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A8AE0C28-CA5C-445F-AF83-79C480370261}" xr6:coauthVersionLast="47" xr6:coauthVersionMax="47" xr10:uidLastSave="{00000000-0000-0000-0000-000000000000}"/>
  <bookViews>
    <workbookView xWindow="-103" yWindow="-103" windowWidth="22149" windowHeight="13320" tabRatio="835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60" i="1" l="1"/>
  <c r="AG960" i="1" a="1"/>
  <c r="AH960" i="1" a="1"/>
  <c r="AI960" i="1" a="1"/>
  <c r="AJ960" i="1"/>
  <c r="F960" i="17" a="1"/>
  <c r="E960" i="17"/>
  <c r="C960" i="17" a="1"/>
  <c r="V960" i="17" a="1"/>
  <c r="S960" i="17"/>
  <c r="U960" i="17" s="1"/>
  <c r="N960" i="17"/>
  <c r="M960" i="17" a="1"/>
  <c r="K960" i="17" a="1"/>
  <c r="L960" i="17" s="1"/>
  <c r="B960" i="14"/>
  <c r="D960" i="14" a="1"/>
  <c r="I960" i="14"/>
  <c r="H960" i="14" s="1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AJ959" i="1"/>
  <c r="V959" i="17" a="1"/>
  <c r="S959" i="17"/>
  <c r="U959" i="17" s="1"/>
  <c r="N959" i="17"/>
  <c r="M959" i="17" a="1"/>
  <c r="K959" i="17" a="1"/>
  <c r="L959" i="17" s="1"/>
  <c r="F959" i="17" a="1"/>
  <c r="E959" i="17"/>
  <c r="C959" i="17" a="1"/>
  <c r="B959" i="14"/>
  <c r="D959" i="14" a="1"/>
  <c r="I959" i="14"/>
  <c r="H959" i="14" s="1"/>
  <c r="J959" i="14"/>
  <c r="K959" i="14"/>
  <c r="L959" i="14"/>
  <c r="N959" i="14"/>
  <c r="O959" i="14"/>
  <c r="P959" i="14"/>
  <c r="Q959" i="14"/>
  <c r="AF958" i="1"/>
  <c r="AG958" i="1" a="1"/>
  <c r="AJ958" i="1" s="1"/>
  <c r="AH958" i="1" a="1"/>
  <c r="AI958" i="1" a="1"/>
  <c r="V958" i="17" a="1"/>
  <c r="S958" i="17"/>
  <c r="U958" i="17" s="1"/>
  <c r="N958" i="17"/>
  <c r="M958" i="17" a="1"/>
  <c r="K958" i="17" a="1"/>
  <c r="L958" i="17" s="1"/>
  <c r="F958" i="17" a="1"/>
  <c r="E958" i="17"/>
  <c r="C958" i="17" a="1"/>
  <c r="B958" i="14"/>
  <c r="D958" i="14" a="1"/>
  <c r="I958" i="14"/>
  <c r="H958" i="14" s="1"/>
  <c r="J958" i="14"/>
  <c r="K958" i="14"/>
  <c r="L958" i="14"/>
  <c r="N958" i="14"/>
  <c r="O958" i="14"/>
  <c r="P958" i="14"/>
  <c r="Q958" i="14"/>
  <c r="AF957" i="1"/>
  <c r="AG957" i="1" a="1"/>
  <c r="AJ957" i="1" s="1"/>
  <c r="AH957" i="1" a="1"/>
  <c r="AI957" i="1" a="1"/>
  <c r="Q957" i="17"/>
  <c r="V957" i="17" a="1"/>
  <c r="S957" i="17"/>
  <c r="U957" i="17" s="1"/>
  <c r="N957" i="17"/>
  <c r="M957" i="17" a="1"/>
  <c r="K957" i="17" a="1"/>
  <c r="L957" i="17" s="1"/>
  <c r="F957" i="17" a="1"/>
  <c r="E957" i="17"/>
  <c r="C957" i="17" a="1"/>
  <c r="B957" i="14"/>
  <c r="D957" i="14" a="1"/>
  <c r="I957" i="14"/>
  <c r="H957" i="14" s="1"/>
  <c r="J957" i="14"/>
  <c r="K957" i="14"/>
  <c r="L957" i="14"/>
  <c r="N957" i="14"/>
  <c r="O957" i="14"/>
  <c r="P957" i="14"/>
  <c r="Q957" i="14"/>
  <c r="AF956" i="1"/>
  <c r="AG956" i="1" a="1"/>
  <c r="AJ956" i="1" s="1"/>
  <c r="AH956" i="1" a="1"/>
  <c r="AI956" i="1" a="1"/>
  <c r="N956" i="17"/>
  <c r="M956" i="17" a="1"/>
  <c r="K956" i="17" a="1"/>
  <c r="L956" i="17" s="1"/>
  <c r="F956" i="17" a="1"/>
  <c r="E956" i="17"/>
  <c r="C956" i="17" a="1"/>
  <c r="S956" i="17"/>
  <c r="U956" i="17"/>
  <c r="V956" i="17" a="1"/>
  <c r="B956" i="14"/>
  <c r="D956" i="14" a="1"/>
  <c r="I956" i="14"/>
  <c r="J956" i="14"/>
  <c r="K956" i="14"/>
  <c r="L956" i="14"/>
  <c r="N956" i="14"/>
  <c r="O956" i="14"/>
  <c r="P956" i="14"/>
  <c r="Q956" i="14"/>
  <c r="AF955" i="1"/>
  <c r="AG955" i="1" a="1"/>
  <c r="AJ955" i="1" s="1"/>
  <c r="AH955" i="1" a="1"/>
  <c r="AI955" i="1" a="1"/>
  <c r="F955" i="17" a="1"/>
  <c r="E955" i="17"/>
  <c r="C955" i="17" a="1"/>
  <c r="K955" i="17" a="1"/>
  <c r="L955" i="17" s="1"/>
  <c r="M955" i="17" a="1"/>
  <c r="N955" i="17"/>
  <c r="S955" i="17"/>
  <c r="U955" i="17"/>
  <c r="V955" i="17" a="1"/>
  <c r="B955" i="14"/>
  <c r="D955" i="14" a="1"/>
  <c r="I955" i="14"/>
  <c r="H955" i="14" s="1"/>
  <c r="J955" i="14"/>
  <c r="K955" i="14"/>
  <c r="L955" i="14"/>
  <c r="N955" i="14"/>
  <c r="O955" i="14"/>
  <c r="P955" i="14"/>
  <c r="Q955" i="14"/>
  <c r="AF954" i="1"/>
  <c r="AG954" i="1" a="1"/>
  <c r="AJ954" i="1" s="1"/>
  <c r="AH954" i="1" a="1"/>
  <c r="AI954" i="1" a="1"/>
  <c r="N954" i="17"/>
  <c r="M954" i="17" a="1"/>
  <c r="K954" i="17" a="1"/>
  <c r="L954" i="17" s="1"/>
  <c r="F954" i="17" a="1"/>
  <c r="E954" i="17"/>
  <c r="C954" i="17" a="1"/>
  <c r="S954" i="17"/>
  <c r="U954" i="17" s="1"/>
  <c r="V954" i="17" a="1"/>
  <c r="B954" i="14"/>
  <c r="D954" i="14" a="1"/>
  <c r="I954" i="14"/>
  <c r="J954" i="14"/>
  <c r="K954" i="14"/>
  <c r="L954" i="14"/>
  <c r="N954" i="14"/>
  <c r="O954" i="14"/>
  <c r="P954" i="14"/>
  <c r="Q954" i="14"/>
  <c r="AF953" i="1"/>
  <c r="AG953" i="1" a="1"/>
  <c r="AJ953" i="1" s="1"/>
  <c r="AH953" i="1" a="1"/>
  <c r="AI953" i="1" a="1"/>
  <c r="N953" i="17"/>
  <c r="M953" i="17" a="1"/>
  <c r="K953" i="17" a="1"/>
  <c r="L953" i="17" s="1"/>
  <c r="E953" i="17"/>
  <c r="C953" i="17" a="1"/>
  <c r="F953" i="17" a="1"/>
  <c r="S953" i="17"/>
  <c r="U953" i="17" s="1"/>
  <c r="V953" i="17" a="1"/>
  <c r="B953" i="14"/>
  <c r="D953" i="14" a="1"/>
  <c r="I953" i="14"/>
  <c r="H953" i="14" s="1"/>
  <c r="J953" i="14"/>
  <c r="K953" i="14"/>
  <c r="L953" i="14"/>
  <c r="N953" i="14"/>
  <c r="O953" i="14"/>
  <c r="P953" i="14"/>
  <c r="Q953" i="14"/>
  <c r="AF952" i="1"/>
  <c r="AG952" i="1" a="1"/>
  <c r="AJ952" i="1" s="1"/>
  <c r="AH952" i="1" a="1"/>
  <c r="AI952" i="1" a="1"/>
  <c r="F952" i="17" a="1"/>
  <c r="E952" i="17"/>
  <c r="C952" i="17" a="1"/>
  <c r="K952" i="17" a="1"/>
  <c r="L952" i="17" s="1"/>
  <c r="M952" i="17" a="1"/>
  <c r="N952" i="17"/>
  <c r="S952" i="17"/>
  <c r="U952" i="17" s="1"/>
  <c r="V952" i="17" a="1"/>
  <c r="B952" i="14"/>
  <c r="D952" i="14" a="1"/>
  <c r="I952" i="14"/>
  <c r="H952" i="14" s="1"/>
  <c r="J952" i="14"/>
  <c r="K952" i="14"/>
  <c r="L952" i="14"/>
  <c r="N952" i="14"/>
  <c r="O952" i="14"/>
  <c r="P952" i="14"/>
  <c r="Q952" i="14"/>
  <c r="F1016" i="24"/>
  <c r="E1016" i="24"/>
  <c r="G1016" i="24" s="1"/>
  <c r="C1016" i="24"/>
  <c r="B1016" i="24" a="1"/>
  <c r="F1015" i="24"/>
  <c r="E1015" i="24"/>
  <c r="G1015" i="24" s="1"/>
  <c r="C1015" i="24"/>
  <c r="B1015" i="24" a="1"/>
  <c r="F1014" i="24"/>
  <c r="E1014" i="24"/>
  <c r="G1014" i="24" s="1"/>
  <c r="C1014" i="24"/>
  <c r="B1014" i="24" a="1"/>
  <c r="F1013" i="24"/>
  <c r="E1013" i="24"/>
  <c r="G1013" i="24" s="1"/>
  <c r="C1013" i="24"/>
  <c r="B1013" i="24" a="1"/>
  <c r="F1012" i="24"/>
  <c r="E1012" i="24"/>
  <c r="G1012" i="24" s="1"/>
  <c r="C1012" i="24"/>
  <c r="B1012" i="24" a="1"/>
  <c r="F1011" i="24"/>
  <c r="E1011" i="24"/>
  <c r="G1011" i="24" s="1"/>
  <c r="C1011" i="24"/>
  <c r="B1011" i="24" a="1"/>
  <c r="F1010" i="24"/>
  <c r="E1010" i="24"/>
  <c r="G1010" i="24" s="1"/>
  <c r="C1010" i="24"/>
  <c r="B1010" i="24" a="1"/>
  <c r="F1009" i="24"/>
  <c r="E1009" i="24"/>
  <c r="G1009" i="24" s="1"/>
  <c r="C1009" i="24"/>
  <c r="B1009" i="24" a="1"/>
  <c r="F1008" i="24"/>
  <c r="E1008" i="24"/>
  <c r="G1008" i="24" s="1"/>
  <c r="D1008" i="24"/>
  <c r="C1008" i="24"/>
  <c r="B1008" i="24" a="1"/>
  <c r="F1007" i="24"/>
  <c r="E1007" i="24"/>
  <c r="G1007" i="24" s="1"/>
  <c r="C1007" i="24"/>
  <c r="B1007" i="24" a="1"/>
  <c r="F1006" i="24"/>
  <c r="E1006" i="24"/>
  <c r="G1006" i="24" s="1"/>
  <c r="C1006" i="24"/>
  <c r="B1006" i="24" a="1"/>
  <c r="F1005" i="24"/>
  <c r="E1005" i="24"/>
  <c r="G1005" i="24" s="1"/>
  <c r="D1005" i="24"/>
  <c r="C1005" i="24"/>
  <c r="B1005" i="24" a="1"/>
  <c r="F1004" i="24"/>
  <c r="E1004" i="24"/>
  <c r="G1004" i="24" s="1"/>
  <c r="C1004" i="24"/>
  <c r="B1004" i="24" a="1"/>
  <c r="F1003" i="24"/>
  <c r="E1003" i="24"/>
  <c r="G1003" i="24" s="1"/>
  <c r="D1003" i="24"/>
  <c r="C1003" i="24"/>
  <c r="B1003" i="24" a="1"/>
  <c r="F1002" i="24"/>
  <c r="E1002" i="24"/>
  <c r="G1002" i="24" s="1"/>
  <c r="D1002" i="24"/>
  <c r="C1002" i="24"/>
  <c r="B1002" i="24" a="1"/>
  <c r="F1001" i="24"/>
  <c r="E1001" i="24"/>
  <c r="G1001" i="24" s="1"/>
  <c r="D1001" i="24"/>
  <c r="C1001" i="24"/>
  <c r="B1001" i="24" a="1"/>
  <c r="F1000" i="24"/>
  <c r="E1000" i="24"/>
  <c r="G1000" i="24" s="1"/>
  <c r="D1000" i="24"/>
  <c r="C1000" i="24"/>
  <c r="B1000" i="24" a="1"/>
  <c r="F999" i="24"/>
  <c r="E999" i="24"/>
  <c r="G999" i="24" s="1"/>
  <c r="D999" i="24"/>
  <c r="C999" i="24"/>
  <c r="B999" i="24" a="1"/>
  <c r="F998" i="24"/>
  <c r="E998" i="24"/>
  <c r="G998" i="24" s="1"/>
  <c r="D998" i="24"/>
  <c r="C998" i="24"/>
  <c r="B998" i="24" a="1"/>
  <c r="F997" i="24"/>
  <c r="E997" i="24"/>
  <c r="G997" i="24" s="1"/>
  <c r="D997" i="24"/>
  <c r="C997" i="24"/>
  <c r="B997" i="24" a="1"/>
  <c r="F996" i="24"/>
  <c r="E996" i="24"/>
  <c r="G996" i="24" s="1"/>
  <c r="D996" i="24"/>
  <c r="C996" i="24"/>
  <c r="B996" i="24" a="1"/>
  <c r="F995" i="24"/>
  <c r="E995" i="24"/>
  <c r="G995" i="24" s="1"/>
  <c r="D995" i="24"/>
  <c r="C995" i="24"/>
  <c r="B995" i="24" a="1"/>
  <c r="F994" i="24"/>
  <c r="E994" i="24"/>
  <c r="G994" i="24" s="1"/>
  <c r="D994" i="24"/>
  <c r="C994" i="24"/>
  <c r="B994" i="24" a="1"/>
  <c r="F993" i="24"/>
  <c r="E993" i="24"/>
  <c r="G993" i="24" s="1"/>
  <c r="D993" i="24"/>
  <c r="C993" i="24"/>
  <c r="B993" i="24" a="1"/>
  <c r="F992" i="24"/>
  <c r="E992" i="24"/>
  <c r="G992" i="24" s="1"/>
  <c r="D992" i="24"/>
  <c r="C992" i="24"/>
  <c r="B992" i="24" a="1"/>
  <c r="F991" i="24"/>
  <c r="E991" i="24"/>
  <c r="G991" i="24" s="1"/>
  <c r="D991" i="24"/>
  <c r="C991" i="24"/>
  <c r="B991" i="24" a="1"/>
  <c r="F990" i="24"/>
  <c r="E990" i="24"/>
  <c r="G990" i="24" s="1"/>
  <c r="D990" i="24"/>
  <c r="C990" i="24"/>
  <c r="B990" i="24" a="1"/>
  <c r="F989" i="24"/>
  <c r="E989" i="24"/>
  <c r="G989" i="24" s="1"/>
  <c r="D989" i="24"/>
  <c r="C989" i="24"/>
  <c r="B989" i="24" a="1"/>
  <c r="F988" i="24"/>
  <c r="E988" i="24"/>
  <c r="G988" i="24" s="1"/>
  <c r="D988" i="24"/>
  <c r="C988" i="24"/>
  <c r="B988" i="24" a="1"/>
  <c r="F987" i="24"/>
  <c r="E987" i="24"/>
  <c r="G987" i="24" s="1"/>
  <c r="D987" i="24"/>
  <c r="C987" i="24"/>
  <c r="B987" i="24" a="1"/>
  <c r="F986" i="24"/>
  <c r="E986" i="24"/>
  <c r="G986" i="24" s="1"/>
  <c r="D986" i="24"/>
  <c r="C986" i="24"/>
  <c r="B986" i="24" a="1"/>
  <c r="F985" i="24"/>
  <c r="E985" i="24"/>
  <c r="G985" i="24" s="1"/>
  <c r="D985" i="24"/>
  <c r="C985" i="24"/>
  <c r="B985" i="24" a="1"/>
  <c r="F984" i="24"/>
  <c r="E984" i="24"/>
  <c r="G984" i="24" s="1"/>
  <c r="D984" i="24"/>
  <c r="C984" i="24"/>
  <c r="B984" i="24" a="1"/>
  <c r="F983" i="24"/>
  <c r="E983" i="24"/>
  <c r="G983" i="24" s="1"/>
  <c r="D983" i="24"/>
  <c r="C983" i="24"/>
  <c r="B983" i="24" a="1"/>
  <c r="F982" i="24"/>
  <c r="E982" i="24"/>
  <c r="G982" i="24" s="1"/>
  <c r="D982" i="24"/>
  <c r="C982" i="24"/>
  <c r="B982" i="24" a="1"/>
  <c r="F981" i="24"/>
  <c r="E981" i="24"/>
  <c r="G981" i="24" s="1"/>
  <c r="D981" i="24"/>
  <c r="C981" i="24"/>
  <c r="B981" i="24" a="1"/>
  <c r="F980" i="24"/>
  <c r="E980" i="24"/>
  <c r="G980" i="24" s="1"/>
  <c r="D980" i="24"/>
  <c r="C980" i="24"/>
  <c r="B980" i="24" a="1"/>
  <c r="F979" i="24"/>
  <c r="E979" i="24"/>
  <c r="G979" i="24" s="1"/>
  <c r="D979" i="24"/>
  <c r="C979" i="24"/>
  <c r="B979" i="24" a="1"/>
  <c r="F978" i="24"/>
  <c r="E978" i="24"/>
  <c r="G978" i="24" s="1"/>
  <c r="D978" i="24"/>
  <c r="C978" i="24"/>
  <c r="B978" i="24" a="1"/>
  <c r="F977" i="24"/>
  <c r="E977" i="24"/>
  <c r="G977" i="24" s="1"/>
  <c r="D977" i="24"/>
  <c r="C977" i="24"/>
  <c r="B977" i="24" a="1"/>
  <c r="F976" i="24"/>
  <c r="E976" i="24"/>
  <c r="G976" i="24" s="1"/>
  <c r="D976" i="24"/>
  <c r="C976" i="24"/>
  <c r="B976" i="24" a="1"/>
  <c r="F975" i="24"/>
  <c r="E975" i="24"/>
  <c r="G975" i="24" s="1"/>
  <c r="D975" i="24"/>
  <c r="C975" i="24"/>
  <c r="B975" i="24" a="1"/>
  <c r="F974" i="24"/>
  <c r="E974" i="24"/>
  <c r="G974" i="24" s="1"/>
  <c r="D974" i="24"/>
  <c r="C974" i="24"/>
  <c r="B974" i="24" a="1"/>
  <c r="F973" i="24"/>
  <c r="E973" i="24"/>
  <c r="G973" i="24" s="1"/>
  <c r="D973" i="24"/>
  <c r="C973" i="24"/>
  <c r="B973" i="24" a="1"/>
  <c r="F972" i="24"/>
  <c r="E972" i="24"/>
  <c r="G972" i="24" s="1"/>
  <c r="D972" i="24"/>
  <c r="C972" i="24"/>
  <c r="B972" i="24" a="1"/>
  <c r="F971" i="24"/>
  <c r="E971" i="24"/>
  <c r="G971" i="24" s="1"/>
  <c r="D971" i="24"/>
  <c r="C971" i="24"/>
  <c r="B971" i="24" a="1"/>
  <c r="F970" i="24"/>
  <c r="E970" i="24"/>
  <c r="G970" i="24" s="1"/>
  <c r="D970" i="24"/>
  <c r="C970" i="24"/>
  <c r="B970" i="24" a="1"/>
  <c r="F969" i="24"/>
  <c r="E969" i="24"/>
  <c r="G969" i="24" s="1"/>
  <c r="D969" i="24"/>
  <c r="C969" i="24"/>
  <c r="B969" i="24" a="1"/>
  <c r="F968" i="24"/>
  <c r="E968" i="24"/>
  <c r="G968" i="24" s="1"/>
  <c r="D968" i="24"/>
  <c r="C968" i="24"/>
  <c r="B968" i="24" a="1"/>
  <c r="F967" i="24"/>
  <c r="E967" i="24"/>
  <c r="G967" i="24" s="1"/>
  <c r="D967" i="24"/>
  <c r="C967" i="24"/>
  <c r="B967" i="24" a="1"/>
  <c r="F966" i="24"/>
  <c r="E966" i="24"/>
  <c r="G966" i="24" s="1"/>
  <c r="D966" i="24"/>
  <c r="C966" i="24"/>
  <c r="B966" i="24" a="1"/>
  <c r="F965" i="24"/>
  <c r="E965" i="24"/>
  <c r="G965" i="24" s="1"/>
  <c r="C965" i="24"/>
  <c r="B965" i="24" a="1"/>
  <c r="F964" i="24"/>
  <c r="E964" i="24"/>
  <c r="G964" i="24" s="1"/>
  <c r="D964" i="24"/>
  <c r="C964" i="24"/>
  <c r="B964" i="24" a="1"/>
  <c r="F963" i="24"/>
  <c r="E963" i="24"/>
  <c r="G963" i="24" s="1"/>
  <c r="D963" i="24"/>
  <c r="C963" i="24"/>
  <c r="B963" i="24" a="1"/>
  <c r="F962" i="24"/>
  <c r="E962" i="24"/>
  <c r="G962" i="24" s="1"/>
  <c r="D962" i="24"/>
  <c r="C962" i="24"/>
  <c r="B962" i="24" a="1"/>
  <c r="F961" i="24"/>
  <c r="E961" i="24"/>
  <c r="G961" i="24" s="1"/>
  <c r="D961" i="24"/>
  <c r="C961" i="24"/>
  <c r="B961" i="24" a="1"/>
  <c r="AF951" i="1"/>
  <c r="AG951" i="1" a="1"/>
  <c r="AJ951" i="1" s="1"/>
  <c r="AH951" i="1" a="1"/>
  <c r="AI951" i="1" a="1"/>
  <c r="B951" i="14"/>
  <c r="I951" i="14"/>
  <c r="H951" i="14" s="1"/>
  <c r="J951" i="14"/>
  <c r="K951" i="14"/>
  <c r="L951" i="14"/>
  <c r="N951" i="14"/>
  <c r="O951" i="14"/>
  <c r="P951" i="14"/>
  <c r="Q951" i="14"/>
  <c r="C951" i="17" a="1"/>
  <c r="E951" i="17"/>
  <c r="F951" i="17" a="1"/>
  <c r="G951" i="19" s="1"/>
  <c r="K951" i="17" a="1"/>
  <c r="L951" i="17" s="1"/>
  <c r="M951" i="17" a="1"/>
  <c r="N951" i="17"/>
  <c r="S951" i="17"/>
  <c r="U951" i="17" s="1"/>
  <c r="V951" i="17" a="1"/>
  <c r="C179" i="17" a="1"/>
  <c r="AF950" i="1"/>
  <c r="AG950" i="1" a="1"/>
  <c r="AJ950" i="1" s="1"/>
  <c r="AH950" i="1" a="1"/>
  <c r="AI950" i="1" a="1"/>
  <c r="C950" i="17" a="1"/>
  <c r="C950" i="19" s="1"/>
  <c r="E950" i="17"/>
  <c r="F950" i="17" a="1"/>
  <c r="K950" i="17" a="1"/>
  <c r="L950" i="17" s="1"/>
  <c r="M950" i="17" a="1"/>
  <c r="N950" i="17"/>
  <c r="S950" i="17"/>
  <c r="U950" i="17" s="1"/>
  <c r="V950" i="17" a="1"/>
  <c r="B950" i="14"/>
  <c r="D950" i="14" a="1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C948" i="17" a="1"/>
  <c r="C948" i="19" s="1"/>
  <c r="C949" i="17" a="1"/>
  <c r="C949" i="19" s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D949" i="14" a="1"/>
  <c r="I949" i="14"/>
  <c r="J949" i="14"/>
  <c r="K949" i="14"/>
  <c r="L949" i="14"/>
  <c r="N949" i="14"/>
  <c r="O949" i="14"/>
  <c r="P949" i="14"/>
  <c r="Q949" i="14"/>
  <c r="B948" i="14"/>
  <c r="D948" i="14" a="1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C947" i="19" s="1"/>
  <c r="B947" i="14"/>
  <c r="D947" i="14" a="1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C946" i="19" s="1"/>
  <c r="B946" i="14"/>
  <c r="D946" i="14" a="1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C945" i="19" s="1"/>
  <c r="B945" i="14"/>
  <c r="D945" i="14" a="1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C944" i="17" a="1"/>
  <c r="E944" i="17"/>
  <c r="F944" i="17" a="1"/>
  <c r="K944" i="17" a="1"/>
  <c r="L944" i="17" s="1"/>
  <c r="M944" i="17" a="1"/>
  <c r="N944" i="17"/>
  <c r="S944" i="17"/>
  <c r="U944" i="17" s="1"/>
  <c r="V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7" a="1"/>
  <c r="C943" i="19" s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D943" i="14" a="1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C942" i="19" s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D942" i="14" a="1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C941" i="19" s="1"/>
  <c r="E941" i="17"/>
  <c r="F941" i="17" a="1"/>
  <c r="B941" i="14"/>
  <c r="D941" i="14" a="1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C940" i="19" s="1"/>
  <c r="E940" i="17"/>
  <c r="F940" i="17" a="1"/>
  <c r="K940" i="17" a="1"/>
  <c r="L940" i="17" s="1"/>
  <c r="M940" i="17" a="1"/>
  <c r="N940" i="17"/>
  <c r="S940" i="17"/>
  <c r="U940" i="17" s="1"/>
  <c r="V940" i="17" a="1"/>
  <c r="B940" i="14"/>
  <c r="D940" i="14" a="1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AF939" i="1"/>
  <c r="AG939" i="1" a="1"/>
  <c r="AH939" i="1" a="1"/>
  <c r="AI939" i="1" a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C937" i="19" s="1"/>
  <c r="F937" i="17" a="1"/>
  <c r="K937" i="17" a="1"/>
  <c r="M937" i="17" a="1"/>
  <c r="N937" i="17"/>
  <c r="S937" i="17"/>
  <c r="U937" i="17" s="1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U935" i="17" s="1"/>
  <c r="C935" i="17" a="1"/>
  <c r="E935" i="17"/>
  <c r="F935" i="17" a="1"/>
  <c r="K935" i="17" a="1"/>
  <c r="M935" i="17" a="1"/>
  <c r="N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C934" i="17" a="1"/>
  <c r="D934" i="14" s="1" a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G969" i="19"/>
  <c r="C969" i="19"/>
  <c r="G968" i="19"/>
  <c r="C968" i="19"/>
  <c r="G967" i="19"/>
  <c r="C967" i="19"/>
  <c r="G966" i="19"/>
  <c r="C966" i="19"/>
  <c r="G965" i="19"/>
  <c r="C965" i="19"/>
  <c r="G964" i="19"/>
  <c r="C964" i="19"/>
  <c r="G963" i="19"/>
  <c r="C963" i="19"/>
  <c r="G962" i="19"/>
  <c r="C962" i="19"/>
  <c r="G961" i="19"/>
  <c r="C961" i="19"/>
  <c r="G960" i="19"/>
  <c r="C960" i="19"/>
  <c r="G959" i="19"/>
  <c r="C959" i="19"/>
  <c r="G958" i="19"/>
  <c r="C958" i="19"/>
  <c r="G957" i="19"/>
  <c r="C957" i="19"/>
  <c r="G956" i="19"/>
  <c r="C956" i="19"/>
  <c r="G955" i="19"/>
  <c r="C955" i="19"/>
  <c r="G954" i="19"/>
  <c r="C954" i="19"/>
  <c r="G953" i="19"/>
  <c r="C953" i="19"/>
  <c r="G952" i="19"/>
  <c r="C952" i="19"/>
  <c r="C939" i="19"/>
  <c r="C938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B959" i="24" s="1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S506" i="17" s="1"/>
  <c r="U506" i="17" s="1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960" i="17" l="1" a="1"/>
  <c r="C960" i="14" a="1"/>
  <c r="AC960" i="17"/>
  <c r="AB960" i="17"/>
  <c r="AD960" i="17" s="1"/>
  <c r="D1015" i="24"/>
  <c r="D1010" i="24"/>
  <c r="D1013" i="24"/>
  <c r="D1011" i="24"/>
  <c r="D1004" i="24"/>
  <c r="D1007" i="24"/>
  <c r="D1009" i="24"/>
  <c r="D1014" i="24"/>
  <c r="D1012" i="24"/>
  <c r="D1006" i="24"/>
  <c r="D1016" i="24"/>
  <c r="D965" i="24"/>
  <c r="D936" i="14" a="1"/>
  <c r="C936" i="19"/>
  <c r="AE959" i="17" a="1"/>
  <c r="AC959" i="17"/>
  <c r="AB959" i="17"/>
  <c r="AD959" i="17" s="1"/>
  <c r="F959" i="24"/>
  <c r="C959" i="24"/>
  <c r="M960" i="14" s="1"/>
  <c r="E959" i="24"/>
  <c r="C959" i="14" a="1"/>
  <c r="AE958" i="17" a="1"/>
  <c r="AC958" i="17"/>
  <c r="AB958" i="17"/>
  <c r="AD958" i="17" s="1"/>
  <c r="C958" i="14" a="1"/>
  <c r="B958" i="24" a="1"/>
  <c r="F958" i="24"/>
  <c r="E958" i="24"/>
  <c r="C958" i="24"/>
  <c r="AE957" i="17" a="1"/>
  <c r="AC957" i="17"/>
  <c r="AB957" i="17"/>
  <c r="AD957" i="17" s="1"/>
  <c r="B956" i="24" a="1"/>
  <c r="B957" i="24" a="1"/>
  <c r="F957" i="24"/>
  <c r="E957" i="24"/>
  <c r="G957" i="24" s="1"/>
  <c r="C957" i="24"/>
  <c r="C957" i="14" a="1"/>
  <c r="C944" i="19"/>
  <c r="D944" i="14" a="1"/>
  <c r="AB956" i="17"/>
  <c r="AD956" i="17" s="1"/>
  <c r="AC956" i="17"/>
  <c r="H956" i="14"/>
  <c r="AE956" i="17" a="1"/>
  <c r="F956" i="24"/>
  <c r="C956" i="24"/>
  <c r="E956" i="24"/>
  <c r="M956" i="14"/>
  <c r="C956" i="14" a="1"/>
  <c r="AE955" i="17" a="1"/>
  <c r="AC955" i="17"/>
  <c r="AB955" i="17"/>
  <c r="AD955" i="17" s="1"/>
  <c r="C955" i="14" a="1"/>
  <c r="B954" i="24" a="1"/>
  <c r="B955" i="24" a="1"/>
  <c r="E955" i="24"/>
  <c r="C955" i="24"/>
  <c r="M955" i="14" s="1"/>
  <c r="F955" i="24"/>
  <c r="AC954" i="17"/>
  <c r="AB954" i="17"/>
  <c r="AD954" i="17" s="1"/>
  <c r="H954" i="14"/>
  <c r="AE954" i="17" a="1"/>
  <c r="B953" i="24" a="1"/>
  <c r="F954" i="24"/>
  <c r="C954" i="24"/>
  <c r="M954" i="14" s="1"/>
  <c r="E954" i="24"/>
  <c r="C954" i="14" a="1"/>
  <c r="F953" i="24"/>
  <c r="E953" i="24"/>
  <c r="C953" i="24"/>
  <c r="M957" i="14" s="1"/>
  <c r="C953" i="14" a="1"/>
  <c r="AB953" i="17"/>
  <c r="AD953" i="17" s="1"/>
  <c r="AC953" i="17"/>
  <c r="AE953" i="17" a="1"/>
  <c r="G945" i="19"/>
  <c r="B952" i="24" a="1"/>
  <c r="F952" i="24"/>
  <c r="E952" i="24"/>
  <c r="C952" i="24"/>
  <c r="M952" i="14" s="1"/>
  <c r="C952" i="14" a="1"/>
  <c r="AB952" i="17"/>
  <c r="AD952" i="17" s="1"/>
  <c r="AC952" i="17"/>
  <c r="AE952" i="17" a="1"/>
  <c r="G950" i="19"/>
  <c r="G949" i="19"/>
  <c r="G946" i="19"/>
  <c r="G943" i="19"/>
  <c r="G941" i="19"/>
  <c r="G947" i="19"/>
  <c r="G944" i="19"/>
  <c r="G942" i="19"/>
  <c r="G940" i="19"/>
  <c r="G948" i="19"/>
  <c r="D951" i="14" a="1"/>
  <c r="C951" i="19"/>
  <c r="D935" i="14" a="1"/>
  <c r="C935" i="19"/>
  <c r="H1016" i="24"/>
  <c r="I1016" i="24"/>
  <c r="J1016" i="24"/>
  <c r="K1016" i="24"/>
  <c r="L1016" i="24"/>
  <c r="M1016" i="24"/>
  <c r="N1016" i="24"/>
  <c r="O1016" i="24"/>
  <c r="P1016" i="24"/>
  <c r="I1015" i="24"/>
  <c r="J1015" i="24"/>
  <c r="K1015" i="24"/>
  <c r="L1015" i="24"/>
  <c r="M1015" i="24"/>
  <c r="N1015" i="24"/>
  <c r="P1015" i="24"/>
  <c r="H1015" i="24"/>
  <c r="O1015" i="24"/>
  <c r="H1014" i="24"/>
  <c r="I1014" i="24"/>
  <c r="J1014" i="24"/>
  <c r="L1014" i="24"/>
  <c r="M1014" i="24"/>
  <c r="N1014" i="24"/>
  <c r="O1014" i="24"/>
  <c r="P1014" i="24"/>
  <c r="K1014" i="24"/>
  <c r="H1013" i="24"/>
  <c r="J1013" i="24"/>
  <c r="L1013" i="24"/>
  <c r="M1013" i="24"/>
  <c r="N1013" i="24"/>
  <c r="O1013" i="24"/>
  <c r="I1013" i="24"/>
  <c r="K1013" i="24"/>
  <c r="P1013" i="24"/>
  <c r="H1012" i="24"/>
  <c r="I1012" i="24"/>
  <c r="J1012" i="24"/>
  <c r="K1012" i="24"/>
  <c r="L1012" i="24"/>
  <c r="M1012" i="24"/>
  <c r="N1012" i="24"/>
  <c r="O1012" i="24"/>
  <c r="P1012" i="24"/>
  <c r="I1011" i="24"/>
  <c r="K1011" i="24"/>
  <c r="L1011" i="24"/>
  <c r="N1011" i="24"/>
  <c r="P1011" i="24"/>
  <c r="H1011" i="24"/>
  <c r="J1011" i="24"/>
  <c r="M1011" i="24"/>
  <c r="O1011" i="24"/>
  <c r="I1010" i="24"/>
  <c r="J1010" i="24"/>
  <c r="K1010" i="24"/>
  <c r="L1010" i="24"/>
  <c r="M1010" i="24"/>
  <c r="N1010" i="24"/>
  <c r="P1010" i="24"/>
  <c r="H1010" i="24"/>
  <c r="O1010" i="24"/>
  <c r="H1009" i="24"/>
  <c r="I1009" i="24"/>
  <c r="J1009" i="24"/>
  <c r="K1009" i="24"/>
  <c r="L1009" i="24"/>
  <c r="M1009" i="24"/>
  <c r="N1009" i="24"/>
  <c r="O1009" i="24"/>
  <c r="P1009" i="24"/>
  <c r="I1008" i="24"/>
  <c r="L1008" i="24"/>
  <c r="M1008" i="24"/>
  <c r="P1008" i="24"/>
  <c r="J1008" i="24"/>
  <c r="K1008" i="24"/>
  <c r="N1008" i="24"/>
  <c r="H1008" i="24"/>
  <c r="O1008" i="24"/>
  <c r="H1007" i="24"/>
  <c r="J1007" i="24"/>
  <c r="L1007" i="24"/>
  <c r="M1007" i="24"/>
  <c r="N1007" i="24"/>
  <c r="K1007" i="24"/>
  <c r="P1007" i="24"/>
  <c r="I1007" i="24"/>
  <c r="O1007" i="24"/>
  <c r="H1006" i="24"/>
  <c r="I1006" i="24"/>
  <c r="J1006" i="24"/>
  <c r="K1006" i="24"/>
  <c r="L1006" i="24"/>
  <c r="M1006" i="24"/>
  <c r="N1006" i="24"/>
  <c r="O1006" i="24"/>
  <c r="P1006" i="24"/>
  <c r="H1005" i="24"/>
  <c r="I1005" i="24"/>
  <c r="J1005" i="24"/>
  <c r="K1005" i="24"/>
  <c r="L1005" i="24"/>
  <c r="M1005" i="24"/>
  <c r="N1005" i="24"/>
  <c r="O1005" i="24"/>
  <c r="P1005" i="24"/>
  <c r="H1004" i="24"/>
  <c r="I1004" i="24"/>
  <c r="J1004" i="24"/>
  <c r="K1004" i="24"/>
  <c r="L1004" i="24"/>
  <c r="M1004" i="24"/>
  <c r="N1004" i="24"/>
  <c r="O1004" i="24"/>
  <c r="P1004" i="24"/>
  <c r="I1003" i="24"/>
  <c r="K1003" i="24"/>
  <c r="M1003" i="24"/>
  <c r="O1003" i="24"/>
  <c r="H1003" i="24"/>
  <c r="J1003" i="24"/>
  <c r="L1003" i="24"/>
  <c r="N1003" i="24"/>
  <c r="P1003" i="24"/>
  <c r="H1002" i="24"/>
  <c r="J1002" i="24"/>
  <c r="L1002" i="24"/>
  <c r="M1002" i="24"/>
  <c r="O1002" i="24"/>
  <c r="P1002" i="24"/>
  <c r="I1002" i="24"/>
  <c r="K1002" i="24"/>
  <c r="N1002" i="24"/>
  <c r="H1001" i="24"/>
  <c r="I1001" i="24"/>
  <c r="J1001" i="24"/>
  <c r="K1001" i="24"/>
  <c r="L1001" i="24"/>
  <c r="M1001" i="24"/>
  <c r="N1001" i="24"/>
  <c r="O1001" i="24"/>
  <c r="P1001" i="24"/>
  <c r="I1000" i="24"/>
  <c r="K1000" i="24"/>
  <c r="M1000" i="24"/>
  <c r="H1000" i="24"/>
  <c r="J1000" i="24"/>
  <c r="L1000" i="24"/>
  <c r="N1000" i="24"/>
  <c r="O1000" i="24"/>
  <c r="P1000" i="24"/>
  <c r="H999" i="24"/>
  <c r="I999" i="24"/>
  <c r="J999" i="24"/>
  <c r="K999" i="24"/>
  <c r="L999" i="24"/>
  <c r="M999" i="24"/>
  <c r="N999" i="24"/>
  <c r="O999" i="24"/>
  <c r="P999" i="24"/>
  <c r="H998" i="24"/>
  <c r="J998" i="24"/>
  <c r="K998" i="24"/>
  <c r="L998" i="24"/>
  <c r="N998" i="24"/>
  <c r="I998" i="24"/>
  <c r="M998" i="24"/>
  <c r="O998" i="24"/>
  <c r="P998" i="24"/>
  <c r="J997" i="24"/>
  <c r="L997" i="24"/>
  <c r="P997" i="24"/>
  <c r="I997" i="24"/>
  <c r="K997" i="24"/>
  <c r="M997" i="24"/>
  <c r="N997" i="24"/>
  <c r="O997" i="24"/>
  <c r="H997" i="24"/>
  <c r="H996" i="24"/>
  <c r="I996" i="24"/>
  <c r="J996" i="24"/>
  <c r="K996" i="24"/>
  <c r="L996" i="24"/>
  <c r="M996" i="24"/>
  <c r="N996" i="24"/>
  <c r="O996" i="24"/>
  <c r="P996" i="24"/>
  <c r="L995" i="24"/>
  <c r="H995" i="24"/>
  <c r="K995" i="24"/>
  <c r="N995" i="24"/>
  <c r="O995" i="24"/>
  <c r="P995" i="24"/>
  <c r="M995" i="24"/>
  <c r="J995" i="24"/>
  <c r="I995" i="24"/>
  <c r="H994" i="24"/>
  <c r="I994" i="24"/>
  <c r="J994" i="24"/>
  <c r="K994" i="24"/>
  <c r="L994" i="24"/>
  <c r="M994" i="24"/>
  <c r="N994" i="24"/>
  <c r="O994" i="24"/>
  <c r="P994" i="24"/>
  <c r="J993" i="24"/>
  <c r="M993" i="24"/>
  <c r="O993" i="24"/>
  <c r="P993" i="24"/>
  <c r="H993" i="24"/>
  <c r="L993" i="24"/>
  <c r="I993" i="24"/>
  <c r="K993" i="24"/>
  <c r="N993" i="24"/>
  <c r="H992" i="24"/>
  <c r="I992" i="24"/>
  <c r="J992" i="24"/>
  <c r="K992" i="24"/>
  <c r="L992" i="24"/>
  <c r="M992" i="24"/>
  <c r="N992" i="24"/>
  <c r="O992" i="24"/>
  <c r="P992" i="24"/>
  <c r="H991" i="24"/>
  <c r="I991" i="24"/>
  <c r="J991" i="24"/>
  <c r="K991" i="24"/>
  <c r="L991" i="24"/>
  <c r="M991" i="24"/>
  <c r="N991" i="24"/>
  <c r="O991" i="24"/>
  <c r="P991" i="24"/>
  <c r="J990" i="24"/>
  <c r="L990" i="24"/>
  <c r="P990" i="24"/>
  <c r="H990" i="24"/>
  <c r="K990" i="24"/>
  <c r="N990" i="24"/>
  <c r="O990" i="24"/>
  <c r="I990" i="24"/>
  <c r="M990" i="24"/>
  <c r="H989" i="24"/>
  <c r="I989" i="24"/>
  <c r="J989" i="24"/>
  <c r="K989" i="24"/>
  <c r="L989" i="24"/>
  <c r="M989" i="24"/>
  <c r="N989" i="24"/>
  <c r="O989" i="24"/>
  <c r="P989" i="24"/>
  <c r="H988" i="24"/>
  <c r="J988" i="24"/>
  <c r="M988" i="24"/>
  <c r="P988" i="24"/>
  <c r="N988" i="24"/>
  <c r="I988" i="24"/>
  <c r="K988" i="24"/>
  <c r="L988" i="24"/>
  <c r="O988" i="24"/>
  <c r="I987" i="24"/>
  <c r="J987" i="24"/>
  <c r="L987" i="24"/>
  <c r="M987" i="24"/>
  <c r="N987" i="24"/>
  <c r="O987" i="24"/>
  <c r="P987" i="24"/>
  <c r="K987" i="24"/>
  <c r="H987" i="24"/>
  <c r="H986" i="24"/>
  <c r="I986" i="24"/>
  <c r="J986" i="24"/>
  <c r="L986" i="24"/>
  <c r="M986" i="24"/>
  <c r="P986" i="24"/>
  <c r="K986" i="24"/>
  <c r="N986" i="24"/>
  <c r="O986" i="24"/>
  <c r="H985" i="24"/>
  <c r="I985" i="24"/>
  <c r="J985" i="24"/>
  <c r="K985" i="24"/>
  <c r="L985" i="24"/>
  <c r="M985" i="24"/>
  <c r="N985" i="24"/>
  <c r="P985" i="24"/>
  <c r="O985" i="24"/>
  <c r="N984" i="24"/>
  <c r="P984" i="24"/>
  <c r="H984" i="24"/>
  <c r="L984" i="24"/>
  <c r="O984" i="24"/>
  <c r="I984" i="24"/>
  <c r="M984" i="24"/>
  <c r="K984" i="24"/>
  <c r="J984" i="24"/>
  <c r="H983" i="24"/>
  <c r="I983" i="24"/>
  <c r="J983" i="24"/>
  <c r="K983" i="24"/>
  <c r="L983" i="24"/>
  <c r="M983" i="24"/>
  <c r="N983" i="24"/>
  <c r="O983" i="24"/>
  <c r="P983" i="24"/>
  <c r="H982" i="24"/>
  <c r="I982" i="24"/>
  <c r="J982" i="24"/>
  <c r="K982" i="24"/>
  <c r="L982" i="24"/>
  <c r="M982" i="24"/>
  <c r="N982" i="24"/>
  <c r="O982" i="24"/>
  <c r="P982" i="24"/>
  <c r="J981" i="24"/>
  <c r="M981" i="24"/>
  <c r="H981" i="24"/>
  <c r="K981" i="24"/>
  <c r="N981" i="24"/>
  <c r="I981" i="24"/>
  <c r="L981" i="24"/>
  <c r="O981" i="24"/>
  <c r="P981" i="24"/>
  <c r="I980" i="24"/>
  <c r="H980" i="24"/>
  <c r="J980" i="24"/>
  <c r="K980" i="24"/>
  <c r="L980" i="24"/>
  <c r="M980" i="24"/>
  <c r="N980" i="24"/>
  <c r="O980" i="24"/>
  <c r="P980" i="24"/>
  <c r="K979" i="24"/>
  <c r="N979" i="24"/>
  <c r="O979" i="24"/>
  <c r="H979" i="24"/>
  <c r="J979" i="24"/>
  <c r="M979" i="24"/>
  <c r="P979" i="24"/>
  <c r="L979" i="24"/>
  <c r="I979" i="24"/>
  <c r="I978" i="24"/>
  <c r="K978" i="24"/>
  <c r="M978" i="24"/>
  <c r="P978" i="24"/>
  <c r="H978" i="24"/>
  <c r="J978" i="24"/>
  <c r="L978" i="24"/>
  <c r="N978" i="24"/>
  <c r="O978" i="24"/>
  <c r="K977" i="24"/>
  <c r="M977" i="24"/>
  <c r="P977" i="24"/>
  <c r="H977" i="24"/>
  <c r="I977" i="24"/>
  <c r="J977" i="24"/>
  <c r="L977" i="24"/>
  <c r="N977" i="24"/>
  <c r="O977" i="24"/>
  <c r="I976" i="24"/>
  <c r="K976" i="24"/>
  <c r="N976" i="24"/>
  <c r="P976" i="24"/>
  <c r="H976" i="24"/>
  <c r="J976" i="24"/>
  <c r="L976" i="24"/>
  <c r="M976" i="24"/>
  <c r="O976" i="24"/>
  <c r="H975" i="24"/>
  <c r="I975" i="24"/>
  <c r="J975" i="24"/>
  <c r="K975" i="24"/>
  <c r="L975" i="24"/>
  <c r="M975" i="24"/>
  <c r="N975" i="24"/>
  <c r="O975" i="24"/>
  <c r="P975" i="24"/>
  <c r="M974" i="24"/>
  <c r="H974" i="24"/>
  <c r="I974" i="24"/>
  <c r="J974" i="24"/>
  <c r="K974" i="24"/>
  <c r="L974" i="24"/>
  <c r="N974" i="24"/>
  <c r="O974" i="24"/>
  <c r="P974" i="24"/>
  <c r="I973" i="24"/>
  <c r="K973" i="24"/>
  <c r="O973" i="24"/>
  <c r="H973" i="24"/>
  <c r="J973" i="24"/>
  <c r="L973" i="24"/>
  <c r="M973" i="24"/>
  <c r="N973" i="24"/>
  <c r="P973" i="24"/>
  <c r="J972" i="24"/>
  <c r="H972" i="24"/>
  <c r="K972" i="24"/>
  <c r="L972" i="24"/>
  <c r="N972" i="24"/>
  <c r="O972" i="24"/>
  <c r="I972" i="24"/>
  <c r="M972" i="24"/>
  <c r="P972" i="24"/>
  <c r="H971" i="24"/>
  <c r="I971" i="24"/>
  <c r="J971" i="24"/>
  <c r="K971" i="24"/>
  <c r="L971" i="24"/>
  <c r="M971" i="24"/>
  <c r="N971" i="24"/>
  <c r="O971" i="24"/>
  <c r="P971" i="24"/>
  <c r="H970" i="24"/>
  <c r="I970" i="24"/>
  <c r="J970" i="24"/>
  <c r="K970" i="24"/>
  <c r="L970" i="24"/>
  <c r="N970" i="24"/>
  <c r="M970" i="24"/>
  <c r="O970" i="24"/>
  <c r="P970" i="24"/>
  <c r="H969" i="24"/>
  <c r="I969" i="24"/>
  <c r="J969" i="24"/>
  <c r="K969" i="24"/>
  <c r="L969" i="24"/>
  <c r="M969" i="24"/>
  <c r="N969" i="24"/>
  <c r="O969" i="24"/>
  <c r="P969" i="24"/>
  <c r="H968" i="24"/>
  <c r="I968" i="24"/>
  <c r="J968" i="24"/>
  <c r="K968" i="24"/>
  <c r="L968" i="24"/>
  <c r="M968" i="24"/>
  <c r="N968" i="24"/>
  <c r="O968" i="24"/>
  <c r="P968" i="24"/>
  <c r="H967" i="24"/>
  <c r="I967" i="24"/>
  <c r="J967" i="24"/>
  <c r="K967" i="24"/>
  <c r="L967" i="24"/>
  <c r="M967" i="24"/>
  <c r="N967" i="24"/>
  <c r="O967" i="24"/>
  <c r="P967" i="24"/>
  <c r="I966" i="24"/>
  <c r="L966" i="24"/>
  <c r="M966" i="24"/>
  <c r="N966" i="24"/>
  <c r="P966" i="24"/>
  <c r="H966" i="24"/>
  <c r="K966" i="24"/>
  <c r="O966" i="24"/>
  <c r="J966" i="24"/>
  <c r="I965" i="24"/>
  <c r="L965" i="24"/>
  <c r="P965" i="24"/>
  <c r="H965" i="24"/>
  <c r="K965" i="24"/>
  <c r="M965" i="24"/>
  <c r="N965" i="24"/>
  <c r="J965" i="24"/>
  <c r="O965" i="24"/>
  <c r="J964" i="24"/>
  <c r="I964" i="24"/>
  <c r="K964" i="24"/>
  <c r="M964" i="24"/>
  <c r="N964" i="24"/>
  <c r="O964" i="24"/>
  <c r="P964" i="24"/>
  <c r="H964" i="24"/>
  <c r="L964" i="24"/>
  <c r="H963" i="24"/>
  <c r="I963" i="24"/>
  <c r="J963" i="24"/>
  <c r="K963" i="24"/>
  <c r="L963" i="24"/>
  <c r="M963" i="24"/>
  <c r="N963" i="24"/>
  <c r="O963" i="24"/>
  <c r="P963" i="24"/>
  <c r="J962" i="24"/>
  <c r="M962" i="24"/>
  <c r="O962" i="24"/>
  <c r="H962" i="24"/>
  <c r="I962" i="24"/>
  <c r="L962" i="24"/>
  <c r="N962" i="24"/>
  <c r="P962" i="24"/>
  <c r="K962" i="24"/>
  <c r="I961" i="24"/>
  <c r="L961" i="24"/>
  <c r="N961" i="24"/>
  <c r="J961" i="24"/>
  <c r="H961" i="24"/>
  <c r="K961" i="24"/>
  <c r="M961" i="24"/>
  <c r="O961" i="24"/>
  <c r="P961" i="24"/>
  <c r="E951" i="24"/>
  <c r="C951" i="24"/>
  <c r="M951" i="14" s="1"/>
  <c r="F951" i="24"/>
  <c r="B951" i="24" a="1"/>
  <c r="AJ939" i="1"/>
  <c r="B950" i="24" a="1"/>
  <c r="F950" i="24"/>
  <c r="E950" i="24"/>
  <c r="C950" i="24"/>
  <c r="M950" i="14" s="1"/>
  <c r="S470" i="17"/>
  <c r="U470" i="17" s="1"/>
  <c r="AC950" i="17"/>
  <c r="AB950" i="17"/>
  <c r="AD950" i="17" s="1"/>
  <c r="H950" i="14"/>
  <c r="AE950" i="17" a="1"/>
  <c r="C950" i="14" a="1"/>
  <c r="B949" i="24" a="1"/>
  <c r="B948" i="24" a="1"/>
  <c r="F949" i="24"/>
  <c r="C949" i="24"/>
  <c r="E949" i="24"/>
  <c r="AC949" i="17"/>
  <c r="AB949" i="17"/>
  <c r="AD949" i="17" s="1"/>
  <c r="H949" i="14"/>
  <c r="AE949" i="17" a="1"/>
  <c r="AC948" i="17"/>
  <c r="AB948" i="17"/>
  <c r="AD948" i="17" s="1"/>
  <c r="H948" i="14"/>
  <c r="AE948" i="17" a="1"/>
  <c r="C949" i="14" a="1"/>
  <c r="C948" i="14" a="1"/>
  <c r="F948" i="24"/>
  <c r="E948" i="24"/>
  <c r="C948" i="24"/>
  <c r="AE947" i="17" a="1"/>
  <c r="B947" i="24" a="1"/>
  <c r="F947" i="24"/>
  <c r="E947" i="24"/>
  <c r="C947" i="24"/>
  <c r="AC947" i="17"/>
  <c r="AB947" i="17"/>
  <c r="AD947" i="17" s="1"/>
  <c r="C947" i="14" a="1"/>
  <c r="AE946" i="17" a="1"/>
  <c r="AC946" i="17"/>
  <c r="AB946" i="17"/>
  <c r="AD946" i="17" s="1"/>
  <c r="B946" i="24" a="1"/>
  <c r="F946" i="24"/>
  <c r="E946" i="24"/>
  <c r="C946" i="24"/>
  <c r="C946" i="14" a="1"/>
  <c r="AE945" i="17" a="1"/>
  <c r="AC945" i="17"/>
  <c r="AB945" i="17"/>
  <c r="AD945" i="17" s="1"/>
  <c r="B945" i="24" a="1"/>
  <c r="F945" i="24"/>
  <c r="E945" i="24"/>
  <c r="C945" i="24"/>
  <c r="C945" i="14" a="1"/>
  <c r="H944" i="14"/>
  <c r="B944" i="24" a="1"/>
  <c r="F944" i="24"/>
  <c r="E944" i="24"/>
  <c r="C944" i="24"/>
  <c r="B943" i="24" a="1"/>
  <c r="F943" i="24"/>
  <c r="E943" i="24"/>
  <c r="C943" i="24"/>
  <c r="AC943" i="17"/>
  <c r="AB943" i="17"/>
  <c r="AD943" i="17" s="1"/>
  <c r="H943" i="14"/>
  <c r="AE943" i="17" a="1"/>
  <c r="C943" i="14" a="1"/>
  <c r="AC942" i="17"/>
  <c r="AB942" i="17"/>
  <c r="AD942" i="17" s="1"/>
  <c r="H942" i="14"/>
  <c r="AE942" i="17" a="1"/>
  <c r="C942" i="14" a="1"/>
  <c r="B942" i="24" a="1"/>
  <c r="C942" i="24"/>
  <c r="E942" i="24"/>
  <c r="F942" i="24"/>
  <c r="AC941" i="17"/>
  <c r="AB941" i="17"/>
  <c r="AD941" i="17" s="1"/>
  <c r="AE941" i="17" a="1"/>
  <c r="C941" i="14" a="1"/>
  <c r="B941" i="24" a="1"/>
  <c r="F941" i="24"/>
  <c r="E941" i="24"/>
  <c r="C941" i="24"/>
  <c r="AC940" i="17"/>
  <c r="AB940" i="17"/>
  <c r="AD940" i="17" s="1"/>
  <c r="H940" i="14"/>
  <c r="AE940" i="17" a="1"/>
  <c r="AJ937" i="1"/>
  <c r="C940" i="14" a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C939" i="17"/>
  <c r="AB939" i="17"/>
  <c r="AD939" i="17" s="1"/>
  <c r="G939" i="19"/>
  <c r="G938" i="19"/>
  <c r="G937" i="19"/>
  <c r="G936" i="19"/>
  <c r="G935" i="19"/>
  <c r="G933" i="19"/>
  <c r="F939" i="24"/>
  <c r="E939" i="24"/>
  <c r="C939" i="24"/>
  <c r="U939" i="17"/>
  <c r="L939" i="17"/>
  <c r="C939" i="14" a="1"/>
  <c r="H939" i="14"/>
  <c r="AC938" i="17"/>
  <c r="AB938" i="17"/>
  <c r="G932" i="19"/>
  <c r="G931" i="19"/>
  <c r="G930" i="19"/>
  <c r="G929" i="19"/>
  <c r="G928" i="19"/>
  <c r="G927" i="19"/>
  <c r="F938" i="24"/>
  <c r="E938" i="24"/>
  <c r="C938" i="24"/>
  <c r="M938" i="14" s="1"/>
  <c r="U938" i="17"/>
  <c r="L938" i="17"/>
  <c r="AE938" i="17" s="1" a="1"/>
  <c r="G934" i="19"/>
  <c r="C934" i="19"/>
  <c r="C933" i="19"/>
  <c r="C932" i="19"/>
  <c r="C938" i="14" a="1"/>
  <c r="H938" i="14"/>
  <c r="G926" i="19"/>
  <c r="G925" i="19"/>
  <c r="G924" i="19"/>
  <c r="G923" i="19"/>
  <c r="G922" i="19"/>
  <c r="G921" i="19"/>
  <c r="G920" i="19"/>
  <c r="G919" i="19"/>
  <c r="G918" i="19"/>
  <c r="AC937" i="17"/>
  <c r="AB937" i="17"/>
  <c r="G917" i="19"/>
  <c r="G916" i="19"/>
  <c r="L937" i="17"/>
  <c r="L936" i="17"/>
  <c r="L935" i="17"/>
  <c r="L934" i="17"/>
  <c r="AE934" i="17" s="1" a="1"/>
  <c r="F937" i="24"/>
  <c r="E937" i="24"/>
  <c r="C937" i="24"/>
  <c r="C937" i="14" a="1"/>
  <c r="H937" i="14"/>
  <c r="AC936" i="17"/>
  <c r="AB936" i="17"/>
  <c r="F936" i="24"/>
  <c r="E936" i="24"/>
  <c r="C936" i="24"/>
  <c r="U936" i="17"/>
  <c r="U934" i="17"/>
  <c r="U920" i="17"/>
  <c r="C936" i="14" a="1"/>
  <c r="H936" i="14"/>
  <c r="C935" i="24"/>
  <c r="F935" i="24"/>
  <c r="E935" i="24"/>
  <c r="H935" i="14"/>
  <c r="AC934" i="17"/>
  <c r="F934" i="24"/>
  <c r="E934" i="24"/>
  <c r="C934" i="24"/>
  <c r="AB934" i="17"/>
  <c r="H934" i="14"/>
  <c r="C934" i="14" a="1"/>
  <c r="F933" i="24"/>
  <c r="E933" i="24"/>
  <c r="C933" i="24"/>
  <c r="AJ931" i="1"/>
  <c r="AJ932" i="1"/>
  <c r="AB933" i="17"/>
  <c r="AC933" i="17"/>
  <c r="U933" i="17"/>
  <c r="L933" i="17"/>
  <c r="AE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G915" i="19"/>
  <c r="G912" i="19"/>
  <c r="G914" i="19"/>
  <c r="G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G911" i="19"/>
  <c r="G910" i="19"/>
  <c r="F911" i="24"/>
  <c r="E911" i="24"/>
  <c r="C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G905" i="19"/>
  <c r="H905" i="14"/>
  <c r="F904" i="24"/>
  <c r="C904" i="24"/>
  <c r="E904" i="24"/>
  <c r="L904" i="17" s="1"/>
  <c r="U903" i="17"/>
  <c r="L903" i="17" s="1"/>
  <c r="L902" i="17" s="1"/>
  <c r="G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60" i="24"/>
  <c r="G959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G806" i="19"/>
  <c r="G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AE939" i="17" l="1" a="1"/>
  <c r="D939" i="24" s="1"/>
  <c r="G958" i="24"/>
  <c r="C944" i="14" a="1"/>
  <c r="AB944" i="17"/>
  <c r="AD944" i="17" s="1"/>
  <c r="AC944" i="17"/>
  <c r="AE944" i="17" a="1"/>
  <c r="D944" i="24" s="1"/>
  <c r="M958" i="14"/>
  <c r="M959" i="14"/>
  <c r="G956" i="24"/>
  <c r="G955" i="24"/>
  <c r="G952" i="24"/>
  <c r="G954" i="24"/>
  <c r="M953" i="14"/>
  <c r="G953" i="24"/>
  <c r="M947" i="14"/>
  <c r="G951" i="24"/>
  <c r="C935" i="14" a="1"/>
  <c r="AC935" i="17"/>
  <c r="AB935" i="17"/>
  <c r="AD935" i="17" s="1"/>
  <c r="M949" i="14"/>
  <c r="M948" i="14"/>
  <c r="G950" i="24"/>
  <c r="AE951" i="17" a="1"/>
  <c r="D951" i="24" s="1"/>
  <c r="AB951" i="17"/>
  <c r="AD951" i="17" s="1"/>
  <c r="AC951" i="17"/>
  <c r="C951" i="14" a="1"/>
  <c r="M945" i="14"/>
  <c r="G949" i="24"/>
  <c r="G948" i="24"/>
  <c r="AE936" i="17" a="1"/>
  <c r="D936" i="24" s="1"/>
  <c r="AE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D938" i="17"/>
  <c r="G939" i="24"/>
  <c r="M939" i="14"/>
  <c r="G938" i="24"/>
  <c r="AE937" i="17" a="1"/>
  <c r="M936" i="14"/>
  <c r="M937" i="14"/>
  <c r="AD936" i="17"/>
  <c r="AD937" i="17"/>
  <c r="M933" i="14"/>
  <c r="G937" i="24"/>
  <c r="G936" i="24"/>
  <c r="G935" i="24"/>
  <c r="AD934" i="17"/>
  <c r="M935" i="14"/>
  <c r="G933" i="24"/>
  <c r="G934" i="24"/>
  <c r="M934" i="14"/>
  <c r="AD933" i="17"/>
  <c r="AB932" i="17"/>
  <c r="AD932" i="17" s="1"/>
  <c r="L932" i="17" s="1"/>
  <c r="AE932" i="17" s="1" a="1"/>
  <c r="AC932" i="17"/>
  <c r="M932" i="14"/>
  <c r="C932" i="14" a="1"/>
  <c r="G932" i="24"/>
  <c r="C931" i="19"/>
  <c r="D931" i="14" a="1"/>
  <c r="AE931" i="17" s="1" a="1"/>
  <c r="C929" i="19"/>
  <c r="D929" i="14" a="1"/>
  <c r="D930" i="14" a="1"/>
  <c r="C930" i="14" s="1" a="1"/>
  <c r="C930" i="19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M925" i="14"/>
  <c r="D649" i="14" a="1"/>
  <c r="D650" i="14" a="1"/>
  <c r="D652" i="14" a="1"/>
  <c r="D653" i="14" a="1"/>
  <c r="G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AB913" i="17" s="1"/>
  <c r="AD913" i="17" s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G903" i="19"/>
  <c r="G900" i="19"/>
  <c r="G886" i="19"/>
  <c r="D938" i="24"/>
  <c r="D940" i="24"/>
  <c r="D946" i="24"/>
  <c r="D952" i="24"/>
  <c r="D954" i="24"/>
  <c r="D942" i="24"/>
  <c r="D947" i="24"/>
  <c r="D948" i="24"/>
  <c r="D950" i="24"/>
  <c r="D953" i="24"/>
  <c r="D955" i="24"/>
  <c r="D956" i="24"/>
  <c r="D933" i="24"/>
  <c r="D943" i="24"/>
  <c r="D949" i="24"/>
  <c r="D934" i="24"/>
  <c r="D941" i="24"/>
  <c r="D945" i="24"/>
  <c r="D2" i="14" a="1"/>
  <c r="E950" i="14" s="1"/>
  <c r="G912" i="24"/>
  <c r="G911" i="24"/>
  <c r="G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C4" i="14" s="1" a="1"/>
  <c r="M910" i="14"/>
  <c r="G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G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905" i="24"/>
  <c r="G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G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G903" i="24"/>
  <c r="AJ891" i="1"/>
  <c r="G514" i="19"/>
  <c r="G332" i="19"/>
  <c r="G331" i="19"/>
  <c r="G328" i="19"/>
  <c r="M903" i="14"/>
  <c r="M904" i="14"/>
  <c r="G902" i="24"/>
  <c r="G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G900" i="24"/>
  <c r="G899" i="24"/>
  <c r="G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J957" i="24"/>
  <c r="L957" i="24"/>
  <c r="M957" i="24"/>
  <c r="N957" i="24"/>
  <c r="P957" i="24"/>
  <c r="I957" i="24"/>
  <c r="K957" i="24"/>
  <c r="O957" i="24"/>
  <c r="H957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H958" i="24" l="1"/>
  <c r="J958" i="24"/>
  <c r="N958" i="24"/>
  <c r="P958" i="24"/>
  <c r="K958" i="24"/>
  <c r="L958" i="24"/>
  <c r="M958" i="24"/>
  <c r="O958" i="24"/>
  <c r="I958" i="24"/>
  <c r="L956" i="24"/>
  <c r="P956" i="24"/>
  <c r="J956" i="24"/>
  <c r="M956" i="24"/>
  <c r="I956" i="24"/>
  <c r="N956" i="24"/>
  <c r="H956" i="24"/>
  <c r="K956" i="24"/>
  <c r="O956" i="24"/>
  <c r="I955" i="24"/>
  <c r="H955" i="24"/>
  <c r="J955" i="24"/>
  <c r="K955" i="24"/>
  <c r="L955" i="24"/>
  <c r="M955" i="24"/>
  <c r="N955" i="24"/>
  <c r="O955" i="24"/>
  <c r="P955" i="24"/>
  <c r="K952" i="24"/>
  <c r="M952" i="24"/>
  <c r="I952" i="24"/>
  <c r="O952" i="24"/>
  <c r="J952" i="24"/>
  <c r="L952" i="24"/>
  <c r="N952" i="24"/>
  <c r="P952" i="24"/>
  <c r="H952" i="24"/>
  <c r="H954" i="24"/>
  <c r="I954" i="24"/>
  <c r="J954" i="24"/>
  <c r="K954" i="24"/>
  <c r="L954" i="24"/>
  <c r="M954" i="24"/>
  <c r="N954" i="24"/>
  <c r="O954" i="24"/>
  <c r="P954" i="24"/>
  <c r="I953" i="24"/>
  <c r="M953" i="24"/>
  <c r="O953" i="24"/>
  <c r="H953" i="24"/>
  <c r="N953" i="24"/>
  <c r="L953" i="24"/>
  <c r="K953" i="24"/>
  <c r="P953" i="24"/>
  <c r="J953" i="24"/>
  <c r="I951" i="24"/>
  <c r="M951" i="24"/>
  <c r="N951" i="24"/>
  <c r="L951" i="24"/>
  <c r="J951" i="24"/>
  <c r="O951" i="24"/>
  <c r="K951" i="24"/>
  <c r="H951" i="24"/>
  <c r="P951" i="24"/>
  <c r="I950" i="24"/>
  <c r="K950" i="24"/>
  <c r="N950" i="24"/>
  <c r="P950" i="24"/>
  <c r="H950" i="24"/>
  <c r="J950" i="24"/>
  <c r="L950" i="24"/>
  <c r="M950" i="24"/>
  <c r="O950" i="24"/>
  <c r="H949" i="24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C924" i="17"/>
  <c r="AB924" i="17"/>
  <c r="AD924" i="17" s="1"/>
  <c r="AE924" i="17" a="1"/>
  <c r="D924" i="24" s="1"/>
  <c r="C653" i="14" s="1" a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C930" i="17"/>
  <c r="AB930" i="17"/>
  <c r="AD930" i="17" s="1"/>
  <c r="AE930" i="17" a="1"/>
  <c r="D930" i="24" s="1"/>
  <c r="AC929" i="17"/>
  <c r="AE929" i="17" a="1"/>
  <c r="D929" i="24" s="1"/>
  <c r="C929" i="14" a="1"/>
  <c r="AB929" i="17"/>
  <c r="AD929" i="17" s="1"/>
  <c r="AE928" i="17" a="1"/>
  <c r="D928" i="24" s="1"/>
  <c r="C649" i="14" s="1" a="1"/>
  <c r="C652" i="14" s="1" a="1"/>
  <c r="AC928" i="17"/>
  <c r="AB928" i="17"/>
  <c r="AD928" i="17" s="1"/>
  <c r="D937" i="24"/>
  <c r="AE912" i="17" a="1"/>
  <c r="AC912" i="17"/>
  <c r="AB912" i="17"/>
  <c r="AD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E920" i="17" a="1"/>
  <c r="D932" i="24"/>
  <c r="J932" i="24"/>
  <c r="L932" i="24"/>
  <c r="N932" i="24"/>
  <c r="H932" i="24"/>
  <c r="M932" i="24"/>
  <c r="P932" i="24"/>
  <c r="I932" i="24"/>
  <c r="K932" i="24"/>
  <c r="O932" i="24"/>
  <c r="AC927" i="17"/>
  <c r="I931" i="24"/>
  <c r="L931" i="24"/>
  <c r="O931" i="24"/>
  <c r="H931" i="24"/>
  <c r="K931" i="24"/>
  <c r="M931" i="24"/>
  <c r="N931" i="24"/>
  <c r="P931" i="24"/>
  <c r="J931" i="24"/>
  <c r="AE927" i="17" a="1"/>
  <c r="AB927" i="17"/>
  <c r="AD927" i="17" s="1"/>
  <c r="AB931" i="17"/>
  <c r="AD931" i="17" s="1"/>
  <c r="AC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C913" i="17"/>
  <c r="AE913" i="17" a="1"/>
  <c r="AC925" i="17"/>
  <c r="AE925" i="17" a="1"/>
  <c r="AB925" i="17"/>
  <c r="AD925" i="17" s="1"/>
  <c r="C924" i="14" a="1"/>
  <c r="AE926" i="17" a="1"/>
  <c r="AB926" i="17"/>
  <c r="AD926" i="17" s="1"/>
  <c r="AC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E923" i="17" a="1"/>
  <c r="AB923" i="17"/>
  <c r="AD923" i="17" s="1"/>
  <c r="AC923" i="17"/>
  <c r="C912" i="14" a="1"/>
  <c r="C651" i="14" s="1" a="1"/>
  <c r="AC917" i="17"/>
  <c r="AB917" i="17"/>
  <c r="AD917" i="17" s="1"/>
  <c r="AE917" i="17" a="1"/>
  <c r="C913" i="14" a="1"/>
  <c r="AC916" i="17"/>
  <c r="AE922" i="17" s="1" a="1"/>
  <c r="AB916" i="17"/>
  <c r="AD916" i="17" s="1"/>
  <c r="AE916" i="17" a="1"/>
  <c r="H925" i="24"/>
  <c r="I925" i="24"/>
  <c r="J925" i="24"/>
  <c r="K925" i="24"/>
  <c r="L925" i="24"/>
  <c r="M925" i="24"/>
  <c r="N925" i="24"/>
  <c r="O925" i="24"/>
  <c r="P925" i="24"/>
  <c r="AB919" i="17"/>
  <c r="AD919" i="17" s="1"/>
  <c r="AC919" i="17"/>
  <c r="AE919" i="17" a="1"/>
  <c r="C919" i="14" a="1"/>
  <c r="C922" i="14" a="1"/>
  <c r="AC922" i="17"/>
  <c r="AB922" i="17"/>
  <c r="AD922" i="17" s="1"/>
  <c r="N922" i="24"/>
  <c r="O922" i="24"/>
  <c r="I922" i="24"/>
  <c r="H922" i="24"/>
  <c r="J922" i="24"/>
  <c r="K922" i="24"/>
  <c r="L922" i="24"/>
  <c r="M922" i="24"/>
  <c r="P922" i="24"/>
  <c r="AB918" i="17"/>
  <c r="AD918" i="17" s="1"/>
  <c r="AC918" i="17"/>
  <c r="AE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B806" i="17"/>
  <c r="C383" i="14" s="1" a="1"/>
  <c r="AB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B920" i="17"/>
  <c r="AD920" i="17" s="1"/>
  <c r="AC920" i="17"/>
  <c r="C915" i="14" a="1"/>
  <c r="AE915" i="17" a="1"/>
  <c r="D915" i="24" s="1"/>
  <c r="AB915" i="17"/>
  <c r="AD915" i="17" s="1"/>
  <c r="AC915" i="17"/>
  <c r="I918" i="24"/>
  <c r="L918" i="24"/>
  <c r="N918" i="24"/>
  <c r="P918" i="24"/>
  <c r="J918" i="24"/>
  <c r="K918" i="24"/>
  <c r="M918" i="24"/>
  <c r="O918" i="24"/>
  <c r="H918" i="24"/>
  <c r="AB37" i="17"/>
  <c r="C380" i="14" s="1" a="1"/>
  <c r="AB345" i="17"/>
  <c r="AB727" i="17"/>
  <c r="AB139" i="17"/>
  <c r="AB118" i="17"/>
  <c r="AB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E910" i="17" a="1"/>
  <c r="AC910" i="17"/>
  <c r="AB910" i="17"/>
  <c r="AD910" i="17" s="1"/>
  <c r="AC911" i="17"/>
  <c r="AC2" i="17"/>
  <c r="AB755" i="17"/>
  <c r="C2" i="14" a="1"/>
  <c r="AB2" i="17"/>
  <c r="AB4" i="17"/>
  <c r="AB756" i="17"/>
  <c r="AB911" i="17"/>
  <c r="AD911" i="17" s="1"/>
  <c r="J914" i="24"/>
  <c r="N914" i="24"/>
  <c r="H914" i="24"/>
  <c r="I914" i="24"/>
  <c r="K914" i="24"/>
  <c r="L914" i="24"/>
  <c r="M914" i="24"/>
  <c r="O914" i="24"/>
  <c r="P914" i="24"/>
  <c r="AE911" i="17" a="1"/>
  <c r="C914" i="14" a="1"/>
  <c r="AC914" i="17"/>
  <c r="AB914" i="17"/>
  <c r="AD914" i="17" s="1"/>
  <c r="AE914" i="17" a="1"/>
  <c r="AB440" i="17"/>
  <c r="AE2" i="17" a="1"/>
  <c r="AC375" i="17"/>
  <c r="AC653" i="17"/>
  <c r="AC371" i="17"/>
  <c r="AB854" i="17"/>
  <c r="AC837" i="17"/>
  <c r="AC786" i="17"/>
  <c r="AC813" i="17"/>
  <c r="AC841" i="17"/>
  <c r="AB867" i="17"/>
  <c r="AC392" i="17"/>
  <c r="AC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B621" i="17"/>
  <c r="AB91" i="17"/>
  <c r="AB125" i="17"/>
  <c r="AB189" i="17"/>
  <c r="AC59" i="17"/>
  <c r="AC902" i="17"/>
  <c r="AE900" i="17" a="1"/>
  <c r="AB103" i="17"/>
  <c r="C907" i="14" a="1"/>
  <c r="AB133" i="17"/>
  <c r="AB244" i="17"/>
  <c r="AB298" i="17"/>
  <c r="AB421" i="17"/>
  <c r="AB507" i="17"/>
  <c r="AB229" i="17"/>
  <c r="AB491" i="17"/>
  <c r="AB709" i="17"/>
  <c r="AB758" i="17"/>
  <c r="AB752" i="17"/>
  <c r="AB354" i="17"/>
  <c r="AB398" i="17"/>
  <c r="AB215" i="17"/>
  <c r="AB415" i="17"/>
  <c r="AB370" i="17"/>
  <c r="AB395" i="17"/>
  <c r="AB416" i="17"/>
  <c r="AB389" i="17"/>
  <c r="AB358" i="17"/>
  <c r="AB403" i="17"/>
  <c r="AB6" i="17"/>
  <c r="AC900" i="17"/>
  <c r="AB900" i="17"/>
  <c r="AD900" i="17" s="1"/>
  <c r="AE899" i="17" a="1"/>
  <c r="AC899" i="17"/>
  <c r="AB899" i="17"/>
  <c r="AD899" i="17" s="1"/>
  <c r="AC5" i="17"/>
  <c r="AC3" i="17"/>
  <c r="AC6" i="17"/>
  <c r="AC4" i="17"/>
  <c r="AC7" i="17"/>
  <c r="AC702" i="17"/>
  <c r="AC739" i="17"/>
  <c r="AC726" i="17"/>
  <c r="AC733" i="17"/>
  <c r="AC751" i="17"/>
  <c r="AC820" i="17"/>
  <c r="AC839" i="17"/>
  <c r="AC858" i="17"/>
  <c r="AC630" i="17"/>
  <c r="AC725" i="17"/>
  <c r="AC711" i="17"/>
  <c r="AC720" i="17"/>
  <c r="AC712" i="17"/>
  <c r="AC730" i="17"/>
  <c r="AC749" i="17"/>
  <c r="AC861" i="17"/>
  <c r="AC197" i="17"/>
  <c r="AC757" i="17"/>
  <c r="AC810" i="17"/>
  <c r="AC856" i="17"/>
  <c r="AC533" i="17"/>
  <c r="AC547" i="17"/>
  <c r="AC699" i="17"/>
  <c r="AC731" i="17"/>
  <c r="AC65" i="17"/>
  <c r="AC93" i="17"/>
  <c r="AC167" i="17"/>
  <c r="AC700" i="17"/>
  <c r="AC788" i="17"/>
  <c r="AC836" i="17"/>
  <c r="AC388" i="17"/>
  <c r="AC60" i="17"/>
  <c r="AC705" i="17"/>
  <c r="AC791" i="17"/>
  <c r="AC370" i="17"/>
  <c r="AC785" i="17"/>
  <c r="AC863" i="17"/>
  <c r="AC352" i="17"/>
  <c r="AC397" i="17"/>
  <c r="AC803" i="17"/>
  <c r="AC887" i="17"/>
  <c r="AC410" i="17"/>
  <c r="AC455" i="17"/>
  <c r="AC368" i="17"/>
  <c r="AC503" i="17"/>
  <c r="AC22" i="17"/>
  <c r="AC358" i="17"/>
  <c r="AC403" i="17"/>
  <c r="AC28" i="17"/>
  <c r="AC373" i="17"/>
  <c r="AC415" i="17"/>
  <c r="AC64" i="17"/>
  <c r="AC351" i="17"/>
  <c r="AC400" i="17"/>
  <c r="AC424" i="17"/>
  <c r="AC723" i="17"/>
  <c r="AC29" i="17"/>
  <c r="AC200" i="17"/>
  <c r="AC224" i="17"/>
  <c r="AC386" i="17"/>
  <c r="AC407" i="17"/>
  <c r="AC85" i="17"/>
  <c r="AC367" i="17"/>
  <c r="AC394" i="17"/>
  <c r="AC831" i="17"/>
  <c r="AC225" i="17"/>
  <c r="AC387" i="17"/>
  <c r="AC409" i="17"/>
  <c r="AC14" i="17"/>
  <c r="AC24" i="17"/>
  <c r="AC404" i="17"/>
  <c r="AC68" i="17"/>
  <c r="AC354" i="17"/>
  <c r="AC398" i="17"/>
  <c r="AC800" i="17"/>
  <c r="AC76" i="17"/>
  <c r="AC372" i="17"/>
  <c r="AC393" i="17"/>
  <c r="AC734" i="17"/>
  <c r="AC804" i="17"/>
  <c r="AC504" i="17"/>
  <c r="AC835" i="17"/>
  <c r="AB128" i="17"/>
  <c r="AB232" i="17"/>
  <c r="AB207" i="17"/>
  <c r="AB249" i="17"/>
  <c r="AB327" i="17"/>
  <c r="AB449" i="17"/>
  <c r="AB590" i="17"/>
  <c r="AB733" i="17"/>
  <c r="AB402" i="17"/>
  <c r="AB239" i="17"/>
  <c r="AC678" i="17"/>
  <c r="AC118" i="17"/>
  <c r="AC770" i="17"/>
  <c r="AC593" i="17"/>
  <c r="AC756" i="17"/>
  <c r="AC727" i="17"/>
  <c r="AC170" i="17"/>
  <c r="AC196" i="17"/>
  <c r="AC616" i="17"/>
  <c r="AC654" i="17"/>
  <c r="AC686" i="17"/>
  <c r="AC382" i="17"/>
  <c r="AC570" i="17"/>
  <c r="AC362" i="17"/>
  <c r="AC569" i="17"/>
  <c r="AC658" i="17"/>
  <c r="AC718" i="17"/>
  <c r="AC737" i="17"/>
  <c r="AC874" i="17"/>
  <c r="AC537" i="17"/>
  <c r="AC581" i="17"/>
  <c r="AC629" i="17"/>
  <c r="AC507" i="17"/>
  <c r="AC470" i="17"/>
  <c r="AC512" i="17"/>
  <c r="AC508" i="17"/>
  <c r="AC477" i="17"/>
  <c r="AC307" i="17"/>
  <c r="AC496" i="17"/>
  <c r="AC517" i="17"/>
  <c r="AC235" i="17"/>
  <c r="AC605" i="17"/>
  <c r="AC531" i="17"/>
  <c r="AC499" i="17"/>
  <c r="AC239" i="17"/>
  <c r="AC481" i="17"/>
  <c r="AE4" i="17" a="1"/>
  <c r="AE3" i="17" a="1"/>
  <c r="AB702" i="17"/>
  <c r="AB726" i="17"/>
  <c r="AB382" i="17"/>
  <c r="AB725" i="17"/>
  <c r="AB540" i="17"/>
  <c r="AB362" i="17"/>
  <c r="AB895" i="17"/>
  <c r="AB578" i="17"/>
  <c r="AB363" i="17"/>
  <c r="AB34" i="17"/>
  <c r="AB390" i="17"/>
  <c r="AB754" i="17"/>
  <c r="AB688" i="17"/>
  <c r="AB779" i="17"/>
  <c r="AB572" i="17"/>
  <c r="AB19" i="17"/>
  <c r="AB406" i="17"/>
  <c r="AB643" i="17"/>
  <c r="AB426" i="17"/>
  <c r="AB397" i="17"/>
  <c r="AB618" i="17"/>
  <c r="AB656" i="17"/>
  <c r="AB404" i="17"/>
  <c r="AB734" i="17"/>
  <c r="AB712" i="17"/>
  <c r="AB730" i="17"/>
  <c r="AB757" i="17"/>
  <c r="AB50" i="17"/>
  <c r="AB401" i="17"/>
  <c r="AB410" i="17"/>
  <c r="AB753" i="17"/>
  <c r="AB744" i="17"/>
  <c r="AB396" i="17"/>
  <c r="AB812" i="17"/>
  <c r="AB8" i="17"/>
  <c r="AB29" i="17"/>
  <c r="AB407" i="17"/>
  <c r="AB367" i="17"/>
  <c r="AB394" i="17"/>
  <c r="AB430" i="17"/>
  <c r="AB654" i="17"/>
  <c r="AB724" i="17"/>
  <c r="AB858" i="17"/>
  <c r="AB361" i="17"/>
  <c r="AB408" i="17"/>
  <c r="AB717" i="17"/>
  <c r="AB460" i="17"/>
  <c r="AB703" i="17"/>
  <c r="AB429" i="17"/>
  <c r="AB366" i="17"/>
  <c r="AB17" i="17"/>
  <c r="AB732" i="17"/>
  <c r="AB26" i="17"/>
  <c r="AB420" i="17"/>
  <c r="AB71" i="17"/>
  <c r="AB7" i="17"/>
  <c r="AB763" i="17"/>
  <c r="AB369" i="17"/>
  <c r="AC17" i="17"/>
  <c r="AC56" i="17"/>
  <c r="AC71" i="17"/>
  <c r="AC389" i="17"/>
  <c r="AC600" i="17"/>
  <c r="AC682" i="17"/>
  <c r="AC747" i="17"/>
  <c r="AC860" i="17"/>
  <c r="AC361" i="17"/>
  <c r="AC408" i="17"/>
  <c r="AC429" i="17"/>
  <c r="AC472" i="17"/>
  <c r="AC592" i="17"/>
  <c r="AC635" i="17"/>
  <c r="AC636" i="17"/>
  <c r="AC688" i="17"/>
  <c r="AC717" i="17"/>
  <c r="AC738" i="17"/>
  <c r="AC763" i="17"/>
  <c r="AC558" i="17"/>
  <c r="AC568" i="17"/>
  <c r="AC579" i="17"/>
  <c r="AC637" i="17"/>
  <c r="AC685" i="17"/>
  <c r="AC759" i="17"/>
  <c r="AC779" i="17"/>
  <c r="AC795" i="17"/>
  <c r="AC619" i="17"/>
  <c r="AC716" i="17"/>
  <c r="AC550" i="17"/>
  <c r="AC560" i="17"/>
  <c r="AC613" i="17"/>
  <c r="AC648" i="17"/>
  <c r="AC742" i="17"/>
  <c r="AC768" i="17"/>
  <c r="AC623" i="17"/>
  <c r="AC701" i="17"/>
  <c r="AC549" i="17"/>
  <c r="AC573" i="17"/>
  <c r="AC583" i="17"/>
  <c r="AC612" i="17"/>
  <c r="AC640" i="17"/>
  <c r="AC694" i="17"/>
  <c r="AC728" i="17"/>
  <c r="AC778" i="17"/>
  <c r="AC557" i="17"/>
  <c r="AC567" i="17"/>
  <c r="AC586" i="17"/>
  <c r="AC595" i="17"/>
  <c r="AC823" i="17"/>
  <c r="AC626" i="17"/>
  <c r="H910" i="24"/>
  <c r="M910" i="24"/>
  <c r="L910" i="24"/>
  <c r="J910" i="24"/>
  <c r="N910" i="24"/>
  <c r="K910" i="24"/>
  <c r="P910" i="24"/>
  <c r="I910" i="24"/>
  <c r="O910" i="24"/>
  <c r="AB767" i="17"/>
  <c r="AB525" i="17"/>
  <c r="AB126" i="17"/>
  <c r="AB487" i="17"/>
  <c r="AB532" i="17"/>
  <c r="AB127" i="17"/>
  <c r="AB850" i="17"/>
  <c r="AB248" i="17"/>
  <c r="AB468" i="17"/>
  <c r="AB95" i="17"/>
  <c r="AB325" i="17"/>
  <c r="AB893" i="17"/>
  <c r="AB774" i="17"/>
  <c r="AB490" i="17"/>
  <c r="AB639" i="17"/>
  <c r="AB445" i="17"/>
  <c r="AB609" i="17"/>
  <c r="AB321" i="17"/>
  <c r="AB842" i="17"/>
  <c r="AB484" i="17"/>
  <c r="AB120" i="17"/>
  <c r="AB250" i="17"/>
  <c r="AB100" i="17"/>
  <c r="AB830" i="17"/>
  <c r="AB99" i="17"/>
  <c r="AB391" i="17"/>
  <c r="AB5" i="17"/>
  <c r="AB3" i="17"/>
  <c r="AC669" i="17"/>
  <c r="AC679" i="17"/>
  <c r="AC44" i="17"/>
  <c r="AC838" i="17"/>
  <c r="AC603" i="17"/>
  <c r="AC542" i="17"/>
  <c r="AC564" i="17"/>
  <c r="AC552" i="17"/>
  <c r="AC620" i="17"/>
  <c r="AC641" i="17"/>
  <c r="AC642" i="17"/>
  <c r="AC657" i="17"/>
  <c r="AC713" i="17"/>
  <c r="AC721" i="17"/>
  <c r="AC746" i="17"/>
  <c r="AC762" i="17"/>
  <c r="AC781" i="17"/>
  <c r="AC816" i="17"/>
  <c r="AC882" i="17"/>
  <c r="AC19" i="17"/>
  <c r="AC50" i="17"/>
  <c r="AC123" i="17"/>
  <c r="AC240" i="17"/>
  <c r="AC355" i="17"/>
  <c r="AC401" i="17"/>
  <c r="AC421" i="17"/>
  <c r="AC527" i="17"/>
  <c r="AC617" i="17"/>
  <c r="AC760" i="17"/>
  <c r="AC859" i="17"/>
  <c r="AC61" i="17"/>
  <c r="AC62" i="17"/>
  <c r="AC207" i="17"/>
  <c r="AC229" i="17"/>
  <c r="AC249" i="17"/>
  <c r="AC271" i="17"/>
  <c r="AC365" i="17"/>
  <c r="AC406" i="17"/>
  <c r="AC427" i="17"/>
  <c r="AC449" i="17"/>
  <c r="AC491" i="17"/>
  <c r="AC590" i="17"/>
  <c r="AC643" i="17"/>
  <c r="AC735" i="17"/>
  <c r="AC806" i="17"/>
  <c r="AC55" i="17"/>
  <c r="AC58" i="17"/>
  <c r="AC114" i="17"/>
  <c r="AC128" i="17"/>
  <c r="AC285" i="17"/>
  <c r="AC363" i="17"/>
  <c r="AC405" i="17"/>
  <c r="AC426" i="17"/>
  <c r="AC447" i="17"/>
  <c r="AC487" i="17"/>
  <c r="AC529" i="17"/>
  <c r="AC621" i="17"/>
  <c r="AC872" i="17"/>
  <c r="AC130" i="17"/>
  <c r="AC131" i="17"/>
  <c r="AC132" i="17"/>
  <c r="AC395" i="17"/>
  <c r="AC416" i="17"/>
  <c r="AC438" i="17"/>
  <c r="AC460" i="17"/>
  <c r="AC500" i="17"/>
  <c r="AC519" i="17"/>
  <c r="AC611" i="17"/>
  <c r="AC703" i="17"/>
  <c r="AC755" i="17"/>
  <c r="AC884" i="17"/>
  <c r="AC133" i="17"/>
  <c r="AC374" i="17"/>
  <c r="AC418" i="17"/>
  <c r="AC440" i="17"/>
  <c r="AC483" i="17"/>
  <c r="AC501" i="17"/>
  <c r="AC518" i="17"/>
  <c r="AC710" i="17"/>
  <c r="AC79" i="17"/>
  <c r="AC211" i="17"/>
  <c r="AC330" i="17"/>
  <c r="AC369" i="17"/>
  <c r="AC391" i="17"/>
  <c r="AC475" i="17"/>
  <c r="AC719" i="17"/>
  <c r="AC34" i="17"/>
  <c r="AC390" i="17"/>
  <c r="AC411" i="17"/>
  <c r="AC494" i="17"/>
  <c r="AC353" i="17"/>
  <c r="AC376" i="17"/>
  <c r="AC399" i="17"/>
  <c r="AC420" i="17"/>
  <c r="AC482" i="17"/>
  <c r="AC693" i="17"/>
  <c r="AC753" i="17"/>
  <c r="AC31" i="17"/>
  <c r="AC41" i="17"/>
  <c r="AC284" i="17"/>
  <c r="AC444" i="17"/>
  <c r="AC505" i="17"/>
  <c r="AC740" i="17"/>
  <c r="AC741" i="17"/>
  <c r="AC18" i="17"/>
  <c r="AC39" i="17"/>
  <c r="AC255" i="17"/>
  <c r="AC396" i="17"/>
  <c r="AC748" i="17"/>
  <c r="AC8" i="17"/>
  <c r="AC20" i="17"/>
  <c r="AC30" i="17"/>
  <c r="AC40" i="17"/>
  <c r="AC52" i="17"/>
  <c r="AC121" i="17"/>
  <c r="AC445" i="17"/>
  <c r="AC489" i="17"/>
  <c r="AC511" i="17"/>
  <c r="AC532" i="17"/>
  <c r="AC627" i="17"/>
  <c r="AC628" i="17"/>
  <c r="AC139" i="17"/>
  <c r="AC428" i="17"/>
  <c r="AC448" i="17"/>
  <c r="AC510" i="17"/>
  <c r="AC615" i="17"/>
  <c r="AC736" i="17"/>
  <c r="AC761" i="17"/>
  <c r="AC80" i="17"/>
  <c r="AC417" i="17"/>
  <c r="AC461" i="17"/>
  <c r="AC484" i="17"/>
  <c r="AC525" i="17"/>
  <c r="AC614" i="17"/>
  <c r="AC745" i="17"/>
  <c r="AC764" i="17"/>
  <c r="AC765" i="17"/>
  <c r="AC853" i="17"/>
  <c r="AC127" i="17"/>
  <c r="AC244" i="17"/>
  <c r="AC325" i="17"/>
  <c r="AC364" i="17"/>
  <c r="AC430" i="17"/>
  <c r="AC473" i="17"/>
  <c r="AC514" i="17"/>
  <c r="AC687" i="17"/>
  <c r="AC754" i="17"/>
  <c r="AC847" i="17"/>
  <c r="AC870" i="17"/>
  <c r="AC23" i="17"/>
  <c r="AC32" i="17"/>
  <c r="AC46" i="17"/>
  <c r="AC90" i="17"/>
  <c r="AC608" i="17"/>
  <c r="AC13" i="17"/>
  <c r="AC21" i="17"/>
  <c r="AC33" i="17"/>
  <c r="AC110" i="17"/>
  <c r="AC122" i="17"/>
  <c r="AC515" i="17"/>
  <c r="AC752" i="17"/>
  <c r="AC37" i="17"/>
  <c r="AC75" i="17"/>
  <c r="AC89" i="17"/>
  <c r="AC101" i="17"/>
  <c r="AC210" i="17"/>
  <c r="AC502" i="17"/>
  <c r="AC521" i="17"/>
  <c r="AC599" i="17"/>
  <c r="AC690" i="17"/>
  <c r="AC639" i="17"/>
  <c r="AC709" i="17"/>
  <c r="AC743" i="17"/>
  <c r="AC126" i="17"/>
  <c r="AC215" i="17"/>
  <c r="AC272" i="17"/>
  <c r="AC349" i="17"/>
  <c r="AC520" i="17"/>
  <c r="AC597" i="17"/>
  <c r="AC663" i="17"/>
  <c r="AC147" i="17"/>
  <c r="AC198" i="17"/>
  <c r="AC220" i="17"/>
  <c r="AC291" i="17"/>
  <c r="AC314" i="17"/>
  <c r="AC422" i="17"/>
  <c r="AC442" i="17"/>
  <c r="AC609" i="17"/>
  <c r="AC664" i="17"/>
  <c r="AC707" i="17"/>
  <c r="AC879" i="17"/>
  <c r="AC769" i="17"/>
  <c r="AC815" i="17"/>
  <c r="AC867" i="17"/>
  <c r="AC790" i="17"/>
  <c r="AE888" i="17" a="1"/>
  <c r="AE858" i="17" a="1"/>
  <c r="AE6" i="17" a="1"/>
  <c r="AE5" i="17" a="1"/>
  <c r="AB735" i="17"/>
  <c r="AB823" i="17"/>
  <c r="AB303" i="17"/>
  <c r="AB662" i="17"/>
  <c r="AB220" i="17"/>
  <c r="AB700" i="17"/>
  <c r="AB760" i="17"/>
  <c r="AB728" i="17"/>
  <c r="AB889" i="17"/>
  <c r="AB544" i="17"/>
  <c r="AB557" i="17"/>
  <c r="AB581" i="17"/>
  <c r="AB641" i="17"/>
  <c r="AB372" i="17"/>
  <c r="AB393" i="17"/>
  <c r="AB597" i="17"/>
  <c r="AB147" i="17"/>
  <c r="AB704" i="17"/>
  <c r="AB720" i="17"/>
  <c r="AB701" i="17"/>
  <c r="AB583" i="17"/>
  <c r="AB612" i="17"/>
  <c r="AB841" i="17"/>
  <c r="AB711" i="17"/>
  <c r="AB813" i="17"/>
  <c r="AB658" i="17"/>
  <c r="AB708" i="17"/>
  <c r="AB515" i="17"/>
  <c r="AB210" i="17"/>
  <c r="AB521" i="17"/>
  <c r="AB655" i="17"/>
  <c r="AB623" i="17"/>
  <c r="AB861" i="17"/>
  <c r="AB549" i="17"/>
  <c r="AB551" i="17"/>
  <c r="AB751" i="17"/>
  <c r="AB684" i="17"/>
  <c r="AB9" i="17"/>
  <c r="AB12" i="17"/>
  <c r="AB13" i="17"/>
  <c r="AB21" i="17"/>
  <c r="AB33" i="17"/>
  <c r="AB54" i="17"/>
  <c r="AB110" i="17"/>
  <c r="AB184" i="17"/>
  <c r="AB474" i="17"/>
  <c r="AB773" i="17"/>
  <c r="AB314" i="17"/>
  <c r="AB691" i="17"/>
  <c r="AB890" i="17"/>
  <c r="AB75" i="17"/>
  <c r="AB89" i="17"/>
  <c r="AB101" i="17"/>
  <c r="AB743" i="17"/>
  <c r="AB800" i="17"/>
  <c r="AB76" i="17"/>
  <c r="AB272" i="17"/>
  <c r="AB349" i="17"/>
  <c r="AB499" i="17"/>
  <c r="AB663" i="17"/>
  <c r="AB664" i="17"/>
  <c r="AB338" i="17"/>
  <c r="AB682" i="17"/>
  <c r="AB579" i="17"/>
  <c r="AB616" i="17"/>
  <c r="AB587" i="17"/>
  <c r="AB839" i="17"/>
  <c r="AB157" i="17"/>
  <c r="AB619" i="17"/>
  <c r="AB797" i="17"/>
  <c r="AB819" i="17"/>
  <c r="AB878" i="17"/>
  <c r="AB546" i="17"/>
  <c r="AB560" i="17"/>
  <c r="AB570" i="17"/>
  <c r="AB575" i="17"/>
  <c r="AB742" i="17"/>
  <c r="AB787" i="17"/>
  <c r="AB873" i="17"/>
  <c r="AB176" i="17"/>
  <c r="AB749" i="17"/>
  <c r="AB197" i="17"/>
  <c r="AB556" i="17"/>
  <c r="AB856" i="17"/>
  <c r="AB874" i="17"/>
  <c r="AB567" i="17"/>
  <c r="AB620" i="17"/>
  <c r="AB863" i="17"/>
  <c r="AB136" i="17"/>
  <c r="AB235" i="17"/>
  <c r="AB293" i="17"/>
  <c r="AB604" i="17"/>
  <c r="AB255" i="17"/>
  <c r="AB40" i="17"/>
  <c r="AB489" i="17"/>
  <c r="AB627" i="17"/>
  <c r="AB615" i="17"/>
  <c r="AB853" i="17"/>
  <c r="AB782" i="17"/>
  <c r="AB488" i="17"/>
  <c r="AB68" i="17"/>
  <c r="AB675" i="17"/>
  <c r="AB563" i="17"/>
  <c r="AB574" i="17"/>
  <c r="AB685" i="17"/>
  <c r="AB739" i="17"/>
  <c r="AB796" i="17"/>
  <c r="AB833" i="17"/>
  <c r="AB552" i="17"/>
  <c r="AB586" i="17"/>
  <c r="AB595" i="17"/>
  <c r="AB65" i="17"/>
  <c r="AB365" i="17"/>
  <c r="AB512" i="17"/>
  <c r="AB60" i="17"/>
  <c r="AB508" i="17"/>
  <c r="AB791" i="17"/>
  <c r="AB132" i="17"/>
  <c r="AB117" i="17"/>
  <c r="AB195" i="17"/>
  <c r="AB174" i="17"/>
  <c r="AB628" i="17"/>
  <c r="AB88" i="17"/>
  <c r="AB47" i="17"/>
  <c r="AB74" i="17"/>
  <c r="AB177" i="17"/>
  <c r="AB509" i="17"/>
  <c r="AB888" i="17"/>
  <c r="AB555" i="17"/>
  <c r="AB630" i="17"/>
  <c r="AB706" i="17"/>
  <c r="AB716" i="17"/>
  <c r="AB809" i="17"/>
  <c r="AB550" i="17"/>
  <c r="AB768" i="17"/>
  <c r="AB886" i="17"/>
  <c r="AB786" i="17"/>
  <c r="AB718" i="17"/>
  <c r="AB737" i="17"/>
  <c r="AB721" i="17"/>
  <c r="AB746" i="17"/>
  <c r="AB617" i="17"/>
  <c r="AB872" i="17"/>
  <c r="AB28" i="17"/>
  <c r="AB22" i="17"/>
  <c r="AB284" i="17"/>
  <c r="AB444" i="17"/>
  <c r="AB605" i="17"/>
  <c r="AB373" i="17"/>
  <c r="AB498" i="17"/>
  <c r="AB748" i="17"/>
  <c r="AB52" i="17"/>
  <c r="AB121" i="17"/>
  <c r="AB428" i="17"/>
  <c r="AB493" i="17"/>
  <c r="AB514" i="17"/>
  <c r="AB870" i="17"/>
  <c r="AB592" i="17"/>
  <c r="AB714" i="17"/>
  <c r="AB622" i="17"/>
  <c r="AB808" i="17"/>
  <c r="AB892" i="17"/>
  <c r="AB342" i="17"/>
  <c r="AB610" i="17"/>
  <c r="AB820" i="17"/>
  <c r="AB31" i="17"/>
  <c r="AB600" i="17"/>
  <c r="AB838" i="17"/>
  <c r="AB523" i="17"/>
  <c r="AB860" i="17"/>
  <c r="AB438" i="17"/>
  <c r="AB519" i="17"/>
  <c r="AB611" i="17"/>
  <c r="AB785" i="17"/>
  <c r="AB267" i="17"/>
  <c r="AB472" i="17"/>
  <c r="AB631" i="17"/>
  <c r="AB516" i="17"/>
  <c r="AB659" i="17"/>
  <c r="AB801" i="17"/>
  <c r="AB11" i="17"/>
  <c r="AB35" i="17"/>
  <c r="AB42" i="17"/>
  <c r="AB482" i="17"/>
  <c r="AB524" i="17"/>
  <c r="AB505" i="17"/>
  <c r="AB670" i="17"/>
  <c r="AB648" i="17"/>
  <c r="AB671" i="17"/>
  <c r="AB681" i="17"/>
  <c r="AB855" i="17"/>
  <c r="AB875" i="17"/>
  <c r="AB534" i="17"/>
  <c r="AB501" i="17"/>
  <c r="AB518" i="17"/>
  <c r="AB494" i="17"/>
  <c r="AB41" i="17"/>
  <c r="AB336" i="17"/>
  <c r="AB20" i="17"/>
  <c r="AB23" i="17"/>
  <c r="AB262" i="17"/>
  <c r="AB795" i="17"/>
  <c r="AB281" i="17"/>
  <c r="AB698" i="17"/>
  <c r="AB775" i="17"/>
  <c r="AB16" i="17"/>
  <c r="AB36" i="17"/>
  <c r="AB419" i="17"/>
  <c r="AB480" i="17"/>
  <c r="AB869" i="17"/>
  <c r="AB478" i="17"/>
  <c r="AB504" i="17"/>
  <c r="AB879" i="17"/>
  <c r="AB829" i="17"/>
  <c r="AB715" i="17"/>
  <c r="AB784" i="17"/>
  <c r="AB585" i="17"/>
  <c r="AB722" i="17"/>
  <c r="AB562" i="17"/>
  <c r="AB699" i="17"/>
  <c r="AB388" i="17"/>
  <c r="AB705" i="17"/>
  <c r="AB517" i="17"/>
  <c r="AB400" i="17"/>
  <c r="AB424" i="17"/>
  <c r="AB461" i="17"/>
  <c r="AB740" i="17"/>
  <c r="AB39" i="17"/>
  <c r="AB334" i="17"/>
  <c r="AB770" i="17"/>
  <c r="AB668" i="17"/>
  <c r="AB669" i="17"/>
  <c r="AB44" i="17"/>
  <c r="AB56" i="17"/>
  <c r="AB84" i="17"/>
  <c r="AB10" i="17"/>
  <c r="AB25" i="17"/>
  <c r="AB43" i="17"/>
  <c r="AB69" i="17"/>
  <c r="AB81" i="17"/>
  <c r="AB94" i="17"/>
  <c r="AB275" i="17"/>
  <c r="AB15" i="17"/>
  <c r="AB497" i="17"/>
  <c r="AB747" i="17"/>
  <c r="AB677" i="17"/>
  <c r="AB335" i="17"/>
  <c r="AB27" i="17"/>
  <c r="AB492" i="17"/>
  <c r="AB257" i="17"/>
  <c r="AB710" i="17"/>
  <c r="AB79" i="17"/>
  <c r="AB211" i="17"/>
  <c r="AB307" i="17"/>
  <c r="AB330" i="17"/>
  <c r="AB455" i="17"/>
  <c r="AB475" i="17"/>
  <c r="AB626" i="17"/>
  <c r="AB876" i="17"/>
  <c r="AB368" i="17"/>
  <c r="AB411" i="17"/>
  <c r="AC334" i="17"/>
  <c r="AC341" i="17"/>
  <c r="AC342" i="17"/>
  <c r="AC345" i="17"/>
  <c r="AC335" i="17"/>
  <c r="AC336" i="17"/>
  <c r="AC15" i="17"/>
  <c r="AC27" i="17"/>
  <c r="AC267" i="17"/>
  <c r="AC366" i="17"/>
  <c r="AC434" i="17"/>
  <c r="AC476" i="17"/>
  <c r="AC523" i="17"/>
  <c r="AC452" i="17"/>
  <c r="AC851" i="17"/>
  <c r="AC554" i="17"/>
  <c r="AC563" i="17"/>
  <c r="AC584" i="17"/>
  <c r="AC714" i="17"/>
  <c r="AC724" i="17"/>
  <c r="AC708" i="17"/>
  <c r="AC794" i="17"/>
  <c r="AC780" i="17"/>
  <c r="AC631" i="17"/>
  <c r="AC704" i="17"/>
  <c r="AC715" i="17"/>
  <c r="AC808" i="17"/>
  <c r="AC706" i="17"/>
  <c r="AC886" i="17"/>
  <c r="AC722" i="17"/>
  <c r="AC541" i="17"/>
  <c r="AC103" i="17"/>
  <c r="AC104" i="17"/>
  <c r="AC138" i="17"/>
  <c r="AC223" i="17"/>
  <c r="AC425" i="17"/>
  <c r="AC466" i="17"/>
  <c r="AC509" i="17"/>
  <c r="AC744" i="17"/>
  <c r="AC826" i="17"/>
  <c r="AC848" i="17"/>
  <c r="AC9" i="17"/>
  <c r="AC12" i="17"/>
  <c r="AC54" i="17"/>
  <c r="AC698" i="17"/>
  <c r="AC775" i="17"/>
  <c r="AC16" i="17"/>
  <c r="AC36" i="17"/>
  <c r="AC419" i="17"/>
  <c r="AC480" i="17"/>
  <c r="AC655" i="17"/>
  <c r="AC750" i="17"/>
  <c r="AC773" i="17"/>
  <c r="AC869" i="17"/>
  <c r="AC169" i="17"/>
  <c r="AC234" i="17"/>
  <c r="AC478" i="17"/>
  <c r="AC817" i="17"/>
  <c r="AC897" i="17"/>
  <c r="AC63" i="17"/>
  <c r="AC179" i="17"/>
  <c r="AC463" i="17"/>
  <c r="AC758" i="17"/>
  <c r="AC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E7" i="17" a="1"/>
  <c r="AB761" i="17"/>
  <c r="C761" i="14" a="1"/>
  <c r="AB719" i="17"/>
  <c r="C719" i="14" a="1"/>
  <c r="AB417" i="17"/>
  <c r="C417" i="14" a="1"/>
  <c r="AB364" i="17"/>
  <c r="C364" i="14" a="1"/>
  <c r="AB18" i="17"/>
  <c r="C18" i="14" a="1"/>
  <c r="AB427" i="17"/>
  <c r="C427" i="14" a="1"/>
  <c r="AB707" i="17"/>
  <c r="C707" i="14" a="1"/>
  <c r="AB422" i="17"/>
  <c r="C422" i="14" a="1"/>
  <c r="AB418" i="17"/>
  <c r="C418" i="14" a="1"/>
  <c r="AB723" i="17"/>
  <c r="C723" i="14" a="1"/>
  <c r="AB764" i="17"/>
  <c r="C764" i="14" a="1"/>
  <c r="AB745" i="17"/>
  <c r="C745" i="14" a="1"/>
  <c r="AB736" i="17"/>
  <c r="C736" i="14" a="1"/>
  <c r="AB750" i="17"/>
  <c r="AD750" i="17" s="1"/>
  <c r="C750" i="14" a="1"/>
  <c r="AB741" i="17"/>
  <c r="C741" i="14" a="1"/>
  <c r="AB425" i="17"/>
  <c r="C425" i="14" a="1"/>
  <c r="AB24" i="17"/>
  <c r="C24" i="14" a="1"/>
  <c r="AB387" i="17"/>
  <c r="C387" i="14" a="1"/>
  <c r="AB409" i="17"/>
  <c r="C409" i="14" a="1"/>
  <c r="AB353" i="17"/>
  <c r="C353" i="14" a="1"/>
  <c r="AB376" i="17"/>
  <c r="C376" i="14" a="1"/>
  <c r="AB399" i="17"/>
  <c r="C399" i="14" a="1"/>
  <c r="AB386" i="17"/>
  <c r="C386" i="14" a="1"/>
  <c r="AB405" i="17"/>
  <c r="C405" i="14" a="1"/>
  <c r="AB374" i="17"/>
  <c r="C374" i="14" a="1"/>
  <c r="AB375" i="17"/>
  <c r="AD375" i="17" s="1"/>
  <c r="C375" i="14" a="1"/>
  <c r="AB352" i="17"/>
  <c r="AB30" i="17"/>
  <c r="AB351" i="17"/>
  <c r="AB14" i="17"/>
  <c r="AB642" i="17"/>
  <c r="AB713" i="17"/>
  <c r="AB762" i="17"/>
  <c r="AB816" i="17"/>
  <c r="AB93" i="17"/>
  <c r="AB167" i="17"/>
  <c r="AB533" i="17"/>
  <c r="AB537" i="17"/>
  <c r="AB547" i="17"/>
  <c r="AB577" i="17"/>
  <c r="AB657" i="17"/>
  <c r="AB731" i="17"/>
  <c r="AB793" i="17"/>
  <c r="AB355" i="17"/>
  <c r="AB520" i="17"/>
  <c r="AB804" i="17"/>
  <c r="AB817" i="17"/>
  <c r="AB897" i="17"/>
  <c r="AD897" i="17" s="1"/>
  <c r="AB769" i="17"/>
  <c r="AB542" i="17"/>
  <c r="AB694" i="17"/>
  <c r="AB794" i="17"/>
  <c r="AB580" i="17"/>
  <c r="AB539" i="17"/>
  <c r="AB545" i="17"/>
  <c r="AB573" i="17"/>
  <c r="AB588" i="17"/>
  <c r="AB778" i="17"/>
  <c r="AB827" i="17"/>
  <c r="AB871" i="17"/>
  <c r="AB599" i="17"/>
  <c r="AB625" i="17"/>
  <c r="AB324" i="17"/>
  <c r="AB632" i="17"/>
  <c r="AB564" i="17"/>
  <c r="AB877" i="17"/>
  <c r="AB154" i="17"/>
  <c r="AB566" i="17"/>
  <c r="AB97" i="17"/>
  <c r="AB122" i="17"/>
  <c r="AB182" i="17"/>
  <c r="AB206" i="17"/>
  <c r="AB227" i="17"/>
  <c r="AB270" i="17"/>
  <c r="AB332" i="17"/>
  <c r="AB432" i="17"/>
  <c r="AB606" i="17"/>
  <c r="AB502" i="17"/>
  <c r="AB690" i="17"/>
  <c r="AB849" i="17"/>
  <c r="AB49" i="17"/>
  <c r="AB146" i="17"/>
  <c r="AB159" i="17"/>
  <c r="AB526" i="17"/>
  <c r="AB790" i="17"/>
  <c r="AE908" i="17" a="1"/>
  <c r="AB602" i="17"/>
  <c r="AB661" i="17"/>
  <c r="AB824" i="17"/>
  <c r="AB846" i="17"/>
  <c r="AB868" i="17"/>
  <c r="AB48" i="17"/>
  <c r="AB115" i="17"/>
  <c r="AB233" i="17"/>
  <c r="AB252" i="17"/>
  <c r="AB316" i="17"/>
  <c r="AB92" i="17"/>
  <c r="AB105" i="17"/>
  <c r="AB234" i="17"/>
  <c r="AB309" i="17"/>
  <c r="AB198" i="17"/>
  <c r="AB256" i="17"/>
  <c r="AC908" i="17"/>
  <c r="AB908" i="17"/>
  <c r="AD908" i="17" s="1"/>
  <c r="AB772" i="17"/>
  <c r="AB280" i="17"/>
  <c r="AB553" i="17"/>
  <c r="AB241" i="17"/>
  <c r="AB766" i="17"/>
  <c r="AB160" i="17"/>
  <c r="AB848" i="17"/>
  <c r="AB392" i="17"/>
  <c r="AB453" i="17"/>
  <c r="AB495" i="17"/>
  <c r="AB341" i="17"/>
  <c r="AB696" i="17"/>
  <c r="AB558" i="17"/>
  <c r="AB568" i="17"/>
  <c r="AB603" i="17"/>
  <c r="AB686" i="17"/>
  <c r="AB759" i="17"/>
  <c r="AB780" i="17"/>
  <c r="AB811" i="17"/>
  <c r="AB571" i="17"/>
  <c r="AB582" i="17"/>
  <c r="AB783" i="17"/>
  <c r="AB840" i="17"/>
  <c r="AB559" i="17"/>
  <c r="AB613" i="17"/>
  <c r="AB633" i="17"/>
  <c r="AB665" i="17"/>
  <c r="AB799" i="17"/>
  <c r="AB818" i="17"/>
  <c r="AB852" i="17"/>
  <c r="AB825" i="17"/>
  <c r="AB536" i="17"/>
  <c r="AB569" i="17"/>
  <c r="AB624" i="17"/>
  <c r="AB634" i="17"/>
  <c r="AB822" i="17"/>
  <c r="AB541" i="17"/>
  <c r="AB607" i="17"/>
  <c r="AB629" i="17"/>
  <c r="AB896" i="17"/>
  <c r="AB279" i="17"/>
  <c r="AB464" i="17"/>
  <c r="AB527" i="17"/>
  <c r="AB788" i="17"/>
  <c r="AB836" i="17"/>
  <c r="AB61" i="17"/>
  <c r="AB98" i="17"/>
  <c r="AB287" i="17"/>
  <c r="AB55" i="17"/>
  <c r="AB58" i="17"/>
  <c r="AB269" i="17"/>
  <c r="AB447" i="17"/>
  <c r="AB130" i="17"/>
  <c r="AB202" i="17"/>
  <c r="AB277" i="17"/>
  <c r="AB496" i="17"/>
  <c r="AB102" i="17"/>
  <c r="AB134" i="17"/>
  <c r="AB191" i="17"/>
  <c r="AB360" i="17"/>
  <c r="AB439" i="17"/>
  <c r="AB156" i="17"/>
  <c r="AB223" i="17"/>
  <c r="AB826" i="17"/>
  <c r="AB166" i="17"/>
  <c r="AB331" i="17"/>
  <c r="AB777" i="17"/>
  <c r="AB423" i="17"/>
  <c r="AB485" i="17"/>
  <c r="AB647" i="17"/>
  <c r="AB350" i="17"/>
  <c r="AB457" i="17"/>
  <c r="AB479" i="17"/>
  <c r="AB644" i="17"/>
  <c r="AB828" i="17"/>
  <c r="AB77" i="17"/>
  <c r="AB152" i="17"/>
  <c r="AB205" i="17"/>
  <c r="AB318" i="17"/>
  <c r="AB511" i="17"/>
  <c r="AB883" i="17"/>
  <c r="AB119" i="17"/>
  <c r="AB245" i="17"/>
  <c r="AB264" i="17"/>
  <c r="AB300" i="17"/>
  <c r="AB885" i="17"/>
  <c r="AB67" i="17"/>
  <c r="AB204" i="17"/>
  <c r="AB266" i="17"/>
  <c r="AB104" i="17"/>
  <c r="AB243" i="17"/>
  <c r="AB676" i="17"/>
  <c r="AB679" i="17"/>
  <c r="AB584" i="17"/>
  <c r="AB591" i="17"/>
  <c r="AB565" i="17"/>
  <c r="AB576" i="17"/>
  <c r="AB862" i="17"/>
  <c r="AB729" i="17"/>
  <c r="AB344" i="17"/>
  <c r="AB666" i="17"/>
  <c r="AB851" i="17"/>
  <c r="AB218" i="17"/>
  <c r="AB258" i="17"/>
  <c r="AB554" i="17"/>
  <c r="AB821" i="17"/>
  <c r="AB357" i="17"/>
  <c r="AB319" i="17"/>
  <c r="AB638" i="17"/>
  <c r="AB881" i="17"/>
  <c r="AB598" i="17"/>
  <c r="AE907" i="17" a="1"/>
  <c r="AC907" i="17"/>
  <c r="AB907" i="17"/>
  <c r="AD907" i="17" s="1"/>
  <c r="AB66" i="17"/>
  <c r="AB320" i="17"/>
  <c r="AB188" i="17"/>
  <c r="AB477" i="17"/>
  <c r="AB500" i="17"/>
  <c r="AB674" i="17"/>
  <c r="AB678" i="17"/>
  <c r="AB637" i="17"/>
  <c r="AB589" i="17"/>
  <c r="AB348" i="17"/>
  <c r="AB346" i="17"/>
  <c r="AB798" i="17"/>
  <c r="AB814" i="17"/>
  <c r="AB144" i="17"/>
  <c r="AB441" i="17"/>
  <c r="AB53" i="17"/>
  <c r="AB51" i="17"/>
  <c r="AB601" i="17"/>
  <c r="AB522" i="17"/>
  <c r="AB70" i="17"/>
  <c r="AB82" i="17"/>
  <c r="AB83" i="17"/>
  <c r="AB108" i="17"/>
  <c r="AB124" i="17"/>
  <c r="AB209" i="17"/>
  <c r="AB312" i="17"/>
  <c r="AB137" i="17"/>
  <c r="AB306" i="17"/>
  <c r="AB673" i="17"/>
  <c r="AB672" i="17"/>
  <c r="AB667" i="17"/>
  <c r="AB337" i="17"/>
  <c r="AB164" i="17"/>
  <c r="AB212" i="17"/>
  <c r="AB247" i="17"/>
  <c r="AC591" i="17"/>
  <c r="AC811" i="17"/>
  <c r="AC98" i="17"/>
  <c r="AC113" i="17"/>
  <c r="AC327" i="17"/>
  <c r="AC269" i="17"/>
  <c r="AC311" i="17"/>
  <c r="AC843" i="17"/>
  <c r="AC315" i="17"/>
  <c r="AC145" i="17"/>
  <c r="AC262" i="17"/>
  <c r="AC850" i="17"/>
  <c r="AC894" i="17"/>
  <c r="AC105" i="17"/>
  <c r="AC125" i="17"/>
  <c r="AC893" i="17"/>
  <c r="AB289" i="17"/>
  <c r="AB434" i="17"/>
  <c r="AB454" i="17"/>
  <c r="AB476" i="17"/>
  <c r="AB646" i="17"/>
  <c r="AB452" i="17"/>
  <c r="AB635" i="17"/>
  <c r="AB636" i="17"/>
  <c r="AB865" i="17"/>
  <c r="AB738" i="17"/>
  <c r="AB170" i="17"/>
  <c r="AB196" i="17"/>
  <c r="AB219" i="17"/>
  <c r="AB238" i="17"/>
  <c r="AB596" i="17"/>
  <c r="AB538" i="17"/>
  <c r="AB543" i="17"/>
  <c r="AB776" i="17"/>
  <c r="AB803" i="17"/>
  <c r="AB887" i="17"/>
  <c r="AB261" i="17"/>
  <c r="AB433" i="17"/>
  <c r="AB792" i="17"/>
  <c r="AB153" i="17"/>
  <c r="AB217" i="17"/>
  <c r="AB254" i="17"/>
  <c r="AB273" i="17"/>
  <c r="AC906" i="17"/>
  <c r="AB906" i="17"/>
  <c r="AD906" i="17" s="1"/>
  <c r="AE906" i="17" a="1"/>
  <c r="AC548" i="17"/>
  <c r="AC796" i="17"/>
  <c r="AC99" i="17"/>
  <c r="AC100" i="17"/>
  <c r="AC149" i="17"/>
  <c r="AC467" i="17"/>
  <c r="AC774" i="17"/>
  <c r="AC618" i="17"/>
  <c r="AC261" i="17"/>
  <c r="AC437" i="17"/>
  <c r="AC146" i="17"/>
  <c r="AC256" i="17"/>
  <c r="AC832" i="17"/>
  <c r="AE897" i="17" a="1"/>
  <c r="AC668" i="17"/>
  <c r="AC677" i="17"/>
  <c r="AC667" i="17"/>
  <c r="AC676" i="17"/>
  <c r="AC680" i="17"/>
  <c r="AC674" i="17"/>
  <c r="AC675" i="17"/>
  <c r="AC344" i="17"/>
  <c r="AC188" i="17"/>
  <c r="AC306" i="17"/>
  <c r="AC522" i="17"/>
  <c r="AC696" i="17"/>
  <c r="AC829" i="17"/>
  <c r="AC258" i="17"/>
  <c r="AC574" i="17"/>
  <c r="AC880" i="17"/>
  <c r="AC173" i="17"/>
  <c r="AC660" i="17"/>
  <c r="AC214" i="17"/>
  <c r="AC202" i="17"/>
  <c r="AC277" i="17"/>
  <c r="AC458" i="17"/>
  <c r="AC776" i="17"/>
  <c r="AC78" i="17"/>
  <c r="AC849" i="17"/>
  <c r="AC106" i="17"/>
  <c r="AC253" i="17"/>
  <c r="AC294" i="17"/>
  <c r="AC159" i="17"/>
  <c r="AC292" i="17"/>
  <c r="AC821" i="17"/>
  <c r="AC833" i="17"/>
  <c r="AC855" i="17"/>
  <c r="AC875" i="17"/>
  <c r="AC888" i="17"/>
  <c r="AC257" i="17"/>
  <c r="AC551" i="17"/>
  <c r="AC555" i="17"/>
  <c r="AC571" i="17"/>
  <c r="AC576" i="17"/>
  <c r="AC582" i="17"/>
  <c r="AC587" i="17"/>
  <c r="AC596" i="17"/>
  <c r="AC610" i="17"/>
  <c r="AC622" i="17"/>
  <c r="AC691" i="17"/>
  <c r="AC772" i="17"/>
  <c r="AC877" i="17"/>
  <c r="AC890" i="17"/>
  <c r="AC157" i="17"/>
  <c r="AC281" i="17"/>
  <c r="AC319" i="17"/>
  <c r="AC684" i="17"/>
  <c r="AC538" i="17"/>
  <c r="AC543" i="17"/>
  <c r="AC546" i="17"/>
  <c r="AC575" i="17"/>
  <c r="AC580" i="17"/>
  <c r="AC585" i="17"/>
  <c r="AC589" i="17"/>
  <c r="AC625" i="17"/>
  <c r="AC665" i="17"/>
  <c r="AC697" i="17"/>
  <c r="AC729" i="17"/>
  <c r="AC787" i="17"/>
  <c r="AC818" i="17"/>
  <c r="AC852" i="17"/>
  <c r="AC176" i="17"/>
  <c r="AC290" i="17"/>
  <c r="AC324" i="17"/>
  <c r="AC638" i="17"/>
  <c r="AC766" i="17"/>
  <c r="AC798" i="17"/>
  <c r="AC825" i="17"/>
  <c r="AC881" i="17"/>
  <c r="AC536" i="17"/>
  <c r="AC539" i="17"/>
  <c r="AC545" i="17"/>
  <c r="AC556" i="17"/>
  <c r="AC561" i="17"/>
  <c r="AC578" i="17"/>
  <c r="AC588" i="17"/>
  <c r="AC598" i="17"/>
  <c r="AC624" i="17"/>
  <c r="AC634" i="17"/>
  <c r="AC822" i="17"/>
  <c r="AC889" i="17"/>
  <c r="AC193" i="17"/>
  <c r="AC535" i="17"/>
  <c r="AC544" i="17"/>
  <c r="AC562" i="17"/>
  <c r="AC572" i="17"/>
  <c r="AC577" i="17"/>
  <c r="AC607" i="17"/>
  <c r="AC793" i="17"/>
  <c r="AC805" i="17"/>
  <c r="AC830" i="17"/>
  <c r="AC866" i="17"/>
  <c r="AC896" i="17"/>
  <c r="AC38" i="17"/>
  <c r="AC107" i="17"/>
  <c r="AC140" i="17"/>
  <c r="AC260" i="17"/>
  <c r="AC279" i="17"/>
  <c r="AC443" i="17"/>
  <c r="AC464" i="17"/>
  <c r="AC189" i="17"/>
  <c r="AC250" i="17"/>
  <c r="AC287" i="17"/>
  <c r="AC129" i="17"/>
  <c r="AC232" i="17"/>
  <c r="AC221" i="17"/>
  <c r="AC278" i="17"/>
  <c r="AC433" i="17"/>
  <c r="AC842" i="17"/>
  <c r="AC49" i="17"/>
  <c r="AC92" i="17"/>
  <c r="AC309" i="17"/>
  <c r="AC456" i="17"/>
  <c r="AC116" i="17"/>
  <c r="AC594" i="17"/>
  <c r="AC659" i="17"/>
  <c r="AC732" i="17"/>
  <c r="AC801" i="17"/>
  <c r="AC814" i="17"/>
  <c r="AC10" i="17"/>
  <c r="AC11" i="17"/>
  <c r="AC25" i="17"/>
  <c r="AC26" i="17"/>
  <c r="AC43" i="17"/>
  <c r="AC94" i="17"/>
  <c r="AC124" i="17"/>
  <c r="AC168" i="17"/>
  <c r="AC275" i="17"/>
  <c r="AC293" i="17"/>
  <c r="AC524" i="17"/>
  <c r="AC604" i="17"/>
  <c r="AC656" i="17"/>
  <c r="AC777" i="17"/>
  <c r="AC857" i="17"/>
  <c r="AC53" i="17"/>
  <c r="AC66" i="17"/>
  <c r="AC320" i="17"/>
  <c r="AC423" i="17"/>
  <c r="AC647" i="17"/>
  <c r="AC767" i="17"/>
  <c r="AC112" i="17"/>
  <c r="AC350" i="17"/>
  <c r="AC479" i="17"/>
  <c r="AC645" i="17"/>
  <c r="AC662" i="17"/>
  <c r="AC828" i="17"/>
  <c r="AC77" i="17"/>
  <c r="AC205" i="17"/>
  <c r="AC883" i="17"/>
  <c r="AC72" i="17"/>
  <c r="AC88" i="17"/>
  <c r="AC158" i="17"/>
  <c r="AC300" i="17"/>
  <c r="AC490" i="17"/>
  <c r="AC692" i="17"/>
  <c r="AC789" i="17"/>
  <c r="AC864" i="17"/>
  <c r="AC885" i="17"/>
  <c r="AC47" i="17"/>
  <c r="AC67" i="17"/>
  <c r="AC95" i="17"/>
  <c r="AC204" i="17"/>
  <c r="AC451" i="17"/>
  <c r="AC782" i="17"/>
  <c r="AC57" i="17"/>
  <c r="AC74" i="17"/>
  <c r="AC120" i="17"/>
  <c r="AC156" i="17"/>
  <c r="AC177" i="17"/>
  <c r="AC201" i="17"/>
  <c r="AC321" i="17"/>
  <c r="AC488" i="17"/>
  <c r="AC771" i="17"/>
  <c r="AC827" i="17"/>
  <c r="AC871" i="17"/>
  <c r="AC97" i="17"/>
  <c r="AC165" i="17"/>
  <c r="AC166" i="17"/>
  <c r="AC606" i="17"/>
  <c r="AC661" i="17"/>
  <c r="AC824" i="17"/>
  <c r="AC846" i="17"/>
  <c r="AC48" i="17"/>
  <c r="AC115" i="17"/>
  <c r="AC233" i="17"/>
  <c r="AC316" i="17"/>
  <c r="AC895" i="17"/>
  <c r="AE890" i="17" a="1"/>
  <c r="AE887" i="17" a="1"/>
  <c r="AE886" i="17" a="1"/>
  <c r="AE889" i="17" a="1"/>
  <c r="AE892" i="17" a="1"/>
  <c r="AE883" i="17" a="1"/>
  <c r="AE330" i="17" a="1"/>
  <c r="AE325" i="17" a="1"/>
  <c r="AE324" i="17" a="1"/>
  <c r="AB90" i="17"/>
  <c r="C90" i="14" a="1"/>
  <c r="AB158" i="17"/>
  <c r="C158" i="14" a="1"/>
  <c r="AB200" i="17"/>
  <c r="C200" i="14" a="1"/>
  <c r="AB448" i="17"/>
  <c r="C448" i="14" a="1"/>
  <c r="AB510" i="17"/>
  <c r="C510" i="14" a="1"/>
  <c r="AB687" i="17"/>
  <c r="C687" i="14" a="1"/>
  <c r="AB693" i="17"/>
  <c r="C693" i="14" a="1"/>
  <c r="AB847" i="17"/>
  <c r="C847" i="14" a="1"/>
  <c r="AB483" i="17"/>
  <c r="C483" i="14" a="1"/>
  <c r="AB831" i="17"/>
  <c r="C831" i="14" a="1"/>
  <c r="AB815" i="17"/>
  <c r="C815" i="14" a="1"/>
  <c r="AB884" i="17"/>
  <c r="C884" i="14" a="1"/>
  <c r="AB224" i="17"/>
  <c r="C224" i="14" a="1"/>
  <c r="AB225" i="17"/>
  <c r="C225" i="14" a="1"/>
  <c r="AB451" i="17"/>
  <c r="C451" i="14" a="1"/>
  <c r="AB463" i="17"/>
  <c r="C463" i="14" a="1"/>
  <c r="AB32" i="17"/>
  <c r="C32" i="14" a="1"/>
  <c r="AB59" i="17"/>
  <c r="C59" i="14" a="1"/>
  <c r="AB85" i="17"/>
  <c r="C85" i="14" a="1"/>
  <c r="AB112" i="17"/>
  <c r="C112" i="14" a="1"/>
  <c r="AB291" i="17"/>
  <c r="C291" i="14" a="1"/>
  <c r="AB765" i="17"/>
  <c r="C765" i="14" a="1"/>
  <c r="AB834" i="17"/>
  <c r="AD834" i="17" s="1"/>
  <c r="C834" i="14" a="1"/>
  <c r="AB131" i="17"/>
  <c r="C131" i="14" a="1"/>
  <c r="AB226" i="17"/>
  <c r="C226" i="14" a="1"/>
  <c r="AB278" i="17"/>
  <c r="C278" i="14" a="1"/>
  <c r="AB313" i="17"/>
  <c r="C313" i="14" a="1"/>
  <c r="AB442" i="17"/>
  <c r="C442" i="14" a="1"/>
  <c r="AB660" i="17"/>
  <c r="C660" i="14" a="1"/>
  <c r="AB645" i="17"/>
  <c r="C645" i="14" a="1"/>
  <c r="AB857" i="17"/>
  <c r="AD857" i="17" s="1"/>
  <c r="C857" i="14" a="1"/>
  <c r="AB106" i="17"/>
  <c r="C106" i="14" a="1"/>
  <c r="AB135" i="17"/>
  <c r="C135" i="14" a="1"/>
  <c r="AB149" i="17"/>
  <c r="C149" i="14" a="1"/>
  <c r="AB467" i="17"/>
  <c r="C467" i="14" a="1"/>
  <c r="AB506" i="17"/>
  <c r="AD506" i="17" s="1"/>
  <c r="C506" i="14" a="1"/>
  <c r="AB531" i="17"/>
  <c r="C531" i="14" a="1"/>
  <c r="AB802" i="17"/>
  <c r="C802" i="14" a="1"/>
  <c r="AB891" i="17"/>
  <c r="C891" i="14" a="1"/>
  <c r="AB62" i="17"/>
  <c r="C62" i="14" a="1"/>
  <c r="AB73" i="17"/>
  <c r="C73" i="14" a="1"/>
  <c r="AB114" i="17"/>
  <c r="C114" i="14" a="1"/>
  <c r="AB161" i="17"/>
  <c r="C161" i="14" a="1"/>
  <c r="AB180" i="17"/>
  <c r="C180" i="14" a="1"/>
  <c r="AB201" i="17"/>
  <c r="C201" i="14" a="1"/>
  <c r="AB297" i="17"/>
  <c r="AD297" i="17" s="1"/>
  <c r="C297" i="14" a="1"/>
  <c r="AB315" i="17"/>
  <c r="C315" i="14" a="1"/>
  <c r="AB443" i="17"/>
  <c r="C443" i="14" a="1"/>
  <c r="AB465" i="17"/>
  <c r="C465" i="14" a="1"/>
  <c r="AB503" i="17"/>
  <c r="C503" i="14" a="1"/>
  <c r="AB46" i="17"/>
  <c r="C46" i="14" a="1"/>
  <c r="AB141" i="17"/>
  <c r="AD141" i="17" s="1"/>
  <c r="C141" i="14" a="1"/>
  <c r="AB294" i="17"/>
  <c r="AD294" i="17" s="1"/>
  <c r="C294" i="14" a="1"/>
  <c r="AB864" i="17"/>
  <c r="C864" i="14" a="1"/>
  <c r="AB57" i="17"/>
  <c r="C57" i="14" a="1"/>
  <c r="AB86" i="17"/>
  <c r="C86" i="14" a="1"/>
  <c r="AB276" i="17"/>
  <c r="C276" i="14" a="1"/>
  <c r="AB299" i="17"/>
  <c r="AD299" i="17" s="1"/>
  <c r="C299" i="14" a="1"/>
  <c r="AB446" i="17"/>
  <c r="C446" i="14" a="1"/>
  <c r="AB469" i="17"/>
  <c r="C469" i="14" a="1"/>
  <c r="AB481" i="17"/>
  <c r="C481" i="14" a="1"/>
  <c r="AB594" i="17"/>
  <c r="C594" i="14" a="1"/>
  <c r="AB692" i="17"/>
  <c r="C692" i="14" a="1"/>
  <c r="AB843" i="17"/>
  <c r="C843" i="14" a="1"/>
  <c r="AB894" i="17"/>
  <c r="C894" i="14" a="1"/>
  <c r="AB322" i="17"/>
  <c r="C322" i="14" a="1"/>
  <c r="AB450" i="17"/>
  <c r="C450" i="14" a="1"/>
  <c r="AB462" i="17"/>
  <c r="C462" i="14" a="1"/>
  <c r="AB72" i="17"/>
  <c r="C72" i="14" a="1"/>
  <c r="AB178" i="17"/>
  <c r="C178" i="14" a="1"/>
  <c r="AB199" i="17"/>
  <c r="C199" i="14" a="1"/>
  <c r="AB259" i="17"/>
  <c r="C259" i="14" a="1"/>
  <c r="AB286" i="17"/>
  <c r="C286" i="14" a="1"/>
  <c r="AB473" i="17"/>
  <c r="C473" i="14" a="1"/>
  <c r="AB529" i="17"/>
  <c r="C529" i="14" a="1"/>
  <c r="AB695" i="17"/>
  <c r="C695" i="14" a="1"/>
  <c r="AB359" i="17"/>
  <c r="C359" i="14" a="1"/>
  <c r="C909" i="14" a="1"/>
  <c r="AB145" i="17"/>
  <c r="AB614" i="17"/>
  <c r="AB138" i="17"/>
  <c r="AB835" i="17"/>
  <c r="AB253" i="17"/>
  <c r="AD253" i="17" s="1"/>
  <c r="AB45" i="17"/>
  <c r="AB263" i="17"/>
  <c r="AD263" i="17" s="1"/>
  <c r="AB237" i="17"/>
  <c r="AB789" i="17"/>
  <c r="AB292" i="17"/>
  <c r="AD292" i="17" s="1"/>
  <c r="AB64" i="17"/>
  <c r="AB486" i="17"/>
  <c r="AD486" i="17" s="1"/>
  <c r="AB535" i="17"/>
  <c r="AB810" i="17"/>
  <c r="AD810" i="17" s="1"/>
  <c r="AB193" i="17"/>
  <c r="AB310" i="17"/>
  <c r="AD310" i="17" s="1"/>
  <c r="AB333" i="17"/>
  <c r="AD333" i="17" s="1"/>
  <c r="AB435" i="17"/>
  <c r="AB456" i="17"/>
  <c r="AB63" i="17"/>
  <c r="AB116" i="17"/>
  <c r="AB179" i="17"/>
  <c r="AD179" i="17" s="1"/>
  <c r="AB832" i="17"/>
  <c r="AE909" i="17" a="1"/>
  <c r="D909" i="24" s="1"/>
  <c r="AB683" i="17"/>
  <c r="AB162" i="17"/>
  <c r="AB561" i="17"/>
  <c r="AB807" i="17"/>
  <c r="AB608" i="17"/>
  <c r="AB689" i="17"/>
  <c r="AB771" i="17"/>
  <c r="AB150" i="17"/>
  <c r="AB274" i="17"/>
  <c r="AB295" i="17"/>
  <c r="AB437" i="17"/>
  <c r="AB459" i="17"/>
  <c r="AC909" i="17"/>
  <c r="AB909" i="17"/>
  <c r="AD909" i="17" s="1"/>
  <c r="AB183" i="17"/>
  <c r="AB246" i="17"/>
  <c r="AB781" i="17"/>
  <c r="AB805" i="17"/>
  <c r="AB866" i="17"/>
  <c r="AB882" i="17"/>
  <c r="AB38" i="17"/>
  <c r="AB107" i="17"/>
  <c r="AB140" i="17"/>
  <c r="AB216" i="17"/>
  <c r="AB240" i="17"/>
  <c r="AB317" i="17"/>
  <c r="AB859" i="17"/>
  <c r="AB113" i="17"/>
  <c r="AB271" i="17"/>
  <c r="AB304" i="17"/>
  <c r="AB129" i="17"/>
  <c r="AB214" i="17"/>
  <c r="AB285" i="17"/>
  <c r="AB78" i="17"/>
  <c r="AB175" i="17"/>
  <c r="AB305" i="17"/>
  <c r="AB155" i="17"/>
  <c r="AB222" i="17"/>
  <c r="AB282" i="17"/>
  <c r="AB142" i="17"/>
  <c r="AB143" i="17"/>
  <c r="AB326" i="17"/>
  <c r="AB109" i="17"/>
  <c r="AB283" i="17"/>
  <c r="AB169" i="17"/>
  <c r="AB123" i="17"/>
  <c r="AB185" i="17"/>
  <c r="AB260" i="17"/>
  <c r="AB880" i="17"/>
  <c r="AB173" i="17"/>
  <c r="AB208" i="17"/>
  <c r="AB470" i="17"/>
  <c r="AB221" i="17"/>
  <c r="AB458" i="17"/>
  <c r="AB87" i="17"/>
  <c r="AB288" i="17"/>
  <c r="AB329" i="17"/>
  <c r="AB431" i="17"/>
  <c r="AB296" i="17"/>
  <c r="AB242" i="17"/>
  <c r="AB80" i="17"/>
  <c r="AB213" i="17"/>
  <c r="AB466" i="17"/>
  <c r="AB165" i="17"/>
  <c r="AB308" i="17"/>
  <c r="AB190" i="17"/>
  <c r="AB192" i="17"/>
  <c r="AB339" i="17"/>
  <c r="AB845" i="17"/>
  <c r="AB163" i="17"/>
  <c r="AB151" i="17"/>
  <c r="AB323" i="17"/>
  <c r="AB302" i="17"/>
  <c r="AB528" i="17"/>
  <c r="AB436" i="17"/>
  <c r="AB265" i="17"/>
  <c r="AB181" i="17"/>
  <c r="AB697" i="17"/>
  <c r="AB837" i="17"/>
  <c r="AB290" i="17"/>
  <c r="AB640" i="17"/>
  <c r="AB680" i="17"/>
  <c r="AB347" i="17"/>
  <c r="AB593" i="17"/>
  <c r="AB844" i="17"/>
  <c r="AB171" i="17"/>
  <c r="AB172" i="17"/>
  <c r="AB236" i="17"/>
  <c r="AB548" i="17"/>
  <c r="AB96" i="17"/>
  <c r="AB111" i="17"/>
  <c r="AB148" i="17"/>
  <c r="AB186" i="17"/>
  <c r="AB231" i="17"/>
  <c r="AB268" i="17"/>
  <c r="AB301" i="17"/>
  <c r="AB513" i="17"/>
  <c r="AB311" i="17"/>
  <c r="AB340" i="17"/>
  <c r="AB187" i="17"/>
  <c r="AB194" i="17"/>
  <c r="AB343" i="17"/>
  <c r="AB228" i="17"/>
  <c r="AB203" i="17"/>
  <c r="AB471" i="17"/>
  <c r="AB328" i="17"/>
  <c r="AB230" i="17"/>
  <c r="AB251" i="17"/>
  <c r="AB898" i="17"/>
  <c r="AD898" i="17" s="1"/>
  <c r="AC898" i="17"/>
  <c r="AE898" i="17" a="1"/>
  <c r="D898" i="24" s="1"/>
  <c r="AE905" i="17" a="1"/>
  <c r="AC905" i="17"/>
  <c r="AB905" i="17"/>
  <c r="AD905" i="17" s="1"/>
  <c r="AE904" i="17" a="1"/>
  <c r="AC904" i="17"/>
  <c r="AB904" i="17"/>
  <c r="AD904" i="17" s="1"/>
  <c r="AE903" i="17" a="1"/>
  <c r="AC903" i="17"/>
  <c r="AB903" i="17"/>
  <c r="AD903" i="17" s="1"/>
  <c r="AE902" i="17" a="1"/>
  <c r="AB902" i="17"/>
  <c r="AD902" i="17" s="1"/>
  <c r="AE901" i="17" a="1"/>
  <c r="AC901" i="17"/>
  <c r="AB901" i="17"/>
  <c r="AD901" i="17" s="1"/>
  <c r="AC671" i="17"/>
  <c r="AC672" i="17"/>
  <c r="AC681" i="17"/>
  <c r="AC673" i="17"/>
  <c r="AC670" i="17"/>
  <c r="AC347" i="17"/>
  <c r="AC348" i="17"/>
  <c r="AC337" i="17"/>
  <c r="AC343" i="17"/>
  <c r="AC338" i="17"/>
  <c r="AC339" i="17"/>
  <c r="AC346" i="17"/>
  <c r="AC340" i="17"/>
  <c r="AC84" i="17"/>
  <c r="AC137" i="17"/>
  <c r="AC164" i="17"/>
  <c r="AC187" i="17"/>
  <c r="AC212" i="17"/>
  <c r="AC247" i="17"/>
  <c r="AC289" i="17"/>
  <c r="AC328" i="17"/>
  <c r="AC454" i="17"/>
  <c r="AC497" i="17"/>
  <c r="AC601" i="17"/>
  <c r="AC646" i="17"/>
  <c r="AC492" i="17"/>
  <c r="AC513" i="17"/>
  <c r="AC844" i="17"/>
  <c r="AC865" i="17"/>
  <c r="AC666" i="17"/>
  <c r="AC171" i="17"/>
  <c r="AC172" i="17"/>
  <c r="AC218" i="17"/>
  <c r="AC236" i="17"/>
  <c r="AC194" i="17"/>
  <c r="AC219" i="17"/>
  <c r="AC238" i="17"/>
  <c r="AC565" i="17"/>
  <c r="AC228" i="17"/>
  <c r="AC280" i="17"/>
  <c r="AC185" i="17"/>
  <c r="AC216" i="17"/>
  <c r="AC298" i="17"/>
  <c r="AC486" i="17"/>
  <c r="AC151" i="17"/>
  <c r="AC208" i="17"/>
  <c r="AC304" i="17"/>
  <c r="AC303" i="17"/>
  <c r="AC323" i="17"/>
  <c r="AC783" i="17"/>
  <c r="AC784" i="17"/>
  <c r="AC797" i="17"/>
  <c r="AC809" i="17"/>
  <c r="AC819" i="17"/>
  <c r="AC840" i="17"/>
  <c r="AC862" i="17"/>
  <c r="AC878" i="17"/>
  <c r="AC892" i="17"/>
  <c r="AC154" i="17"/>
  <c r="AC181" i="17"/>
  <c r="AC203" i="17"/>
  <c r="AC534" i="17"/>
  <c r="AC540" i="17"/>
  <c r="AC553" i="17"/>
  <c r="AC559" i="17"/>
  <c r="AC566" i="17"/>
  <c r="AC602" i="17"/>
  <c r="AC633" i="17"/>
  <c r="AC799" i="17"/>
  <c r="AC807" i="17"/>
  <c r="AC873" i="17"/>
  <c r="AC241" i="17"/>
  <c r="AC632" i="17"/>
  <c r="AC683" i="17"/>
  <c r="AC845" i="17"/>
  <c r="AC162" i="17"/>
  <c r="AC163" i="17"/>
  <c r="AC160" i="17"/>
  <c r="AC317" i="17"/>
  <c r="AC792" i="17"/>
  <c r="AC876" i="17"/>
  <c r="AC45" i="17"/>
  <c r="AC73" i="17"/>
  <c r="AC87" i="17"/>
  <c r="AC102" i="17"/>
  <c r="AC117" i="17"/>
  <c r="AC136" i="17"/>
  <c r="AC153" i="17"/>
  <c r="AC175" i="17"/>
  <c r="AC195" i="17"/>
  <c r="AC217" i="17"/>
  <c r="AC254" i="17"/>
  <c r="AC273" i="17"/>
  <c r="AC288" i="17"/>
  <c r="AC305" i="17"/>
  <c r="AC329" i="17"/>
  <c r="AC431" i="17"/>
  <c r="AC450" i="17"/>
  <c r="AC471" i="17"/>
  <c r="AC516" i="17"/>
  <c r="AC891" i="17"/>
  <c r="AC35" i="17"/>
  <c r="AC42" i="17"/>
  <c r="AC69" i="17"/>
  <c r="AC70" i="17"/>
  <c r="AC81" i="17"/>
  <c r="AC82" i="17"/>
  <c r="AC83" i="17"/>
  <c r="AC108" i="17"/>
  <c r="AC144" i="17"/>
  <c r="AC209" i="17"/>
  <c r="AC230" i="17"/>
  <c r="AC251" i="17"/>
  <c r="AC312" i="17"/>
  <c r="AC441" i="17"/>
  <c r="AC834" i="17"/>
  <c r="AC96" i="17"/>
  <c r="AC111" i="17"/>
  <c r="AC148" i="17"/>
  <c r="AC186" i="17"/>
  <c r="AC231" i="17"/>
  <c r="AC248" i="17"/>
  <c r="AC268" i="17"/>
  <c r="AC301" i="17"/>
  <c r="AC465" i="17"/>
  <c r="AC485" i="17"/>
  <c r="AC528" i="17"/>
  <c r="AC51" i="17"/>
  <c r="AC86" i="17"/>
  <c r="AC134" i="17"/>
  <c r="AC155" i="17"/>
  <c r="AC180" i="17"/>
  <c r="AC199" i="17"/>
  <c r="AC222" i="17"/>
  <c r="AC237" i="17"/>
  <c r="AC276" i="17"/>
  <c r="AC296" i="17"/>
  <c r="AC313" i="17"/>
  <c r="AC436" i="17"/>
  <c r="AC457" i="17"/>
  <c r="AC498" i="17"/>
  <c r="AC644" i="17"/>
  <c r="AC812" i="17"/>
  <c r="AC91" i="17"/>
  <c r="AC135" i="17"/>
  <c r="AC152" i="17"/>
  <c r="AC174" i="17"/>
  <c r="AC191" i="17"/>
  <c r="AC226" i="17"/>
  <c r="AC242" i="17"/>
  <c r="AC265" i="17"/>
  <c r="AC297" i="17"/>
  <c r="AC318" i="17"/>
  <c r="AC468" i="17"/>
  <c r="AC802" i="17"/>
  <c r="AC119" i="17"/>
  <c r="AC178" i="17"/>
  <c r="AC245" i="17"/>
  <c r="AC264" i="17"/>
  <c r="AC282" i="17"/>
  <c r="AC322" i="17"/>
  <c r="AC469" i="17"/>
  <c r="AC141" i="17"/>
  <c r="AC142" i="17"/>
  <c r="AC143" i="17"/>
  <c r="AC213" i="17"/>
  <c r="AC263" i="17"/>
  <c r="AC326" i="17"/>
  <c r="AC439" i="17"/>
  <c r="AC462" i="17"/>
  <c r="AC506" i="17"/>
  <c r="AC695" i="17"/>
  <c r="AC109" i="17"/>
  <c r="AC161" i="17"/>
  <c r="AC266" i="17"/>
  <c r="AC286" i="17"/>
  <c r="AC302" i="17"/>
  <c r="AC493" i="17"/>
  <c r="AC243" i="17"/>
  <c r="AC259" i="17"/>
  <c r="AC283" i="17"/>
  <c r="AC299" i="17"/>
  <c r="AC359" i="17"/>
  <c r="AC446" i="17"/>
  <c r="AC689" i="17"/>
  <c r="AC192" i="17"/>
  <c r="AC333" i="17"/>
  <c r="AC435" i="17"/>
  <c r="AC526" i="17"/>
  <c r="AC182" i="17"/>
  <c r="AC183" i="17"/>
  <c r="AC184" i="17"/>
  <c r="AC206" i="17"/>
  <c r="AC227" i="17"/>
  <c r="AC246" i="17"/>
  <c r="AC270" i="17"/>
  <c r="AC308" i="17"/>
  <c r="AC331" i="17"/>
  <c r="AC332" i="17"/>
  <c r="AC432" i="17"/>
  <c r="AC453" i="17"/>
  <c r="AC474" i="17"/>
  <c r="AC495" i="17"/>
  <c r="AC868" i="17"/>
  <c r="AC150" i="17"/>
  <c r="AC190" i="17"/>
  <c r="AC252" i="17"/>
  <c r="AC274" i="17"/>
  <c r="AC295" i="17"/>
  <c r="AC459" i="17"/>
  <c r="AC310" i="17"/>
  <c r="AE885" i="17" a="1"/>
  <c r="D885" i="24" s="1"/>
  <c r="AE884" i="17" a="1"/>
  <c r="AE894" i="17" a="1"/>
  <c r="AE895" i="17" a="1"/>
  <c r="AE896" i="17" a="1"/>
  <c r="AE875" i="17" a="1"/>
  <c r="AE865" i="17" a="1"/>
  <c r="AE866" i="17" a="1"/>
  <c r="AE857" i="17" a="1"/>
  <c r="AE876" i="17" a="1"/>
  <c r="AE873" i="17" a="1"/>
  <c r="AE859" i="17" a="1"/>
  <c r="AE320" i="17" a="1"/>
  <c r="AE317" i="17" a="1"/>
  <c r="AE329" i="17" a="1"/>
  <c r="AE318" i="17" a="1"/>
  <c r="AE327" i="17" a="1"/>
  <c r="AE316" i="17" a="1"/>
  <c r="AE674" i="17" a="1"/>
  <c r="AE322" i="17" a="1"/>
  <c r="AE319" i="17" a="1"/>
  <c r="AE328" i="17" a="1"/>
  <c r="AE321" i="17" a="1"/>
  <c r="AE331" i="17" a="1"/>
  <c r="AE323" i="17" a="1"/>
  <c r="AC357" i="17"/>
  <c r="AC356" i="17"/>
  <c r="AC360" i="17"/>
  <c r="AB356" i="17"/>
  <c r="C356" i="14" a="1"/>
  <c r="H907" i="24"/>
  <c r="I907" i="24"/>
  <c r="J907" i="24"/>
  <c r="K907" i="24"/>
  <c r="L907" i="24"/>
  <c r="M907" i="24"/>
  <c r="N907" i="24"/>
  <c r="O907" i="24"/>
  <c r="P907" i="24"/>
  <c r="AE893" i="17" a="1"/>
  <c r="I905" i="24"/>
  <c r="K905" i="24"/>
  <c r="L905" i="24"/>
  <c r="N905" i="24"/>
  <c r="O905" i="24"/>
  <c r="P905" i="24"/>
  <c r="H905" i="24"/>
  <c r="J905" i="24"/>
  <c r="M905" i="24"/>
  <c r="AE415" i="17" a="1"/>
  <c r="AE615" i="17" a="1"/>
  <c r="H906" i="24"/>
  <c r="I906" i="24"/>
  <c r="J906" i="24"/>
  <c r="K906" i="24"/>
  <c r="L906" i="24"/>
  <c r="M906" i="24"/>
  <c r="N906" i="24"/>
  <c r="O906" i="24"/>
  <c r="P906" i="24"/>
  <c r="AE627" i="17" a="1"/>
  <c r="H904" i="24"/>
  <c r="J904" i="24"/>
  <c r="L904" i="24"/>
  <c r="M904" i="24"/>
  <c r="N904" i="24"/>
  <c r="P904" i="24"/>
  <c r="I904" i="24"/>
  <c r="K904" i="24"/>
  <c r="O904" i="24"/>
  <c r="AE891" i="17" a="1"/>
  <c r="AE69" i="17" a="1"/>
  <c r="AE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E591" i="17" a="1"/>
  <c r="AE664" i="17" a="1"/>
  <c r="AE693" i="17" a="1"/>
  <c r="AE708" i="17" a="1"/>
  <c r="AE288" i="17" a="1"/>
  <c r="AE287" i="17" a="1"/>
  <c r="AE481" i="17" a="1"/>
  <c r="AE507" i="17" a="1"/>
  <c r="AE304" i="17" a="1"/>
  <c r="AE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E701" i="17" a="1"/>
  <c r="AE550" i="17" a="1"/>
  <c r="AE552" i="17" a="1"/>
  <c r="AE582" i="17" a="1"/>
  <c r="AE159" i="17" a="1"/>
  <c r="AE416" i="17" a="1"/>
  <c r="AE170" i="17" a="1"/>
  <c r="AE860" i="17" a="1"/>
  <c r="AE621" i="17" a="1"/>
  <c r="AE198" i="17" a="1"/>
  <c r="AE566" i="17" a="1"/>
  <c r="AE620" i="17" a="1"/>
  <c r="AE553" i="17" a="1"/>
  <c r="AE565" i="17" a="1"/>
  <c r="AE408" i="17" a="1"/>
  <c r="AE612" i="17" a="1"/>
  <c r="AE617" i="17" a="1"/>
  <c r="AE662" i="17" a="1"/>
  <c r="AE72" i="17" a="1"/>
  <c r="AE8" i="17" a="1"/>
  <c r="AE131" i="17" a="1"/>
  <c r="AE195" i="17" a="1"/>
  <c r="AE163" i="17" a="1"/>
  <c r="AE273" i="17" a="1"/>
  <c r="AE480" i="17" a="1"/>
  <c r="AE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E11" i="17" a="1"/>
  <c r="AE13" i="17" a="1"/>
  <c r="AE14" i="17" a="1"/>
  <c r="AE15" i="17" a="1"/>
  <c r="AE20" i="17" a="1"/>
  <c r="AE22" i="17" a="1"/>
  <c r="AE23" i="17" a="1"/>
  <c r="AE25" i="17" a="1"/>
  <c r="AE83" i="17" a="1"/>
  <c r="AE93" i="17" a="1"/>
  <c r="AE157" i="17" a="1"/>
  <c r="AE479" i="17" a="1"/>
  <c r="AE483" i="17" a="1"/>
  <c r="AE172" i="17" a="1"/>
  <c r="AE279" i="17" a="1"/>
  <c r="AE80" i="17" a="1"/>
  <c r="AE305" i="17" a="1"/>
  <c r="AE344" i="17" a="1"/>
  <c r="AE510" i="17" a="1"/>
  <c r="AE823" i="17" a="1"/>
  <c r="AE402" i="17" a="1"/>
  <c r="AE544" i="17" a="1"/>
  <c r="AE882" i="17" a="1"/>
  <c r="AE151" i="17" a="1"/>
  <c r="AE301" i="17" a="1"/>
  <c r="AE311" i="17" a="1"/>
  <c r="AE215" i="17" a="1"/>
  <c r="AE246" i="17" a="1"/>
  <c r="AE79" i="17" a="1"/>
  <c r="AE133" i="17" a="1"/>
  <c r="AE486" i="17" a="1"/>
  <c r="H895" i="24"/>
  <c r="J895" i="24"/>
  <c r="K895" i="24"/>
  <c r="I895" i="24"/>
  <c r="L895" i="24"/>
  <c r="M895" i="24"/>
  <c r="N895" i="24"/>
  <c r="O895" i="24"/>
  <c r="P895" i="24"/>
  <c r="AE655" i="17" a="1"/>
  <c r="AE660" i="17" a="1"/>
  <c r="AE652" i="17" a="1"/>
  <c r="AE656" i="17" a="1"/>
  <c r="AE487" i="17" a="1"/>
  <c r="AE206" i="17" a="1"/>
  <c r="AE220" i="17" a="1"/>
  <c r="AE428" i="17" a="1"/>
  <c r="AE670" i="17" a="1"/>
  <c r="AE551" i="17" a="1"/>
  <c r="P894" i="24"/>
  <c r="H894" i="24"/>
  <c r="AE698" i="17" a="1"/>
  <c r="AE306" i="17" a="1"/>
  <c r="AE86" i="17" a="1"/>
  <c r="I894" i="24"/>
  <c r="J894" i="24"/>
  <c r="K894" i="24"/>
  <c r="L894" i="24"/>
  <c r="M894" i="24"/>
  <c r="N894" i="24"/>
  <c r="O894" i="24"/>
  <c r="AE881" i="17" a="1"/>
  <c r="AE84" i="17" a="1"/>
  <c r="AE258" i="17" a="1"/>
  <c r="AE672" i="17" a="1"/>
  <c r="J893" i="24"/>
  <c r="L893" i="24"/>
  <c r="M893" i="24"/>
  <c r="N893" i="24"/>
  <c r="P893" i="24"/>
  <c r="K893" i="24"/>
  <c r="H893" i="24"/>
  <c r="I893" i="24"/>
  <c r="O893" i="24"/>
  <c r="AE42" i="17" a="1"/>
  <c r="AE38" i="17" a="1"/>
  <c r="AE657" i="17" a="1"/>
  <c r="AE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E243" i="17" a="1"/>
  <c r="AE527" i="17" a="1"/>
  <c r="AE29" i="17" a="1"/>
  <c r="AE702" i="17" a="1"/>
  <c r="H890" i="24"/>
  <c r="I890" i="24"/>
  <c r="J890" i="24"/>
  <c r="K890" i="24"/>
  <c r="L890" i="24"/>
  <c r="M890" i="24"/>
  <c r="N890" i="24"/>
  <c r="O890" i="24"/>
  <c r="P890" i="24"/>
  <c r="AE39" i="17" a="1"/>
  <c r="AE202" i="17" a="1"/>
  <c r="AE421" i="17" a="1"/>
  <c r="AE27" i="17" a="1"/>
  <c r="AE210" i="17" a="1"/>
  <c r="AE482" i="17" a="1"/>
  <c r="AE692" i="17" a="1"/>
  <c r="AE265" i="17" a="1"/>
  <c r="AE193" i="17" a="1"/>
  <c r="AE426" i="17" a="1"/>
  <c r="AE337" i="17" a="1"/>
  <c r="AE522" i="17" a="1"/>
  <c r="AE282" i="17" a="1"/>
  <c r="AE249" i="17" a="1"/>
  <c r="AE248" i="17" a="1"/>
  <c r="AE386" i="17" a="1"/>
  <c r="AE387" i="17" a="1"/>
  <c r="AE363" i="17" a="1"/>
  <c r="AE517" i="17" a="1"/>
  <c r="AE513" i="17" a="1"/>
  <c r="AE736" i="17" a="1"/>
  <c r="AE296" i="17" a="1"/>
  <c r="AE28" i="17" a="1"/>
  <c r="AE124" i="17" a="1"/>
  <c r="AE726" i="17" a="1"/>
  <c r="AE668" i="17" a="1"/>
  <c r="AE669" i="17" a="1"/>
  <c r="AE181" i="17" a="1"/>
  <c r="AE182" i="17" a="1"/>
  <c r="AE184" i="17" a="1"/>
  <c r="AE379" i="17" a="1"/>
  <c r="AE530" i="17" a="1"/>
  <c r="AE528" i="17" a="1"/>
  <c r="AE524" i="17" a="1"/>
  <c r="AE419" i="17" a="1"/>
  <c r="AE180" i="17" a="1"/>
  <c r="AE368" i="17" a="1"/>
  <c r="AE398" i="17" a="1"/>
  <c r="AE521" i="17" a="1"/>
  <c r="AE523" i="17" a="1"/>
  <c r="AE525" i="17" a="1"/>
  <c r="AE247" i="17" a="1"/>
  <c r="H889" i="24"/>
  <c r="J889" i="24"/>
  <c r="K889" i="24"/>
  <c r="L889" i="24"/>
  <c r="N889" i="24"/>
  <c r="P889" i="24"/>
  <c r="I889" i="24"/>
  <c r="M889" i="24"/>
  <c r="O889" i="24"/>
  <c r="AE820" i="17" a="1"/>
  <c r="AE48" i="17" a="1"/>
  <c r="AE850" i="17" a="1"/>
  <c r="AE712" i="17" a="1"/>
  <c r="AE186" i="17" a="1"/>
  <c r="AE187" i="17" a="1"/>
  <c r="AE188" i="17" a="1"/>
  <c r="AE189" i="17" a="1"/>
  <c r="AE106" i="17" a="1"/>
  <c r="AE432" i="17" a="1"/>
  <c r="AE501" i="17" a="1"/>
  <c r="AE346" i="17" a="1"/>
  <c r="AE178" i="17" a="1"/>
  <c r="AE338" i="17" a="1"/>
  <c r="AE214" i="17" a="1"/>
  <c r="AE217" i="17" a="1"/>
  <c r="AE546" i="17" a="1"/>
  <c r="AE549" i="17" a="1"/>
  <c r="AE55" i="17" a="1"/>
  <c r="AE665" i="17" a="1"/>
  <c r="AE666" i="17" a="1"/>
  <c r="AE667" i="17" a="1"/>
  <c r="AE862" i="17" a="1"/>
  <c r="AE537" i="17" a="1"/>
  <c r="AE349" i="17" a="1"/>
  <c r="AE352" i="17" a="1"/>
  <c r="AE190" i="17" a="1"/>
  <c r="AE540" i="17" a="1"/>
  <c r="AE547" i="17" a="1"/>
  <c r="AE548" i="17" a="1"/>
  <c r="AE658" i="17" a="1"/>
  <c r="AE434" i="17" a="1"/>
  <c r="AE502" i="17" a="1"/>
  <c r="AE205" i="17" a="1"/>
  <c r="AE795" i="17" a="1"/>
  <c r="AE630" i="17" a="1"/>
  <c r="AE165" i="17" a="1"/>
  <c r="AE404" i="17" a="1"/>
  <c r="AE373" i="17" a="1"/>
  <c r="AE460" i="17" a="1"/>
  <c r="AE461" i="17" a="1"/>
  <c r="AE542" i="17" a="1"/>
  <c r="AE543" i="17" a="1"/>
  <c r="AE545" i="17" a="1"/>
  <c r="AE252" i="17" a="1"/>
  <c r="AE241" i="17" a="1"/>
  <c r="AE339" i="17" a="1"/>
  <c r="AE397" i="17" a="1"/>
  <c r="AE405" i="17" a="1"/>
  <c r="AE380" i="17" a="1"/>
  <c r="AE292" i="17" a="1"/>
  <c r="AE393" i="17" a="1"/>
  <c r="AE365" i="17" a="1"/>
  <c r="AE376" i="17" a="1"/>
  <c r="AE390" i="17" a="1"/>
  <c r="AE375" i="17" a="1"/>
  <c r="AE394" i="17" a="1"/>
  <c r="AE372" i="17" a="1"/>
  <c r="AE389" i="17" a="1"/>
  <c r="AE400" i="17" a="1"/>
  <c r="AE447" i="17" a="1"/>
  <c r="AE519" i="17" a="1"/>
  <c r="AE520" i="17" a="1"/>
  <c r="AE109" i="17" a="1"/>
  <c r="AE113" i="17" a="1"/>
  <c r="AE116" i="17" a="1"/>
  <c r="AE57" i="17" a="1"/>
  <c r="AE58" i="17" a="1"/>
  <c r="AE67" i="17" a="1"/>
  <c r="AE560" i="17" a="1"/>
  <c r="K868" i="24"/>
  <c r="H868" i="24"/>
  <c r="O868" i="24"/>
  <c r="M868" i="24"/>
  <c r="AE851" i="17" a="1"/>
  <c r="AE136" i="17" a="1"/>
  <c r="AE126" i="17" a="1"/>
  <c r="AE420" i="17" a="1"/>
  <c r="P868" i="24"/>
  <c r="N868" i="24"/>
  <c r="L868" i="24"/>
  <c r="J868" i="24"/>
  <c r="I868" i="24"/>
  <c r="AE716" i="17" a="1"/>
  <c r="H888" i="24"/>
  <c r="I888" i="24"/>
  <c r="J888" i="24"/>
  <c r="K888" i="24"/>
  <c r="L888" i="24"/>
  <c r="M888" i="24"/>
  <c r="N888" i="24"/>
  <c r="O888" i="24"/>
  <c r="P888" i="24"/>
  <c r="AE516" i="17" a="1"/>
  <c r="AE734" i="17" a="1"/>
  <c r="AE732" i="17" a="1"/>
  <c r="AE718" i="17" a="1"/>
  <c r="AE561" i="17" a="1"/>
  <c r="AE562" i="17" a="1"/>
  <c r="AE792" i="17" a="1"/>
  <c r="AE604" i="17" a="1"/>
  <c r="AE608" i="17" a="1"/>
  <c r="AE609" i="17" a="1"/>
  <c r="AE618" i="17" a="1"/>
  <c r="AE374" i="17" a="1"/>
  <c r="AE367" i="17" a="1"/>
  <c r="AE769" i="17" a="1"/>
  <c r="AE775" i="17" a="1"/>
  <c r="AE739" i="17" a="1"/>
  <c r="AE407" i="17" a="1"/>
  <c r="AE409" i="17" a="1"/>
  <c r="AE824" i="17" a="1"/>
  <c r="AE696" i="17" a="1"/>
  <c r="AE154" i="17" a="1"/>
  <c r="AE505" i="17" a="1"/>
  <c r="AE506" i="17" a="1"/>
  <c r="AE661" i="17" a="1"/>
  <c r="AE715" i="17" a="1"/>
  <c r="AE194" i="17" a="1"/>
  <c r="AE579" i="17" a="1"/>
  <c r="J863" i="24"/>
  <c r="O863" i="24"/>
  <c r="AE845" i="17" a="1"/>
  <c r="AE471" i="17" a="1"/>
  <c r="AE478" i="17" a="1"/>
  <c r="AE499" i="17" a="1"/>
  <c r="AE56" i="17" a="1"/>
  <c r="AE695" i="17" a="1"/>
  <c r="AE536" i="17" a="1"/>
  <c r="AE585" i="17" a="1"/>
  <c r="AE593" i="17" a="1"/>
  <c r="AE597" i="17" a="1"/>
  <c r="AE602" i="17" a="1"/>
  <c r="AE605" i="17" a="1"/>
  <c r="AE610" i="17" a="1"/>
  <c r="AE614" i="17" a="1"/>
  <c r="AE623" i="17" a="1"/>
  <c r="AE628" i="17" a="1"/>
  <c r="AE631" i="17" a="1"/>
  <c r="AE539" i="17" a="1"/>
  <c r="AE569" i="17" a="1"/>
  <c r="AE574" i="17" a="1"/>
  <c r="AE575" i="17" a="1"/>
  <c r="AE584" i="17" a="1"/>
  <c r="AE595" i="17" a="1"/>
  <c r="AE600" i="17" a="1"/>
  <c r="AE853" i="17" a="1"/>
  <c r="AE515" i="17" a="1"/>
  <c r="AE164" i="17" a="1"/>
  <c r="AE509" i="17" a="1"/>
  <c r="AE60" i="17" a="1"/>
  <c r="AE176" i="17" a="1"/>
  <c r="AE633" i="17" a="1"/>
  <c r="AE493" i="17" a="1"/>
  <c r="AE105" i="17" a="1"/>
  <c r="AE108" i="17" a="1"/>
  <c r="AE120" i="17" a="1"/>
  <c r="AE128" i="17" a="1"/>
  <c r="AE148" i="17" a="1"/>
  <c r="AE581" i="17" a="1"/>
  <c r="AE796" i="17" a="1"/>
  <c r="AE10" i="17" a="1"/>
  <c r="AE17" i="17" a="1"/>
  <c r="AE33" i="17" a="1"/>
  <c r="AE278" i="17" a="1"/>
  <c r="AE266" i="17" a="1"/>
  <c r="L793" i="17"/>
  <c r="AE817" i="17" a="1"/>
  <c r="AE807" i="17" a="1"/>
  <c r="AE65" i="17" a="1"/>
  <c r="AE826" i="17" a="1"/>
  <c r="AE717" i="17" a="1"/>
  <c r="AE518" i="17" a="1"/>
  <c r="AE514" i="17" a="1"/>
  <c r="AE253" i="17" a="1"/>
  <c r="AE723" i="17" a="1"/>
  <c r="AE34" i="17" a="1"/>
  <c r="AE98" i="17" a="1"/>
  <c r="AE310" i="17" a="1"/>
  <c r="AE335" i="17" a="1"/>
  <c r="AE204" i="17" a="1"/>
  <c r="AE624" i="17" a="1"/>
  <c r="AE92" i="17" a="1"/>
  <c r="AE115" i="17" a="1"/>
  <c r="AE286" i="17" a="1"/>
  <c r="AE572" i="17" a="1"/>
  <c r="AE576" i="17" a="1"/>
  <c r="M863" i="24"/>
  <c r="P863" i="24"/>
  <c r="AE861" i="17" a="1"/>
  <c r="AE788" i="17" a="1"/>
  <c r="H887" i="24"/>
  <c r="I887" i="24"/>
  <c r="J887" i="24"/>
  <c r="K887" i="24"/>
  <c r="L887" i="24"/>
  <c r="M887" i="24"/>
  <c r="N887" i="24"/>
  <c r="O887" i="24"/>
  <c r="P887" i="24"/>
  <c r="AE679" i="17" a="1"/>
  <c r="AE677" i="17" a="1"/>
  <c r="AE681" i="17" a="1"/>
  <c r="AE678" i="17" a="1"/>
  <c r="AE682" i="17" a="1"/>
  <c r="AE675" i="17" a="1"/>
  <c r="AE59" i="17" a="1"/>
  <c r="AE174" i="17" a="1"/>
  <c r="AE138" i="17" a="1"/>
  <c r="AE251" i="17" a="1"/>
  <c r="AE73" i="17" a="1"/>
  <c r="AE90" i="17" a="1"/>
  <c r="AE100" i="17" a="1"/>
  <c r="AE755" i="17" a="1"/>
  <c r="AE763" i="17" a="1"/>
  <c r="AE410" i="17" a="1"/>
  <c r="AE44" i="17" a="1"/>
  <c r="AE50" i="17" a="1"/>
  <c r="AE52" i="17" a="1"/>
  <c r="AE64" i="17" a="1"/>
  <c r="AE66" i="17" a="1"/>
  <c r="AE75" i="17" a="1"/>
  <c r="AE81" i="17" a="1"/>
  <c r="AE91" i="17" a="1"/>
  <c r="AE99" i="17" a="1"/>
  <c r="AE804" i="17" a="1"/>
  <c r="AE785" i="17" a="1"/>
  <c r="AE814" i="17" a="1"/>
  <c r="AE713" i="17" a="1"/>
  <c r="AE314" i="17" a="1"/>
  <c r="AE297" i="17" a="1"/>
  <c r="AE299" i="17" a="1"/>
  <c r="AE302" i="17" a="1"/>
  <c r="AE442" i="17" a="1"/>
  <c r="AE68" i="17" a="1"/>
  <c r="AE82" i="17" a="1"/>
  <c r="AE85" i="17" a="1"/>
  <c r="AE87" i="17" a="1"/>
  <c r="AE97" i="17" a="1"/>
  <c r="AE41" i="17" a="1"/>
  <c r="AE110" i="17" a="1"/>
  <c r="AE89" i="17" a="1"/>
  <c r="AE129" i="17" a="1"/>
  <c r="AE816" i="17" a="1"/>
  <c r="AE255" i="17" a="1"/>
  <c r="AE293" i="17" a="1"/>
  <c r="AE822" i="17" a="1"/>
  <c r="AE179" i="17" a="1"/>
  <c r="AE811" i="17" a="1"/>
  <c r="AE361" i="17" a="1"/>
  <c r="AE491" i="17" a="1"/>
  <c r="AE753" i="17" a="1"/>
  <c r="AE384" i="17" a="1"/>
  <c r="AE388" i="17" a="1"/>
  <c r="AE774" i="17" a="1"/>
  <c r="AE749" i="17" a="1"/>
  <c r="AE353" i="17" a="1"/>
  <c r="AE357" i="17" a="1"/>
  <c r="AE742" i="17" a="1"/>
  <c r="AE438" i="17" a="1"/>
  <c r="AE443" i="17" a="1"/>
  <c r="AE444" i="17" a="1"/>
  <c r="AE445" i="17" a="1"/>
  <c r="AE446" i="17" a="1"/>
  <c r="AE495" i="17" a="1"/>
  <c r="AE469" i="17" a="1"/>
  <c r="AE222" i="17" a="1"/>
  <c r="AE439" i="17" a="1"/>
  <c r="AE440" i="17" a="1"/>
  <c r="AE114" i="17" a="1"/>
  <c r="AE119" i="17" a="1"/>
  <c r="AE121" i="17" a="1"/>
  <c r="AE123" i="17" a="1"/>
  <c r="AE127" i="17" a="1"/>
  <c r="AE135" i="17" a="1"/>
  <c r="AE137" i="17" a="1"/>
  <c r="AE153" i="17" a="1"/>
  <c r="AE161" i="17" a="1"/>
  <c r="AE704" i="17" a="1"/>
  <c r="AE705" i="17" a="1"/>
  <c r="AE706" i="17" a="1"/>
  <c r="AE9" i="17" a="1"/>
  <c r="AE16" i="17" a="1"/>
  <c r="AE122" i="17" a="1"/>
  <c r="AE772" i="17" a="1"/>
  <c r="AE794" i="17" a="1"/>
  <c r="AE815" i="17" a="1"/>
  <c r="AE526" i="17" a="1"/>
  <c r="AE535" i="17" a="1"/>
  <c r="AE538" i="17" a="1"/>
  <c r="AE809" i="17" a="1"/>
  <c r="AE784" i="17" a="1"/>
  <c r="AE779" i="17" a="1"/>
  <c r="AE863" i="17" a="1"/>
  <c r="AE827" i="17" a="1"/>
  <c r="AE825" i="17" a="1"/>
  <c r="AE777" i="17" a="1"/>
  <c r="AE789" i="17" a="1"/>
  <c r="AE776" i="17" a="1"/>
  <c r="AE840" i="17" a="1"/>
  <c r="AE874" i="17" a="1"/>
  <c r="AE872" i="17" a="1"/>
  <c r="AE856" i="17" a="1"/>
  <c r="AE837" i="17" a="1"/>
  <c r="AE836" i="17" a="1"/>
  <c r="AE835" i="17" a="1"/>
  <c r="AE735" i="17" a="1"/>
  <c r="AE475" i="17" a="1"/>
  <c r="AE588" i="17" a="1"/>
  <c r="AE634" i="17" a="1"/>
  <c r="AE587" i="17" a="1"/>
  <c r="AE601" i="17" a="1"/>
  <c r="AE401" i="17" a="1"/>
  <c r="AE746" i="17" a="1"/>
  <c r="AE741" i="17" a="1"/>
  <c r="AE750" i="17" a="1"/>
  <c r="AE463" i="17" a="1"/>
  <c r="AE295" i="17" a="1"/>
  <c r="I863" i="24"/>
  <c r="AE839" i="17" a="1"/>
  <c r="AE45" i="17" a="1"/>
  <c r="AE738" i="17" a="1"/>
  <c r="AE359" i="17" a="1"/>
  <c r="AE740" i="17" a="1"/>
  <c r="AE643" i="17" a="1"/>
  <c r="AE648" i="17" a="1"/>
  <c r="AE759" i="17" a="1"/>
  <c r="AE761" i="17" a="1"/>
  <c r="AE760" i="17" a="1"/>
  <c r="AE203" i="17" a="1"/>
  <c r="AE844" i="17" a="1"/>
  <c r="AE690" i="17" a="1"/>
  <c r="AE720" i="17" a="1"/>
  <c r="AE691" i="17" a="1"/>
  <c r="AE737" i="17" a="1"/>
  <c r="AE727" i="17" a="1"/>
  <c r="AE694" i="17" a="1"/>
  <c r="AE801" i="17" a="1"/>
  <c r="AE192" i="17" a="1"/>
  <c r="AE534" i="17" a="1"/>
  <c r="AE864" i="17" a="1"/>
  <c r="AE833" i="17" a="1"/>
  <c r="AE805" i="17" a="1"/>
  <c r="AE818" i="17" a="1"/>
  <c r="AE808" i="17" a="1"/>
  <c r="AE790" i="17" a="1"/>
  <c r="AE786" i="17" a="1"/>
  <c r="AE842" i="17" a="1"/>
  <c r="AE841" i="17" a="1"/>
  <c r="AE838" i="17" a="1"/>
  <c r="AE228" i="17" a="1"/>
  <c r="AE583" i="17" a="1"/>
  <c r="AE559" i="17" a="1"/>
  <c r="AE570" i="17" a="1"/>
  <c r="AE571" i="17" a="1"/>
  <c r="AE578" i="17" a="1"/>
  <c r="AE580" i="17" a="1"/>
  <c r="AE589" i="17" a="1"/>
  <c r="AE599" i="17" a="1"/>
  <c r="AE616" i="17" a="1"/>
  <c r="AE592" i="17" a="1"/>
  <c r="D883" i="24"/>
  <c r="AE638" i="17" a="1"/>
  <c r="AE879" i="17" a="1"/>
  <c r="AE869" i="17" a="1"/>
  <c r="AE867" i="17" a="1"/>
  <c r="AE871" i="17" a="1"/>
  <c r="AE870" i="17" a="1"/>
  <c r="AE843" i="17" a="1"/>
  <c r="AE771" i="17" a="1"/>
  <c r="AE803" i="17" a="1"/>
  <c r="AE780" i="17" a="1"/>
  <c r="AE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E61" i="17" a="1"/>
  <c r="AE250" i="17" a="1"/>
  <c r="AE26" i="17" a="1"/>
  <c r="AE36" i="17" a="1"/>
  <c r="AE707" i="17" a="1"/>
  <c r="AE714" i="17" a="1"/>
  <c r="AE797" i="17" a="1"/>
  <c r="AE800" i="17" a="1"/>
  <c r="AE799" i="17" a="1"/>
  <c r="AE802" i="17" a="1"/>
  <c r="AE791" i="17" a="1"/>
  <c r="AE332" i="17" a="1"/>
  <c r="AE197" i="17" a="1"/>
  <c r="AE663" i="17" a="1"/>
  <c r="AE185" i="17" a="1"/>
  <c r="AE554" i="17" a="1"/>
  <c r="AE226" i="17" a="1"/>
  <c r="AE227" i="17" a="1"/>
  <c r="AE503" i="17" a="1"/>
  <c r="AE391" i="17" a="1"/>
  <c r="AE613" i="17" a="1"/>
  <c r="AE622" i="17" a="1"/>
  <c r="AE117" i="17" a="1"/>
  <c r="AE762" i="17" a="1"/>
  <c r="AE268" i="17" a="1"/>
  <c r="AE639" i="17" a="1"/>
  <c r="AE635" i="17" a="1"/>
  <c r="AE646" i="17" a="1"/>
  <c r="AE636" i="17" a="1"/>
  <c r="AE111" i="17" a="1"/>
  <c r="AE637" i="17" a="1"/>
  <c r="AE641" i="17" a="1"/>
  <c r="AE645" i="17" a="1"/>
  <c r="AE640" i="17" a="1"/>
  <c r="AE644" i="17" a="1"/>
  <c r="AE107" i="17" a="1"/>
  <c r="AE125" i="17" a="1"/>
  <c r="AE230" i="17" a="1"/>
  <c r="AE221" i="17" a="1"/>
  <c r="AE642" i="17" a="1"/>
  <c r="AE855" i="17" a="1"/>
  <c r="AE854" i="17" a="1"/>
  <c r="AE284" i="17" a="1"/>
  <c r="AE291" i="17" a="1"/>
  <c r="AE307" i="17" a="1"/>
  <c r="AE333" i="17" a="1"/>
  <c r="AE531" i="17" a="1"/>
  <c r="AE403" i="17" a="1"/>
  <c r="AE406" i="17" a="1"/>
  <c r="AE828" i="17" a="1"/>
  <c r="AE436" i="17" a="1"/>
  <c r="AE303" i="17" a="1"/>
  <c r="AE298" i="17" a="1"/>
  <c r="AE183" i="17" a="1"/>
  <c r="AE533" i="17" a="1"/>
  <c r="AE223" i="17" a="1"/>
  <c r="AE555" i="17" a="1"/>
  <c r="AE130" i="17" a="1"/>
  <c r="AE146" i="17" a="1"/>
  <c r="AE606" i="17" a="1"/>
  <c r="AE611" i="17" a="1"/>
  <c r="AE629" i="17" a="1"/>
  <c r="AE143" i="17" a="1"/>
  <c r="AE142" i="17" a="1"/>
  <c r="AE751" i="17" a="1"/>
  <c r="AE773" i="17" a="1"/>
  <c r="AE745" i="17" a="1"/>
  <c r="AE470" i="17" a="1"/>
  <c r="AE768" i="17" a="1"/>
  <c r="AE852" i="17" a="1"/>
  <c r="AE733" i="17" a="1"/>
  <c r="AE300" i="17" a="1"/>
  <c r="AE309" i="17" a="1"/>
  <c r="AE334" i="17" a="1"/>
  <c r="AE213" i="17" a="1"/>
  <c r="AE168" i="17" a="1"/>
  <c r="AE281" i="17" a="1"/>
  <c r="AE78" i="17" a="1"/>
  <c r="AE104" i="17" a="1"/>
  <c r="AE512" i="17" a="1"/>
  <c r="AE76" i="17" a="1"/>
  <c r="AE94" i="17" a="1"/>
  <c r="AE102" i="17" a="1"/>
  <c r="AE177" i="17" a="1"/>
  <c r="AE556" i="17" a="1"/>
  <c r="AE563" i="17" a="1"/>
  <c r="AE564" i="17" a="1"/>
  <c r="AE567" i="17" a="1"/>
  <c r="AE196" i="17" a="1"/>
  <c r="AE207" i="17" a="1"/>
  <c r="AE219" i="17" a="1"/>
  <c r="AE134" i="17" a="1"/>
  <c r="AE139" i="17" a="1"/>
  <c r="AE199" i="17" a="1"/>
  <c r="AE473" i="17" a="1"/>
  <c r="AE366" i="17" a="1"/>
  <c r="AE370" i="17" a="1"/>
  <c r="AE360" i="17" a="1"/>
  <c r="AE356" i="17" a="1"/>
  <c r="AE819" i="17" a="1"/>
  <c r="AE676" i="17" a="1"/>
  <c r="AE719" i="17" a="1"/>
  <c r="AE264" i="17" a="1"/>
  <c r="AE449" i="17" a="1"/>
  <c r="AE412" i="17" a="1"/>
  <c r="AE74" i="17" a="1"/>
  <c r="AE647" i="17" a="1"/>
  <c r="AE77" i="17" a="1"/>
  <c r="AE118" i="17" a="1"/>
  <c r="AE680" i="17" a="1"/>
  <c r="AE729" i="17" a="1"/>
  <c r="AE166" i="17" a="1"/>
  <c r="AE700" i="17" a="1"/>
  <c r="AE51" i="17" a="1"/>
  <c r="AE88" i="17" a="1"/>
  <c r="AE476" i="17" a="1"/>
  <c r="AE257" i="17" a="1"/>
  <c r="AE261" i="17" a="1"/>
  <c r="AE342" i="17" a="1"/>
  <c r="AE877" i="17" a="1"/>
  <c r="AE724" i="17" a="1"/>
  <c r="AE697" i="17" a="1"/>
  <c r="AE30" i="17" a="1"/>
  <c r="AE308" i="17" a="1"/>
  <c r="AE312" i="17" a="1"/>
  <c r="AE212" i="17" a="1"/>
  <c r="AE216" i="17" a="1"/>
  <c r="AE433" i="17" a="1"/>
  <c r="AE437" i="17" a="1"/>
  <c r="AE541" i="17" a="1"/>
  <c r="AE150" i="17" a="1"/>
  <c r="AE218" i="17" a="1"/>
  <c r="AE294" i="17" a="1"/>
  <c r="AE626" i="17" a="1"/>
  <c r="AE474" i="17" a="1"/>
  <c r="AE435" i="17" a="1"/>
  <c r="AE441" i="17" a="1"/>
  <c r="AE112" i="17" a="1"/>
  <c r="AE103" i="17" a="1"/>
  <c r="AE95" i="17" a="1"/>
  <c r="AE382" i="17" a="1"/>
  <c r="AE411" i="17" a="1"/>
  <c r="AE417" i="17" a="1"/>
  <c r="AE46" i="17" a="1"/>
  <c r="AE878" i="17" a="1"/>
  <c r="D878" i="24" s="1"/>
  <c r="AE880" i="17" a="1"/>
  <c r="D880" i="24" s="1"/>
  <c r="L156" i="17"/>
  <c r="AE781" i="17" a="1"/>
  <c r="AE787" i="17" a="1"/>
  <c r="AE849" i="17" a="1"/>
  <c r="AE725" i="17" a="1"/>
  <c r="AE167" i="17" a="1"/>
  <c r="AE285" i="17" a="1"/>
  <c r="AE290" i="17" a="1"/>
  <c r="AE457" i="17" a="1"/>
  <c r="AE229" i="17" a="1"/>
  <c r="AE625" i="17" a="1"/>
  <c r="AE259" i="17" a="1"/>
  <c r="AE260" i="17" a="1"/>
  <c r="AE274" i="17" a="1"/>
  <c r="AE276" i="17" a="1"/>
  <c r="AE766" i="17" a="1"/>
  <c r="AE345" i="17" a="1"/>
  <c r="AE336" i="17" a="1"/>
  <c r="AE812" i="17" a="1"/>
  <c r="AE63" i="17" a="1"/>
  <c r="AE152" i="17" a="1"/>
  <c r="AE162" i="17" a="1"/>
  <c r="AE53" i="17" a="1"/>
  <c r="AE160" i="17" a="1"/>
  <c r="AE254" i="17" a="1"/>
  <c r="AE280" i="17" a="1"/>
  <c r="AE71" i="17" a="1"/>
  <c r="AE101" i="17" a="1"/>
  <c r="AE500" i="17" a="1"/>
  <c r="AE450" i="17" a="1"/>
  <c r="AE455" i="17" a="1"/>
  <c r="AE234" i="17" a="1"/>
  <c r="AE239" i="17" a="1"/>
  <c r="AE231" i="17" a="1"/>
  <c r="AE238" i="17" a="1"/>
  <c r="AE452" i="17" a="1"/>
  <c r="AE236" i="17" a="1"/>
  <c r="AE240" i="17" a="1"/>
  <c r="AE456" i="17" a="1"/>
  <c r="AE237" i="17" a="1"/>
  <c r="AE347" i="17" a="1"/>
  <c r="AE351" i="17" a="1"/>
  <c r="AE348" i="17" a="1"/>
  <c r="AE350" i="17" a="1"/>
  <c r="AE191" i="17" a="1"/>
  <c r="AE209" i="17" a="1"/>
  <c r="AE399" i="17" a="1"/>
  <c r="AE671" i="17" a="1"/>
  <c r="AE673" i="17" a="1"/>
  <c r="AE427" i="17" a="1"/>
  <c r="AE392" i="17" a="1"/>
  <c r="AE659" i="17" a="1"/>
  <c r="AE396" i="17" a="1"/>
  <c r="AE477" i="17" a="1"/>
  <c r="AE232" i="17" a="1"/>
  <c r="AE244" i="17" a="1"/>
  <c r="AE283" i="17" a="1"/>
  <c r="AE383" i="17" a="1"/>
  <c r="AE414" i="17" a="1"/>
  <c r="AE423" i="17" a="1"/>
  <c r="AE484" i="17" a="1"/>
  <c r="AE485" i="17" a="1"/>
  <c r="AE488" i="17" a="1"/>
  <c r="AE358" i="17" a="1"/>
  <c r="AE385" i="17" a="1"/>
  <c r="AE492" i="17" a="1"/>
  <c r="AE494" i="17" a="1"/>
  <c r="AE632" i="17" a="1"/>
  <c r="AE468" i="17" a="1"/>
  <c r="AE355" i="17" a="1"/>
  <c r="AE754" i="17" a="1"/>
  <c r="AE752" i="17" a="1"/>
  <c r="AE466" i="17" a="1"/>
  <c r="AE418" i="17" a="1"/>
  <c r="AE422" i="17" a="1"/>
  <c r="AE169" i="17" a="1"/>
  <c r="AE171" i="17" a="1"/>
  <c r="AE173" i="17" a="1"/>
  <c r="AE175" i="17" a="1"/>
  <c r="AE504" i="17" a="1"/>
  <c r="AE267" i="17" a="1"/>
  <c r="AE277" i="17" a="1"/>
  <c r="AE275" i="17" a="1"/>
  <c r="AE315" i="17" a="1"/>
  <c r="AE12" i="17" a="1"/>
  <c r="AE269" i="17" a="1"/>
  <c r="AE272" i="17" a="1"/>
  <c r="AE271" i="17" a="1"/>
  <c r="H882" i="24"/>
  <c r="I882" i="24"/>
  <c r="J882" i="24"/>
  <c r="K882" i="24"/>
  <c r="L882" i="24"/>
  <c r="M882" i="24"/>
  <c r="N882" i="24"/>
  <c r="O882" i="24"/>
  <c r="P882" i="24"/>
  <c r="D875" i="24" s="1"/>
  <c r="AE132" i="17" a="1"/>
  <c r="AE783" i="17" a="1"/>
  <c r="AE256" i="17" a="1"/>
  <c r="AE242" i="17" a="1"/>
  <c r="AE429" i="17" a="1"/>
  <c r="AE453" i="17" a="1"/>
  <c r="AE233" i="17" a="1"/>
  <c r="AE454" i="17" a="1"/>
  <c r="AE747" i="17" a="1"/>
  <c r="AE270" i="17" a="1"/>
  <c r="AE847" i="17" a="1"/>
  <c r="AE846" i="17" a="1"/>
  <c r="AE43" i="17" a="1"/>
  <c r="AE709" i="17" a="1"/>
  <c r="AE395" i="17" a="1"/>
  <c r="AE70" i="17" a="1"/>
  <c r="AE467" i="17" a="1"/>
  <c r="AE770" i="17" a="1"/>
  <c r="AE868" i="17" a="1"/>
  <c r="AE21" i="17" a="1"/>
  <c r="AE451" i="17" a="1"/>
  <c r="AE462" i="17" a="1"/>
  <c r="AE340" i="17" a="1"/>
  <c r="AE144" i="17" a="1"/>
  <c r="AE62" i="17" a="1"/>
  <c r="AE848" i="17" a="1"/>
  <c r="AE31" i="17" a="1"/>
  <c r="AE703" i="17" a="1"/>
  <c r="AE235" i="17" a="1"/>
  <c r="D857" i="24" s="1"/>
  <c r="AE810" i="17" a="1"/>
  <c r="H883" i="24"/>
  <c r="J883" i="24"/>
  <c r="K883" i="24"/>
  <c r="I883" i="24"/>
  <c r="AE721" i="17" a="1"/>
  <c r="AE35" i="17" a="1"/>
  <c r="AE24" i="17" a="1"/>
  <c r="AE834" i="17" a="1"/>
  <c r="L883" i="24"/>
  <c r="M883" i="24"/>
  <c r="N883" i="24"/>
  <c r="O883" i="24"/>
  <c r="P883" i="24"/>
  <c r="AE687" i="17" a="1"/>
  <c r="AE688" i="17" a="1"/>
  <c r="AE532" i="17" a="1"/>
  <c r="AE343" i="17" a="1"/>
  <c r="AE529" i="17" a="1"/>
  <c r="AE699" i="17" a="1"/>
  <c r="AE711" i="17" a="1"/>
  <c r="AE201" i="17" a="1"/>
  <c r="AE155" i="17" a="1"/>
  <c r="AE430" i="17" a="1"/>
  <c r="AE211" i="17" a="1"/>
  <c r="AE596" i="17" a="1"/>
  <c r="AE557" i="17" a="1"/>
  <c r="AE558" i="17" a="1"/>
  <c r="AE225" i="17" a="1"/>
  <c r="AE289" i="17" a="1"/>
  <c r="AE744" i="17" a="1"/>
  <c r="AE49" i="17" a="1"/>
  <c r="AE764" i="17" a="1"/>
  <c r="AE782" i="17" a="1"/>
  <c r="AE778" i="17" a="1"/>
  <c r="D866" i="24"/>
  <c r="AE40" i="17" a="1"/>
  <c r="AE19" i="17" a="1"/>
  <c r="AE32" i="17" a="1"/>
  <c r="AE685" i="17" a="1"/>
  <c r="AE37" i="17" a="1"/>
  <c r="AE683" i="17" a="1"/>
  <c r="AE832" i="17" a="1"/>
  <c r="AE722" i="17" a="1"/>
  <c r="AE730" i="17" a="1"/>
  <c r="AE158" i="17" a="1"/>
  <c r="AE262" i="17" a="1"/>
  <c r="AE263" i="17" a="1"/>
  <c r="AE18" i="17" a="1"/>
  <c r="AE511" i="17" a="1"/>
  <c r="AE798" i="17" a="1"/>
  <c r="AE586" i="17" a="1"/>
  <c r="AE459" i="17" a="1"/>
  <c r="AE813" i="17" a="1"/>
  <c r="AE831" i="17" a="1"/>
  <c r="AE686" i="17" a="1"/>
  <c r="AE731" i="17" a="1"/>
  <c r="AE684" i="17" a="1"/>
  <c r="AE710" i="17" a="1"/>
  <c r="AE472" i="17" a="1"/>
  <c r="AE458" i="17" a="1"/>
  <c r="AE208" i="17" a="1"/>
  <c r="AE431" i="17" a="1"/>
  <c r="AE743" i="17" a="1"/>
  <c r="AE464" i="17" a="1"/>
  <c r="AE689" i="17" a="1"/>
  <c r="AE728" i="17" a="1"/>
  <c r="AE508" i="17" a="1"/>
  <c r="AE489" i="17" a="1"/>
  <c r="AE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E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E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E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E200" i="17" a="1"/>
  <c r="AE326" i="17" a="1"/>
  <c r="AE821" i="17" a="1"/>
  <c r="AE364" i="17" a="1"/>
  <c r="AE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E224" i="17" a="1"/>
  <c r="I827" i="24"/>
  <c r="K827" i="24"/>
  <c r="M827" i="24"/>
  <c r="O827" i="24"/>
  <c r="H827" i="24"/>
  <c r="J827" i="24"/>
  <c r="L827" i="24"/>
  <c r="N827" i="24"/>
  <c r="P827" i="24"/>
  <c r="AE448" i="17" a="1"/>
  <c r="H825" i="24"/>
  <c r="I825" i="24"/>
  <c r="J825" i="24"/>
  <c r="K825" i="24"/>
  <c r="AE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E568" i="17" a="1"/>
  <c r="AE590" i="17" a="1"/>
  <c r="AE594" i="17" a="1"/>
  <c r="AE603" i="17" a="1"/>
  <c r="AE607" i="17" a="1"/>
  <c r="AE598" i="17" a="1"/>
  <c r="AE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E498" i="17" a="1"/>
  <c r="AE141" i="17" a="1"/>
  <c r="AE149" i="17" a="1"/>
  <c r="AE757" i="17" a="1"/>
  <c r="O823" i="24"/>
  <c r="P823" i="24"/>
  <c r="J822" i="24"/>
  <c r="K822" i="24"/>
  <c r="L822" i="24"/>
  <c r="M822" i="24"/>
  <c r="N822" i="24"/>
  <c r="O822" i="24"/>
  <c r="P822" i="24"/>
  <c r="AE573" i="17" a="1"/>
  <c r="AE577" i="17" a="1"/>
  <c r="AE140" i="17" a="1"/>
  <c r="AE424" i="17" a="1"/>
  <c r="AE496" i="17" a="1"/>
  <c r="AE756" i="17" a="1"/>
  <c r="AE497" i="17" a="1"/>
  <c r="AE147" i="17" a="1"/>
  <c r="AE765" i="17" a="1"/>
  <c r="AE619" i="17" a="1"/>
  <c r="AE465" i="17" a="1"/>
  <c r="AE490" i="17" a="1"/>
  <c r="AE362" i="17" a="1"/>
  <c r="AE354" i="17" a="1"/>
  <c r="AE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E47" i="17" a="1"/>
  <c r="AE54" i="17" a="1"/>
  <c r="AE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E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D443" i="17"/>
  <c r="AB651" i="17"/>
  <c r="AC649" i="17"/>
  <c r="AC652" i="17"/>
  <c r="D923" i="24"/>
  <c r="AC650" i="17"/>
  <c r="AC651" i="17"/>
  <c r="AB649" i="17"/>
  <c r="AB652" i="17"/>
  <c r="AB650" i="17"/>
  <c r="C650" i="14" a="1"/>
  <c r="AE651" i="17" a="1"/>
  <c r="AE649" i="17" a="1"/>
  <c r="AE650" i="17" a="1"/>
  <c r="D917" i="24"/>
  <c r="AE413" i="17" a="1"/>
  <c r="AE653" i="17" a="1"/>
  <c r="D916" i="24"/>
  <c r="D922" i="24"/>
  <c r="D919" i="24"/>
  <c r="AB653" i="17"/>
  <c r="AD519" i="17"/>
  <c r="AD529" i="17"/>
  <c r="AC414" i="17"/>
  <c r="AD518" i="17"/>
  <c r="AD524" i="17"/>
  <c r="AD495" i="17"/>
  <c r="AD318" i="17"/>
  <c r="AD311" i="17"/>
  <c r="AD185" i="17"/>
  <c r="AD283" i="17"/>
  <c r="AD490" i="17"/>
  <c r="AD832" i="17"/>
  <c r="AB921" i="17"/>
  <c r="AD921" i="17" s="1"/>
  <c r="AC921" i="17"/>
  <c r="AE921" i="17" a="1"/>
  <c r="D921" i="24" s="1"/>
  <c r="C921" i="14" a="1"/>
  <c r="AD826" i="17"/>
  <c r="AD825" i="17"/>
  <c r="AD824" i="17"/>
  <c r="AD811" i="17"/>
  <c r="AD808" i="17"/>
  <c r="AD805" i="17"/>
  <c r="AD801" i="17"/>
  <c r="AD799" i="17"/>
  <c r="AD795" i="17"/>
  <c r="AD789" i="17"/>
  <c r="AD787" i="17"/>
  <c r="D918" i="24"/>
  <c r="AD785" i="17"/>
  <c r="AD783" i="17"/>
  <c r="AD781" i="17"/>
  <c r="AD775" i="17"/>
  <c r="AD772" i="17"/>
  <c r="AD770" i="17"/>
  <c r="AD764" i="17"/>
  <c r="AD749" i="17"/>
  <c r="AD747" i="17"/>
  <c r="AB385" i="17"/>
  <c r="AC381" i="17"/>
  <c r="AC385" i="17"/>
  <c r="AC384" i="17"/>
  <c r="AC377" i="17"/>
  <c r="AB384" i="17"/>
  <c r="C384" i="14" a="1"/>
  <c r="AB377" i="17"/>
  <c r="AD377" i="17" s="1"/>
  <c r="C377" i="14" a="1"/>
  <c r="AC380" i="17"/>
  <c r="AD345" i="17"/>
  <c r="AD745" i="17"/>
  <c r="AE377" i="17" a="1"/>
  <c r="AE378" i="17" a="1"/>
  <c r="AD806" i="17"/>
  <c r="AD774" i="17"/>
  <c r="AB379" i="17"/>
  <c r="AB383" i="17"/>
  <c r="AC383" i="17"/>
  <c r="AB381" i="17"/>
  <c r="AB414" i="17"/>
  <c r="AB380" i="17"/>
  <c r="AC379" i="17"/>
  <c r="AD842" i="17"/>
  <c r="AD371" i="17"/>
  <c r="AE381" i="17" a="1"/>
  <c r="AD830" i="17"/>
  <c r="AD609" i="17"/>
  <c r="AD893" i="17"/>
  <c r="AD445" i="17"/>
  <c r="AD391" i="17"/>
  <c r="AB378" i="17"/>
  <c r="AD37" i="17"/>
  <c r="AC378" i="17"/>
  <c r="AD741" i="17"/>
  <c r="AD515" i="17"/>
  <c r="AD215" i="17"/>
  <c r="AD779" i="17"/>
  <c r="AD727" i="17"/>
  <c r="AD656" i="17"/>
  <c r="AD730" i="17"/>
  <c r="AD578" i="17"/>
  <c r="AD763" i="17"/>
  <c r="AD734" i="17"/>
  <c r="AD717" i="17"/>
  <c r="AD688" i="17"/>
  <c r="AD654" i="17"/>
  <c r="AD854" i="17"/>
  <c r="AD491" i="17"/>
  <c r="AD389" i="17"/>
  <c r="AD168" i="17"/>
  <c r="AD298" i="17"/>
  <c r="AD382" i="17"/>
  <c r="AD754" i="17"/>
  <c r="AD752" i="17"/>
  <c r="AD590" i="17"/>
  <c r="AD812" i="17"/>
  <c r="AD744" i="17"/>
  <c r="AD702" i="17"/>
  <c r="AD618" i="17"/>
  <c r="AD404" i="17"/>
  <c r="AD369" i="17"/>
  <c r="AC530" i="17"/>
  <c r="AB530" i="17"/>
  <c r="C530" i="14" a="1"/>
  <c r="AC413" i="17"/>
  <c r="AC412" i="17"/>
  <c r="AB413" i="17"/>
  <c r="C413" i="14" a="1"/>
  <c r="AB412" i="17"/>
  <c r="C412" i="14" a="1"/>
  <c r="D900" i="24"/>
  <c r="AD362" i="17"/>
  <c r="AD813" i="17"/>
  <c r="AD757" i="17"/>
  <c r="AD735" i="17"/>
  <c r="AD733" i="17"/>
  <c r="AD725" i="17"/>
  <c r="AD572" i="17"/>
  <c r="AD758" i="17"/>
  <c r="AD726" i="17"/>
  <c r="AD867" i="17"/>
  <c r="AD755" i="17"/>
  <c r="AD732" i="17"/>
  <c r="AD712" i="17"/>
  <c r="AD643" i="17"/>
  <c r="AD724" i="17"/>
  <c r="AD756" i="17"/>
  <c r="AD858" i="17"/>
  <c r="AD244" i="17"/>
  <c r="AD232" i="17"/>
  <c r="AD429" i="17"/>
  <c r="AD396" i="17"/>
  <c r="AD139" i="17"/>
  <c r="AD4" i="17"/>
  <c r="AD128" i="17"/>
  <c r="AD103" i="17"/>
  <c r="D892" i="24"/>
  <c r="AD99" i="17"/>
  <c r="AD91" i="17"/>
  <c r="AD19" i="17"/>
  <c r="AD118" i="17"/>
  <c r="AD7" i="17"/>
  <c r="AD3" i="17"/>
  <c r="AD71" i="17"/>
  <c r="AD484" i="17"/>
  <c r="AD440" i="17"/>
  <c r="AD430" i="17"/>
  <c r="AD421" i="17"/>
  <c r="AD416" i="17"/>
  <c r="AD407" i="17"/>
  <c r="AD401" i="17"/>
  <c r="D897" i="24" s="1"/>
  <c r="AD819" i="17"/>
  <c r="AD395" i="17"/>
  <c r="AD366" i="17"/>
  <c r="AD363" i="17"/>
  <c r="AD361" i="17"/>
  <c r="AD327" i="17"/>
  <c r="AD540" i="17"/>
  <c r="AD703" i="17"/>
  <c r="AD895" i="17"/>
  <c r="AD621" i="17"/>
  <c r="AD207" i="17"/>
  <c r="AD709" i="17"/>
  <c r="AD358" i="17"/>
  <c r="D911" i="24"/>
  <c r="D910" i="24"/>
  <c r="D914" i="24"/>
  <c r="AD507" i="17"/>
  <c r="AD420" i="17"/>
  <c r="AD415" i="17"/>
  <c r="AD100" i="17"/>
  <c r="AD249" i="17"/>
  <c r="AD17" i="17"/>
  <c r="AD5" i="17"/>
  <c r="AD2" i="17"/>
  <c r="AD125" i="17"/>
  <c r="E795" i="14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D639" i="17"/>
  <c r="AD8" i="17"/>
  <c r="AD877" i="17"/>
  <c r="AD817" i="17"/>
  <c r="AD768" i="17"/>
  <c r="AD762" i="17"/>
  <c r="AD532" i="17"/>
  <c r="AD127" i="17"/>
  <c r="AD721" i="17"/>
  <c r="AD737" i="17"/>
  <c r="AD630" i="17"/>
  <c r="AD550" i="17"/>
  <c r="AD95" i="17"/>
  <c r="AD525" i="17"/>
  <c r="AD871" i="17"/>
  <c r="AD809" i="17"/>
  <c r="AD786" i="17"/>
  <c r="AD126" i="17"/>
  <c r="AD353" i="17"/>
  <c r="AD827" i="17"/>
  <c r="AD731" i="17"/>
  <c r="AD716" i="17"/>
  <c r="AD767" i="17"/>
  <c r="AD746" i="17"/>
  <c r="AD706" i="17"/>
  <c r="AD886" i="17"/>
  <c r="AD487" i="17"/>
  <c r="AD189" i="17"/>
  <c r="AD229" i="17"/>
  <c r="AD468" i="17"/>
  <c r="D899" i="24"/>
  <c r="AD460" i="17"/>
  <c r="AD850" i="17"/>
  <c r="AD248" i="17"/>
  <c r="AD120" i="17"/>
  <c r="AD121" i="17"/>
  <c r="AD110" i="17"/>
  <c r="AD444" i="17"/>
  <c r="AD370" i="17"/>
  <c r="AD480" i="17"/>
  <c r="AD478" i="17"/>
  <c r="AD464" i="17"/>
  <c r="AD461" i="17"/>
  <c r="AD449" i="17"/>
  <c r="AD41" i="17"/>
  <c r="AD336" i="17"/>
  <c r="AD279" i="17"/>
  <c r="AD398" i="17"/>
  <c r="AD354" i="17"/>
  <c r="AD372" i="17"/>
  <c r="AD655" i="17"/>
  <c r="AD314" i="17"/>
  <c r="AD210" i="17"/>
  <c r="AD242" i="17"/>
  <c r="AD190" i="17"/>
  <c r="AD173" i="17"/>
  <c r="D906" i="24"/>
  <c r="AD760" i="17"/>
  <c r="AD393" i="17"/>
  <c r="AD402" i="17"/>
  <c r="AD743" i="17"/>
  <c r="AD880" i="17"/>
  <c r="AD800" i="17"/>
  <c r="AD773" i="17"/>
  <c r="AD239" i="17"/>
  <c r="AD406" i="17"/>
  <c r="AD347" i="17"/>
  <c r="AD304" i="17"/>
  <c r="AD272" i="17"/>
  <c r="AD175" i="17"/>
  <c r="AD101" i="17"/>
  <c r="AD75" i="17"/>
  <c r="AD89" i="17"/>
  <c r="AD231" i="17"/>
  <c r="AD394" i="17"/>
  <c r="AD753" i="17"/>
  <c r="AD528" i="17"/>
  <c r="AD142" i="17"/>
  <c r="AD326" i="17"/>
  <c r="AD143" i="17"/>
  <c r="AD96" i="17"/>
  <c r="D905" i="24" s="1"/>
  <c r="AD156" i="17"/>
  <c r="AD133" i="17"/>
  <c r="AD65" i="17"/>
  <c r="AD55" i="17"/>
  <c r="AD52" i="17"/>
  <c r="AD50" i="17"/>
  <c r="AD47" i="17"/>
  <c r="AD43" i="17"/>
  <c r="AD40" i="17"/>
  <c r="AD36" i="17"/>
  <c r="AD33" i="17"/>
  <c r="AD25" i="17"/>
  <c r="AD177" i="17"/>
  <c r="AD68" i="17"/>
  <c r="AD56" i="17"/>
  <c r="AD325" i="17"/>
  <c r="AD69" i="17"/>
  <c r="AD61" i="17"/>
  <c r="AD60" i="17"/>
  <c r="AD44" i="17"/>
  <c r="AD34" i="17"/>
  <c r="AD26" i="17"/>
  <c r="AD544" i="17"/>
  <c r="AD426" i="17"/>
  <c r="AD250" i="17"/>
  <c r="AD400" i="17"/>
  <c r="AD266" i="17"/>
  <c r="AD438" i="17"/>
  <c r="AD410" i="17"/>
  <c r="AD403" i="17"/>
  <c r="AD267" i="17"/>
  <c r="AD408" i="17"/>
  <c r="AD6" i="17"/>
  <c r="AD67" i="17"/>
  <c r="AD58" i="17"/>
  <c r="AD42" i="17"/>
  <c r="AD35" i="17"/>
  <c r="AD31" i="17"/>
  <c r="AD27" i="17"/>
  <c r="AD13" i="17"/>
  <c r="AD390" i="17"/>
  <c r="AD204" i="17"/>
  <c r="AD29" i="17"/>
  <c r="AD892" i="17"/>
  <c r="AD9" i="17"/>
  <c r="AD397" i="17"/>
  <c r="AD152" i="17"/>
  <c r="AD424" i="17"/>
  <c r="AD367" i="17"/>
  <c r="AD549" i="17"/>
  <c r="D889" i="24" s="1"/>
  <c r="AD700" i="17"/>
  <c r="AD220" i="17"/>
  <c r="AD792" i="17"/>
  <c r="AD54" i="17"/>
  <c r="AD321" i="17"/>
  <c r="AD599" i="17"/>
  <c r="AD804" i="17"/>
  <c r="AD526" i="17"/>
  <c r="AD675" i="17"/>
  <c r="AD690" i="17"/>
  <c r="AD869" i="17"/>
  <c r="AD849" i="17"/>
  <c r="AD234" i="17"/>
  <c r="AD256" i="17"/>
  <c r="AD365" i="17"/>
  <c r="AD316" i="17"/>
  <c r="AD309" i="17"/>
  <c r="AD115" i="17"/>
  <c r="AD419" i="17"/>
  <c r="AD320" i="17"/>
  <c r="AD287" i="17"/>
  <c r="AD777" i="17"/>
  <c r="AD788" i="17"/>
  <c r="AD527" i="17"/>
  <c r="AD836" i="17"/>
  <c r="AD485" i="17"/>
  <c r="AD284" i="17"/>
  <c r="AD511" i="17"/>
  <c r="AD617" i="17"/>
  <c r="AD102" i="17"/>
  <c r="AD22" i="17"/>
  <c r="D907" i="24"/>
  <c r="AD516" i="17"/>
  <c r="AD505" i="17"/>
  <c r="AD636" i="17"/>
  <c r="AD337" i="17"/>
  <c r="AD497" i="17"/>
  <c r="AD803" i="17"/>
  <c r="AD881" i="17"/>
  <c r="AD821" i="17"/>
  <c r="AD723" i="17"/>
  <c r="AD718" i="17"/>
  <c r="AD713" i="17"/>
  <c r="AD710" i="17"/>
  <c r="AD707" i="17"/>
  <c r="AD699" i="17"/>
  <c r="AD696" i="17"/>
  <c r="AD689" i="17"/>
  <c r="AD685" i="17"/>
  <c r="AD681" i="17"/>
  <c r="AD678" i="17"/>
  <c r="AD672" i="17"/>
  <c r="AD667" i="17"/>
  <c r="AD664" i="17"/>
  <c r="AD659" i="17"/>
  <c r="AD644" i="17"/>
  <c r="AD632" i="17"/>
  <c r="AD626" i="17"/>
  <c r="AD603" i="17"/>
  <c r="AD594" i="17"/>
  <c r="AD588" i="17"/>
  <c r="AD581" i="17"/>
  <c r="AD580" i="17"/>
  <c r="AD553" i="17"/>
  <c r="AD704" i="17"/>
  <c r="AD682" i="17"/>
  <c r="AD658" i="17"/>
  <c r="AD728" i="17"/>
  <c r="AD720" i="17"/>
  <c r="AD711" i="17"/>
  <c r="AD751" i="17"/>
  <c r="AD742" i="17"/>
  <c r="AD627" i="17"/>
  <c r="AD600" i="17"/>
  <c r="AD641" i="17"/>
  <c r="AD634" i="17"/>
  <c r="AD623" i="17"/>
  <c r="AD671" i="17"/>
  <c r="AD663" i="17"/>
  <c r="AD648" i="17"/>
  <c r="AD640" i="17"/>
  <c r="AD622" i="17"/>
  <c r="AD611" i="17"/>
  <c r="AD597" i="17"/>
  <c r="AD583" i="17"/>
  <c r="AD570" i="17"/>
  <c r="AD631" i="17"/>
  <c r="AD604" i="17"/>
  <c r="AD575" i="17"/>
  <c r="AD563" i="17"/>
  <c r="AD863" i="17"/>
  <c r="AD856" i="17"/>
  <c r="AD828" i="17"/>
  <c r="AD595" i="17"/>
  <c r="AD556" i="17"/>
  <c r="AD888" i="17"/>
  <c r="AD833" i="17"/>
  <c r="AD822" i="17"/>
  <c r="AD875" i="17"/>
  <c r="AD853" i="17"/>
  <c r="AD839" i="17"/>
  <c r="AD586" i="17"/>
  <c r="AD552" i="17"/>
  <c r="AD714" i="17"/>
  <c r="AD620" i="17"/>
  <c r="AD890" i="17"/>
  <c r="AD879" i="17"/>
  <c r="AD870" i="17"/>
  <c r="AD860" i="17"/>
  <c r="AD855" i="17"/>
  <c r="AD841" i="17"/>
  <c r="AD628" i="17"/>
  <c r="AD616" i="17"/>
  <c r="AD615" i="17"/>
  <c r="AD605" i="17"/>
  <c r="AD592" i="17"/>
  <c r="AD567" i="17"/>
  <c r="AD554" i="17"/>
  <c r="AD883" i="17"/>
  <c r="AD823" i="17"/>
  <c r="AD820" i="17"/>
  <c r="AD797" i="17"/>
  <c r="AD782" i="17"/>
  <c r="AD748" i="17"/>
  <c r="AD708" i="17"/>
  <c r="AD698" i="17"/>
  <c r="AD691" i="17"/>
  <c r="AD684" i="17"/>
  <c r="AD670" i="17"/>
  <c r="AD662" i="17"/>
  <c r="AD612" i="17"/>
  <c r="AD574" i="17"/>
  <c r="AD555" i="17"/>
  <c r="AD796" i="17"/>
  <c r="AD739" i="17"/>
  <c r="AD791" i="17"/>
  <c r="AD701" i="17"/>
  <c r="AD587" i="17"/>
  <c r="AD551" i="17"/>
  <c r="AD889" i="17"/>
  <c r="AD878" i="17"/>
  <c r="AD861" i="17"/>
  <c r="AD629" i="17"/>
  <c r="AD619" i="17"/>
  <c r="AD607" i="17"/>
  <c r="AD579" i="17"/>
  <c r="AD557" i="17"/>
  <c r="AD873" i="17"/>
  <c r="AD872" i="17"/>
  <c r="AD874" i="17"/>
  <c r="AD838" i="17"/>
  <c r="AD610" i="17"/>
  <c r="AD560" i="17"/>
  <c r="AD896" i="17"/>
  <c r="AD255" i="17"/>
  <c r="AD245" i="17"/>
  <c r="AD223" i="17"/>
  <c r="AD235" i="17"/>
  <c r="AD546" i="17"/>
  <c r="AD541" i="17"/>
  <c r="AD534" i="17"/>
  <c r="AD498" i="17"/>
  <c r="AD494" i="17"/>
  <c r="AD488" i="17"/>
  <c r="AD373" i="17"/>
  <c r="AD360" i="17"/>
  <c r="AD319" i="17"/>
  <c r="AD303" i="17"/>
  <c r="AD300" i="17"/>
  <c r="AD293" i="17"/>
  <c r="AD269" i="17"/>
  <c r="AD157" i="17"/>
  <c r="AD147" i="17"/>
  <c r="AD176" i="17"/>
  <c r="AD21" i="17"/>
  <c r="AD499" i="17"/>
  <c r="AD474" i="17"/>
  <c r="AD338" i="17"/>
  <c r="AD184" i="17"/>
  <c r="AD136" i="17"/>
  <c r="AD12" i="17"/>
  <c r="AD509" i="17"/>
  <c r="AD521" i="17"/>
  <c r="AD514" i="17"/>
  <c r="AD76" i="17"/>
  <c r="AD74" i="17"/>
  <c r="AD28" i="17"/>
  <c r="AD512" i="17"/>
  <c r="AD508" i="17"/>
  <c r="AD472" i="17"/>
  <c r="AD504" i="17"/>
  <c r="AD501" i="17"/>
  <c r="AD349" i="17"/>
  <c r="AD219" i="17"/>
  <c r="AD51" i="17"/>
  <c r="AD452" i="17"/>
  <c r="AD70" i="17"/>
  <c r="AD66" i="17"/>
  <c r="AD247" i="17"/>
  <c r="AD53" i="17"/>
  <c r="AD188" i="17"/>
  <c r="AD153" i="17"/>
  <c r="AD441" i="17"/>
  <c r="AD200" i="17"/>
  <c r="AD278" i="17"/>
  <c r="AD884" i="17"/>
  <c r="AD815" i="17"/>
  <c r="AD693" i="17"/>
  <c r="AD134" i="17"/>
  <c r="AD88" i="17"/>
  <c r="AD23" i="17"/>
  <c r="AD281" i="17"/>
  <c r="AD277" i="17"/>
  <c r="AD262" i="17"/>
  <c r="AD205" i="17"/>
  <c r="AD197" i="17"/>
  <c r="AD191" i="17"/>
  <c r="AD174" i="17"/>
  <c r="AD166" i="17"/>
  <c r="AD119" i="17"/>
  <c r="AD264" i="17"/>
  <c r="AD258" i="17"/>
  <c r="AD132" i="17"/>
  <c r="AD117" i="17"/>
  <c r="AD98" i="17"/>
  <c r="AD16" i="17"/>
  <c r="AD11" i="17"/>
  <c r="AD496" i="17"/>
  <c r="AD493" i="17"/>
  <c r="AD489" i="17"/>
  <c r="AD447" i="17"/>
  <c r="AD423" i="17"/>
  <c r="AD357" i="17"/>
  <c r="AD350" i="17"/>
  <c r="AD348" i="17"/>
  <c r="AD346" i="17"/>
  <c r="AD344" i="17"/>
  <c r="AD342" i="17"/>
  <c r="AD331" i="17"/>
  <c r="AD482" i="17"/>
  <c r="AD439" i="17"/>
  <c r="AD428" i="17"/>
  <c r="AD202" i="17"/>
  <c r="AD195" i="17"/>
  <c r="AD77" i="17"/>
  <c r="AD20" i="17"/>
  <c r="AD523" i="17"/>
  <c r="AD218" i="17"/>
  <c r="AD479" i="17"/>
  <c r="AD457" i="17"/>
  <c r="D890" i="24"/>
  <c r="AD233" i="17"/>
  <c r="AD252" i="17"/>
  <c r="AD459" i="17"/>
  <c r="AD150" i="17"/>
  <c r="AD274" i="17"/>
  <c r="D908" i="24"/>
  <c r="AD859" i="17"/>
  <c r="AD729" i="17"/>
  <c r="AD766" i="17"/>
  <c r="AD740" i="17"/>
  <c r="AD686" i="17"/>
  <c r="AD765" i="17"/>
  <c r="AD598" i="17"/>
  <c r="AD561" i="17"/>
  <c r="AD692" i="17"/>
  <c r="AD666" i="17"/>
  <c r="AD642" i="17"/>
  <c r="AD577" i="17"/>
  <c r="AD602" i="17"/>
  <c r="AD558" i="17"/>
  <c r="AD736" i="17"/>
  <c r="AD694" i="17"/>
  <c r="AD687" i="17"/>
  <c r="AD680" i="17"/>
  <c r="AD674" i="17"/>
  <c r="AD668" i="17"/>
  <c r="AD661" i="17"/>
  <c r="AD647" i="17"/>
  <c r="AD613" i="17"/>
  <c r="AD576" i="17"/>
  <c r="AD565" i="17"/>
  <c r="AD564" i="17"/>
  <c r="AD633" i="17"/>
  <c r="AD559" i="17"/>
  <c r="AD591" i="17"/>
  <c r="AD843" i="17"/>
  <c r="AD596" i="17"/>
  <c r="AD582" i="17"/>
  <c r="AD569" i="17"/>
  <c r="AD862" i="17"/>
  <c r="AD847" i="17"/>
  <c r="AD840" i="17"/>
  <c r="AD794" i="17"/>
  <c r="AD882" i="17"/>
  <c r="AD846" i="17"/>
  <c r="AD573" i="17"/>
  <c r="AD562" i="17"/>
  <c r="AD669" i="17"/>
  <c r="AD645" i="17"/>
  <c r="AD585" i="17"/>
  <c r="AD848" i="17"/>
  <c r="AD876" i="17"/>
  <c r="AD818" i="17"/>
  <c r="AD816" i="17"/>
  <c r="AD814" i="17"/>
  <c r="AD807" i="17"/>
  <c r="AD802" i="17"/>
  <c r="AD798" i="17"/>
  <c r="AD793" i="17"/>
  <c r="AD790" i="17"/>
  <c r="AD784" i="17"/>
  <c r="AD780" i="17"/>
  <c r="AD776" i="17"/>
  <c r="AD771" i="17"/>
  <c r="AD769" i="17"/>
  <c r="AD761" i="17"/>
  <c r="AD759" i="17"/>
  <c r="AD891" i="17"/>
  <c r="AD738" i="17"/>
  <c r="AD722" i="17"/>
  <c r="AD715" i="17"/>
  <c r="AD695" i="17"/>
  <c r="AD657" i="17"/>
  <c r="AD606" i="17"/>
  <c r="AD566" i="17"/>
  <c r="AD778" i="17"/>
  <c r="AD705" i="17"/>
  <c r="AD719" i="17"/>
  <c r="AD677" i="17"/>
  <c r="AD625" i="17"/>
  <c r="AD868" i="17"/>
  <c r="AD568" i="17"/>
  <c r="AD829" i="17"/>
  <c r="AD852" i="17"/>
  <c r="AD571" i="17"/>
  <c r="AD257" i="17"/>
  <c r="AD227" i="17"/>
  <c r="AD241" i="17"/>
  <c r="AD539" i="17"/>
  <c r="AD517" i="17"/>
  <c r="AD432" i="17"/>
  <c r="AD418" i="17"/>
  <c r="AD411" i="17"/>
  <c r="AD352" i="17"/>
  <c r="AD335" i="17"/>
  <c r="AD332" i="17"/>
  <c r="AD330" i="17"/>
  <c r="AD307" i="17"/>
  <c r="AD306" i="17"/>
  <c r="AD280" i="17"/>
  <c r="AD164" i="17"/>
  <c r="AD144" i="17"/>
  <c r="AD124" i="17"/>
  <c r="AD94" i="17"/>
  <c r="AD82" i="17"/>
  <c r="AD79" i="17"/>
  <c r="AD18" i="17"/>
  <c r="AD275" i="17"/>
  <c r="AD273" i="17"/>
  <c r="AD217" i="17"/>
  <c r="AD209" i="17"/>
  <c r="AD182" i="17"/>
  <c r="AD170" i="17"/>
  <c r="AD154" i="17"/>
  <c r="AD137" i="17"/>
  <c r="AD270" i="17"/>
  <c r="AD261" i="17"/>
  <c r="AD212" i="17"/>
  <c r="AD206" i="17"/>
  <c r="AD146" i="17"/>
  <c r="AD93" i="17"/>
  <c r="AD84" i="17"/>
  <c r="AD455" i="17"/>
  <c r="AD433" i="17"/>
  <c r="AD427" i="17"/>
  <c r="AD399" i="17"/>
  <c r="AD392" i="17"/>
  <c r="AD388" i="17"/>
  <c r="AD386" i="17"/>
  <c r="AD376" i="17"/>
  <c r="AD374" i="17"/>
  <c r="AD368" i="17"/>
  <c r="AD364" i="17"/>
  <c r="AD355" i="17"/>
  <c r="AD334" i="17"/>
  <c r="AD425" i="17"/>
  <c r="AD160" i="17"/>
  <c r="AD467" i="17"/>
  <c r="AD59" i="17"/>
  <c r="AD341" i="17"/>
  <c r="AD30" i="17"/>
  <c r="AD894" i="17"/>
  <c r="AD536" i="17"/>
  <c r="AD537" i="17"/>
  <c r="AD178" i="17"/>
  <c r="AD531" i="17"/>
  <c r="AD547" i="17"/>
  <c r="AD545" i="17"/>
  <c r="AD542" i="17"/>
  <c r="AD538" i="17"/>
  <c r="AD533" i="17"/>
  <c r="AD475" i="17"/>
  <c r="AD453" i="17"/>
  <c r="AD434" i="17"/>
  <c r="AD422" i="17"/>
  <c r="AD409" i="17"/>
  <c r="AD405" i="17"/>
  <c r="AD211" i="17"/>
  <c r="AD198" i="17"/>
  <c r="AD167" i="17"/>
  <c r="AD159" i="17"/>
  <c r="AD108" i="17"/>
  <c r="AD83" i="17"/>
  <c r="AD73" i="17"/>
  <c r="AD14" i="17"/>
  <c r="AD10" i="17"/>
  <c r="AD105" i="17"/>
  <c r="AD81" i="17"/>
  <c r="AD15" i="17"/>
  <c r="AD520" i="17"/>
  <c r="AD492" i="17"/>
  <c r="AD39" i="17"/>
  <c r="AD324" i="17"/>
  <c r="AD122" i="17"/>
  <c r="AD62" i="17"/>
  <c r="AD135" i="17"/>
  <c r="AD97" i="17"/>
  <c r="AD57" i="17"/>
  <c r="AD49" i="17"/>
  <c r="AD46" i="17"/>
  <c r="AD387" i="17"/>
  <c r="AD417" i="17"/>
  <c r="AD48" i="17"/>
  <c r="AD359" i="17"/>
  <c r="AD351" i="17"/>
  <c r="D884" i="24" s="1"/>
  <c r="D894" i="24"/>
  <c r="D896" i="24" s="1"/>
  <c r="AD866" i="17"/>
  <c r="D904" i="24"/>
  <c r="D902" i="24"/>
  <c r="D901" i="24"/>
  <c r="AD679" i="17"/>
  <c r="AD676" i="17"/>
  <c r="AD673" i="17"/>
  <c r="AD665" i="17"/>
  <c r="AD646" i="17"/>
  <c r="AD638" i="17"/>
  <c r="AD635" i="17"/>
  <c r="AD624" i="17"/>
  <c r="AD601" i="17"/>
  <c r="AD589" i="17"/>
  <c r="AD683" i="17"/>
  <c r="AD660" i="17"/>
  <c r="AD835" i="17"/>
  <c r="AD637" i="17"/>
  <c r="AD593" i="17"/>
  <c r="AD885" i="17"/>
  <c r="AD864" i="17"/>
  <c r="AD851" i="17"/>
  <c r="AD844" i="17"/>
  <c r="AD887" i="17"/>
  <c r="AD865" i="17"/>
  <c r="AD845" i="17"/>
  <c r="AD837" i="17"/>
  <c r="AD831" i="17"/>
  <c r="AD584" i="17"/>
  <c r="AD254" i="17"/>
  <c r="AD251" i="17"/>
  <c r="AD240" i="17"/>
  <c r="AD238" i="17"/>
  <c r="AD236" i="17"/>
  <c r="AD230" i="17"/>
  <c r="AD246" i="17"/>
  <c r="AD225" i="17"/>
  <c r="AD228" i="17"/>
  <c r="AD543" i="17"/>
  <c r="AD522" i="17"/>
  <c r="AD483" i="17"/>
  <c r="AD448" i="17"/>
  <c r="AD442" i="17"/>
  <c r="AD323" i="17"/>
  <c r="AD322" i="17"/>
  <c r="AD317" i="17"/>
  <c r="AD315" i="17"/>
  <c r="AD312" i="17"/>
  <c r="AD308" i="17"/>
  <c r="AD302" i="17"/>
  <c r="AD290" i="17"/>
  <c r="AD289" i="17"/>
  <c r="AD288" i="17"/>
  <c r="AD282" i="17"/>
  <c r="AD276" i="17"/>
  <c r="AD260" i="17"/>
  <c r="AD222" i="17"/>
  <c r="AD196" i="17"/>
  <c r="AD114" i="17"/>
  <c r="AD109" i="17"/>
  <c r="AD72" i="17"/>
  <c r="AD271" i="17"/>
  <c r="AD259" i="17"/>
  <c r="AD213" i="17"/>
  <c r="AD201" i="17"/>
  <c r="AD193" i="17"/>
  <c r="AD180" i="17"/>
  <c r="AD151" i="17"/>
  <c r="AD131" i="17"/>
  <c r="AD123" i="17"/>
  <c r="AD111" i="17"/>
  <c r="AD107" i="17"/>
  <c r="AD286" i="17"/>
  <c r="AD203" i="17"/>
  <c r="AD199" i="17"/>
  <c r="AD194" i="17"/>
  <c r="AD186" i="17"/>
  <c r="AD183" i="17"/>
  <c r="AD181" i="17"/>
  <c r="AD169" i="17"/>
  <c r="AD165" i="17"/>
  <c r="AD158" i="17"/>
  <c r="AD149" i="17"/>
  <c r="AD129" i="17"/>
  <c r="AD113" i="17"/>
  <c r="AD106" i="17"/>
  <c r="AD90" i="17"/>
  <c r="AD87" i="17"/>
  <c r="AD78" i="17"/>
  <c r="AD450" i="17"/>
  <c r="AD435" i="17"/>
  <c r="AD340" i="17"/>
  <c r="AD329" i="17"/>
  <c r="AD535" i="17"/>
  <c r="AD436" i="17"/>
  <c r="AD431" i="17"/>
  <c r="AD216" i="17"/>
  <c r="AD208" i="17"/>
  <c r="AD192" i="17"/>
  <c r="AD171" i="17"/>
  <c r="AD148" i="17"/>
  <c r="AD140" i="17"/>
  <c r="AD80" i="17"/>
  <c r="AD85" i="17"/>
  <c r="AD513" i="17"/>
  <c r="AD446" i="17"/>
  <c r="AD301" i="17"/>
  <c r="AD296" i="17"/>
  <c r="AD161" i="17"/>
  <c r="AD162" i="17"/>
  <c r="AD138" i="17"/>
  <c r="AD64" i="17"/>
  <c r="AD473" i="17"/>
  <c r="AD470" i="17"/>
  <c r="AD458" i="17"/>
  <c r="AD456" i="17"/>
  <c r="AD163" i="17"/>
  <c r="AD145" i="17"/>
  <c r="AD45" i="17"/>
  <c r="AD305" i="17"/>
  <c r="AD38" i="17"/>
  <c r="AD237" i="17"/>
  <c r="AD437" i="17"/>
  <c r="AD339" i="17"/>
  <c r="AD295" i="17"/>
  <c r="D886" i="24"/>
  <c r="AD510" i="17"/>
  <c r="AD502" i="17"/>
  <c r="AD291" i="17"/>
  <c r="AD130" i="17"/>
  <c r="AD112" i="17"/>
  <c r="AD104" i="17"/>
  <c r="AD92" i="17"/>
  <c r="AD86" i="17"/>
  <c r="AD32" i="17"/>
  <c r="AD24" i="17"/>
  <c r="AD226" i="17"/>
  <c r="AD243" i="17"/>
  <c r="AD503" i="17"/>
  <c r="AD500" i="17"/>
  <c r="AD477" i="17"/>
  <c r="AD469" i="17"/>
  <c r="AD466" i="17"/>
  <c r="AD463" i="17"/>
  <c r="AD454" i="17"/>
  <c r="AD451" i="17"/>
  <c r="AD356" i="17"/>
  <c r="AD313" i="17"/>
  <c r="AD481" i="17"/>
  <c r="AD476" i="17"/>
  <c r="AD471" i="17"/>
  <c r="AD465" i="17"/>
  <c r="AD462" i="17"/>
  <c r="AD614" i="17"/>
  <c r="AD608" i="17"/>
  <c r="AD697" i="17"/>
  <c r="AD224" i="17"/>
  <c r="AD548" i="17"/>
  <c r="AD285" i="17"/>
  <c r="AD268" i="17"/>
  <c r="AD265" i="17"/>
  <c r="AD221" i="17"/>
  <c r="AD187" i="17"/>
  <c r="AD116" i="17"/>
  <c r="AD343" i="17"/>
  <c r="AD328" i="17"/>
  <c r="AD63" i="17"/>
  <c r="AD172" i="17"/>
  <c r="AD214" i="17"/>
  <c r="AD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E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E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6" i="14" l="1"/>
  <c r="E798" i="14"/>
  <c r="E823" i="14"/>
  <c r="E803" i="14"/>
  <c r="AD651" i="17"/>
  <c r="AD649" i="17"/>
  <c r="AD652" i="17"/>
  <c r="AD650" i="17"/>
  <c r="D2" i="24"/>
  <c r="AD653" i="17"/>
  <c r="AD379" i="17"/>
  <c r="AD385" i="17"/>
  <c r="AD380" i="17"/>
  <c r="AD384" i="17"/>
  <c r="AD383" i="17"/>
  <c r="AD414" i="17"/>
  <c r="AD381" i="17"/>
  <c r="AD378" i="17"/>
  <c r="D888" i="24"/>
  <c r="AD413" i="17"/>
  <c r="AD412" i="17"/>
  <c r="AD530" i="17"/>
  <c r="D4" i="24"/>
  <c r="D3" i="24"/>
  <c r="D6" i="24"/>
  <c r="E806" i="14"/>
  <c r="E897" i="14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27" i="14" l="1"/>
  <c r="E800" i="14"/>
  <c r="E828" i="14"/>
  <c r="E814" i="14"/>
  <c r="D651" i="24"/>
  <c r="D650" i="24"/>
  <c r="D649" i="24"/>
  <c r="D653" i="24"/>
  <c r="D413" i="24"/>
  <c r="D381" i="24"/>
  <c r="D377" i="24"/>
  <c r="D378" i="24"/>
  <c r="E910" i="14"/>
  <c r="E810" i="14"/>
  <c r="E898" i="14"/>
  <c r="E816" i="14"/>
  <c r="D155" i="24"/>
  <c r="D156" i="24"/>
  <c r="E834" i="14" l="1"/>
  <c r="E852" i="14"/>
  <c r="E801" i="14"/>
  <c r="E829" i="14"/>
  <c r="E911" i="14"/>
  <c r="E811" i="14"/>
  <c r="E899" i="14"/>
  <c r="E817" i="14"/>
  <c r="E835" i="14" l="1"/>
  <c r="E836" i="14" s="1"/>
  <c r="E837" i="14" s="1"/>
  <c r="E867" i="14"/>
  <c r="E868" i="14" s="1"/>
  <c r="E802" i="14"/>
  <c r="E830" i="14"/>
  <c r="E912" i="14"/>
  <c r="E812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 s="1"/>
  <c r="E857" i="14" s="1"/>
  <c r="E858" i="14" s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l="1"/>
  <c r="E960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Z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<sst xmlns="http://schemas.openxmlformats.org/spreadsheetml/2006/main" count="16432" uniqueCount="3488">
  <si>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</si>
  <si>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</si>
  <si>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</si>
  <si>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</si>
  <si>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</si>
  <si>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</si>
  <si>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</si>
  <si>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</si>
  <si>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</si>
  <si>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</si>
  <si>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</si>
  <si>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</si>
  <si>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</si>
  <si>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</si>
  <si>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</si>
  <si>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</si>
  <si>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</si>
  <si>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</si>
  <si>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</si>
  <si>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</si>
  <si>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</si>
  <si>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</si>
  <si>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</si>
  <si>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</si>
  <si>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</si>
  <si>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</si>
  <si>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</si>
  <si>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</si>
  <si>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</si>
  <si>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</si>
  <si>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</si>
  <si>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</si>
  <si>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</si>
  <si>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</si>
  <si>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</si>
  <si>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</si>
  <si>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</si>
  <si>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</si>
  <si>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</si>
  <si>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</si>
  <si>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</si>
  <si>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</si>
  <si>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</si>
  <si>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</si>
  <si>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</si>
  <si>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</si>
  <si>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</si>
  <si>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</si>
  <si>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</si>
  <si>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</si>
  <si>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</si>
  <si>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</si>
  <si>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</si>
  <si>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</si>
  <si>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</si>
  <si>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</si>
  <si>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</si>
  <si>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</si>
  <si>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</si>
  <si>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</si>
  <si>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</si>
  <si>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</si>
  <si>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</si>
  <si>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</si>
  <si>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</si>
  <si>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</si>
  <si>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</si>
  <si>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</si>
  <si>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</si>
  <si>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</si>
  <si>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</si>
  <si>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</si>
  <si>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</si>
  <si>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</si>
  <si>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</si>
  <si>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</si>
  <si>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</si>
  <si>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</si>
  <si>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</si>
  <si>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</si>
  <si>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</si>
  <si>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</si>
  <si>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</si>
  <si>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</si>
  <si>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</si>
  <si>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</si>
  <si>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</si>
  <si>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</si>
  <si>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</si>
  <si>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</si>
  <si>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</si>
  <si>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</si>
  <si>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</si>
  <si>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</si>
  <si>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</si>
  <si>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</si>
  <si>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</si>
  <si>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</si>
  <si>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</si>
  <si>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</si>
  <si>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</si>
  <si>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</si>
  <si>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</si>
  <si>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</si>
  <si>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</si>
  <si>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</si>
  <si>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</si>
  <si>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</si>
  <si>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</si>
  <si>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</si>
  <si>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</si>
  <si>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</si>
  <si>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</si>
  <si>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</si>
  <si>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</si>
  <si>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</si>
  <si>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</si>
  <si>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</si>
  <si>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</si>
  <si>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</si>
  <si>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</si>
  <si>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</si>
  <si>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</si>
  <si>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</si>
  <si>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</si>
  <si>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</si>
  <si>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</si>
  <si>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</si>
  <si>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</si>
  <si>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</si>
  <si>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</si>
  <si>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</si>
  <si>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</si>
  <si>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</si>
  <si>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</si>
  <si>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</si>
  <si>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</si>
  <si>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</si>
  <si>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</si>
  <si>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</si>
  <si>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</si>
  <si>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</si>
  <si>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</si>
  <si>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</si>
  <si>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</si>
  <si>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</si>
  <si>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</si>
  <si>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</si>
  <si>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</si>
  <si>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</si>
  <si>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</si>
  <si>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</si>
  <si>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</si>
  <si>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</si>
  <si>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</si>
  <si>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</si>
  <si>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</si>
  <si>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</si>
  <si>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</si>
  <si>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</si>
  <si>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</si>
  <si>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</si>
  <si>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</si>
  <si>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</si>
  <si>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</si>
  <si>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</si>
  <si>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</si>
  <si>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</si>
  <si>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</si>
  <si>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</si>
  <si>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</si>
  <si>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</si>
  <si>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</si>
  <si>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</si>
  <si>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</si>
  <si>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</si>
  <si>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</si>
  <si>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</si>
  <si>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</si>
  <si>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</si>
  <si>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</si>
  <si>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</si>
  <si>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</si>
  <si>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</si>
  <si>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</si>
  <si>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</si>
  <si>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</si>
  <si>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</si>
  <si>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</si>
  <si>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</si>
  <si>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</si>
  <si>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</si>
  <si>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</si>
  <si>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</si>
  <si>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</si>
  <si>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</si>
  <si>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</si>
  <si>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</si>
  <si>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</si>
  <si>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</si>
  <si>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</si>
  <si>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</si>
  <si>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</si>
  <si>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</si>
  <si>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</si>
  <si>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</si>
  <si>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</si>
  <si>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</si>
  <si>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</si>
  <si>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</si>
  <si>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</si>
  <si>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</si>
  <si>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</si>
  <si>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</si>
  <si>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</si>
  <si>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</si>
  <si>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</si>
  <si>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</si>
  <si>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</si>
  <si>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</si>
  <si>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</si>
  <si>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</si>
  <si>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</si>
  <si>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</si>
  <si>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</si>
  <si>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</si>
  <si>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</si>
  <si>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</si>
  <si>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</si>
  <si>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</si>
  <si>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</si>
  <si>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</si>
  <si>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</si>
  <si>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</si>
  <si>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</si>
  <si>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</si>
  <si>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</si>
  <si>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</si>
  <si>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</si>
  <si>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</si>
  <si>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</si>
  <si>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</si>
  <si>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</si>
  <si>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</si>
  <si>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</si>
  <si>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</si>
  <si>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</si>
  <si>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</si>
  <si>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</si>
  <si>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</si>
  <si>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</si>
  <si>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</si>
  <si>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</si>
  <si>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</si>
  <si>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</si>
  <si>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</si>
  <si>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</si>
  <si>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</si>
  <si>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</si>
  <si>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</si>
  <si>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</si>
  <si>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</si>
  <si>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</si>
  <si>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</si>
  <si>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</si>
  <si>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</si>
  <si>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</si>
  <si>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</si>
  <si>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</si>
  <si>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</si>
  <si>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</si>
  <si>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</si>
  <si>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</si>
  <si>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</si>
  <si>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</si>
  <si>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</si>
  <si>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</si>
  <si>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</si>
  <si>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</si>
  <si>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</si>
  <si>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</si>
  <si>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</si>
  <si>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</si>
  <si>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</si>
  <si>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</si>
  <si>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</si>
  <si>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</si>
  <si>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</si>
  <si>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</si>
  <si>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</si>
  <si>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</si>
  <si>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</si>
  <si>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</si>
  <si>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</si>
  <si>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</si>
  <si>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</si>
  <si>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</si>
  <si>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</si>
  <si>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</si>
  <si>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</si>
  <si>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</si>
  <si>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</si>
  <si>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</si>
  <si>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</si>
  <si>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</si>
  <si>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</si>
  <si>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</si>
  <si>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</si>
  <si>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</si>
  <si>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</si>
  <si>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</si>
  <si>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</si>
  <si>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</si>
  <si>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</si>
  <si>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</si>
  <si>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</si>
  <si>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</si>
  <si>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</si>
  <si>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</si>
  <si>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</si>
  <si>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</si>
  <si>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</si>
  <si>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</si>
  <si>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</si>
  <si>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</si>
  <si>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</si>
  <si>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</si>
  <si>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</si>
  <si>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</si>
  <si>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</si>
  <si>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</si>
  <si>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</si>
  <si>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</si>
  <si>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</si>
  <si>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</si>
  <si>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</si>
  <si>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</si>
  <si>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</si>
  <si>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</si>
  <si>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</si>
  <si>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</si>
  <si>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</si>
  <si>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</si>
  <si>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</si>
  <si>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</si>
  <si>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</si>
  <si>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</si>
  <si>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</si>
  <si>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</si>
  <si>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</si>
  <si>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</si>
  <si>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</si>
  <si>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</si>
  <si>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</si>
  <si>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</si>
  <si>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</si>
  <si>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</si>
  <si>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</si>
  <si>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</si>
  <si>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</si>
  <si>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</si>
  <si>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</si>
  <si>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</si>
  <si>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</si>
  <si>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</si>
  <si>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</si>
  <si>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</si>
  <si>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</si>
  <si>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</si>
  <si>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</si>
  <si>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</si>
  <si>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</si>
  <si>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</si>
  <si>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</si>
  <si>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</si>
  <si>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</si>
  <si>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</si>
  <si>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</si>
  <si>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</si>
  <si>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</si>
  <si>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</si>
  <si>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</si>
  <si>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</si>
  <si>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</si>
  <si>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</si>
  <si>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</si>
  <si>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</si>
  <si>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</si>
  <si>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</si>
  <si>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</si>
  <si>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</si>
  <si>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</si>
  <si>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</si>
  <si>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</si>
  <si>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</si>
  <si>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</si>
  <si>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</si>
  <si>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</si>
  <si>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</si>
  <si>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</si>
  <si>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</si>
  <si>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</si>
  <si>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</si>
  <si>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</si>
  <si>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</si>
  <si>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</si>
  <si>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</si>
  <si>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</si>
  <si>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</si>
  <si>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</si>
  <si>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</si>
  <si>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</si>
  <si>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</si>
  <si>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</si>
  <si>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</si>
  <si>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</si>
  <si>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</si>
  <si>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</si>
  <si>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</si>
  <si>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</si>
  <si>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</si>
  <si>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</si>
  <si>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</si>
  <si>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</si>
  <si>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</si>
  <si>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</si>
  <si>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</si>
  <si>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</si>
  <si>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</si>
  <si>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</si>
  <si>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</si>
  <si>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</si>
  <si>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</si>
  <si>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</si>
  <si>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</si>
  <si>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</si>
  <si>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</si>
  <si>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</si>
  <si>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</si>
  <si>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</si>
  <si>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</si>
  <si>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</si>
  <si>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</si>
  <si>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</si>
  <si>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</si>
  <si>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</si>
  <si>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</si>
  <si>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</si>
  <si>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</si>
  <si>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</si>
  <si>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</si>
  <si>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</si>
  <si>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</si>
  <si>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</si>
  <si>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</si>
  <si>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</si>
  <si>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</si>
  <si>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</si>
  <si>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</si>
  <si>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</si>
  <si>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</si>
  <si>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</si>
  <si>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</si>
  <si>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</si>
  <si>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</si>
  <si>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</si>
  <si>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</si>
  <si>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</si>
  <si>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</si>
  <si>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</si>
  <si>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</si>
  <si>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</si>
  <si>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</si>
  <si>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</si>
  <si>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</si>
  <si>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</si>
  <si>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</si>
  <si>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</si>
  <si>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</si>
  <si>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</si>
  <si>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</si>
  <si>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</si>
  <si>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</si>
  <si>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</si>
  <si>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</si>
  <si>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</si>
  <si>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</si>
  <si>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</si>
  <si>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</si>
  <si>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</si>
  <si>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</si>
  <si>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</si>
  <si>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</si>
  <si>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</si>
  <si>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</si>
  <si>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</si>
  <si>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</si>
  <si>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</si>
  <si>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</si>
  <si>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</si>
  <si>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</si>
  <si>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</si>
  <si>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</si>
  <si>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</si>
  <si>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</si>
  <si>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</si>
  <si>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</si>
  <si>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</si>
  <si>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</si>
  <si>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</si>
  <si>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</si>
  <si>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</si>
  <si>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</si>
  <si>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</si>
  <si>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</si>
  <si>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</si>
  <si>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</si>
  <si>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</si>
  <si>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</si>
  <si>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</si>
  <si>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</si>
  <si>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</si>
  <si>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</si>
  <si>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</si>
  <si>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</si>
  <si>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</si>
  <si>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</si>
  <si>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</si>
  <si>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</si>
  <si>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</si>
  <si>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</si>
  <si>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</si>
  <si>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</si>
  <si>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</si>
  <si>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</si>
  <si>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</si>
  <si>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</si>
  <si>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</si>
  <si>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</si>
  <si>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</si>
  <si>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</si>
  <si>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</si>
  <si>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</si>
  <si>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</si>
  <si>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</si>
  <si>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</si>
  <si>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</si>
  <si>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</si>
  <si>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</si>
  <si>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</si>
  <si>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</si>
  <si>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</si>
  <si>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</si>
  <si>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</si>
  <si>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</si>
  <si>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</si>
  <si>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</si>
  <si>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</si>
  <si>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</si>
  <si>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</si>
  <si>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</si>
  <si>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</si>
  <si>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</si>
  <si>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</si>
  <si>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</si>
  <si>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</si>
  <si>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</si>
  <si>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</si>
  <si>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</si>
  <si>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</si>
  <si>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</si>
  <si>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</si>
  <si>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</si>
  <si>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</si>
  <si>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</si>
  <si>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</si>
  <si>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</si>
  <si>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</si>
  <si>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</si>
  <si>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</si>
  <si>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</si>
  <si>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</si>
  <si>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</si>
  <si>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</si>
  <si>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</si>
  <si>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</si>
  <si>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</si>
  <si>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</si>
  <si>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</si>
  <si>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</si>
  <si>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</si>
  <si>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</si>
  <si>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</si>
  <si>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</si>
  <si>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</si>
  <si>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</si>
  <si>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</si>
  <si>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</si>
  <si>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</si>
  <si>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</si>
  <si>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</si>
  <si>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</si>
  <si>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</si>
  <si>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</si>
  <si>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</si>
  <si>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</si>
  <si>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</si>
  <si>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</si>
  <si>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</si>
  <si>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</si>
  <si>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</si>
  <si>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</si>
  <si>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</si>
  <si>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</si>
  <si>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</si>
  <si>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</si>
  <si>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</si>
  <si>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</si>
  <si>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</si>
  <si>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</si>
  <si>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</si>
  <si>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</si>
  <si>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</si>
  <si>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</si>
  <si>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</si>
  <si>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</si>
  <si>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</si>
  <si>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</si>
  <si>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</si>
  <si>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</si>
  <si>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</si>
  <si>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</si>
  <si>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</si>
  <si>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</si>
  <si>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</si>
  <si>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</si>
  <si>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</si>
  <si>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</si>
  <si>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</si>
  <si>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</si>
  <si>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</si>
  <si>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</si>
  <si>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</si>
  <si>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</si>
  <si>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</si>
  <si>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</si>
  <si>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</si>
  <si>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</si>
  <si>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</si>
  <si>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</si>
  <si>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</si>
  <si>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</si>
  <si>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</si>
  <si>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</si>
  <si>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</si>
  <si>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</si>
  <si>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</si>
  <si>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</si>
  <si>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</si>
  <si>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</si>
  <si>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</si>
  <si>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</si>
  <si>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</si>
  <si>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</si>
  <si>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</si>
  <si>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</si>
  <si>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</si>
  <si>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</si>
  <si>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</si>
  <si>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</si>
  <si>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</si>
  <si>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</si>
  <si>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</si>
  <si>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</si>
  <si>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</si>
  <si>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</si>
  <si>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</si>
  <si>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</si>
  <si>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</si>
  <si>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</si>
  <si>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</si>
  <si>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</si>
  <si>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</si>
  <si>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</si>
  <si>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</si>
  <si>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</si>
  <si>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</si>
  <si>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</si>
  <si>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</si>
  <si>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</si>
  <si>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</si>
  <si>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</si>
  <si>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</si>
  <si>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</si>
  <si>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</si>
  <si>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</si>
  <si>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</si>
  <si>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</si>
  <si>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</si>
  <si>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</si>
  <si>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</si>
  <si>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</si>
  <si>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</si>
  <si>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</si>
  <si>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</si>
  <si>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</si>
  <si>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</si>
  <si>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</si>
  <si>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</si>
  <si>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</si>
  <si>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</si>
  <si>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</si>
  <si>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</si>
  <si>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</si>
  <si>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</si>
  <si>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</si>
  <si>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</si>
  <si>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</si>
  <si>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</si>
  <si>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</si>
  <si>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</si>
  <si>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</si>
  <si>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</si>
  <si>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</si>
  <si>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</si>
  <si>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</si>
  <si>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</si>
  <si>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</si>
  <si>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</si>
  <si>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</si>
  <si>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</si>
  <si>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</si>
  <si>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</si>
  <si>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</si>
  <si>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</si>
  <si>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</si>
  <si>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</si>
  <si>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</si>
  <si>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</si>
  <si>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</si>
  <si>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</si>
  <si>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</si>
  <si>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</si>
  <si>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</si>
  <si>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</si>
  <si>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</si>
  <si>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</si>
  <si>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</si>
  <si>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</si>
  <si>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</si>
  <si>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</si>
  <si>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</si>
  <si>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</si>
  <si>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</si>
  <si>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</si>
  <si>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</si>
  <si>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</si>
  <si>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</si>
  <si>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</si>
  <si>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</si>
  <si>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</si>
  <si>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</si>
  <si>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</si>
  <si>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</si>
  <si>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</si>
  <si>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</si>
  <si>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</si>
  <si>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</si>
  <si>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</si>
  <si>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</si>
  <si>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</si>
  <si>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</si>
  <si>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</si>
  <si>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</si>
  <si>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</si>
  <si>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</si>
  <si>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</si>
  <si>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</si>
  <si>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</si>
  <si>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</si>
  <si>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</si>
  <si>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</si>
  <si>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</si>
  <si>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</si>
  <si>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</si>
  <si>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</si>
  <si>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</si>
  <si>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</si>
  <si>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</si>
  <si>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</si>
  <si>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</si>
  <si>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</si>
  <si>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</si>
  <si>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</si>
  <si>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</si>
  <si>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</si>
  <si>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</si>
  <si>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</si>
  <si>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</si>
  <si>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</si>
  <si>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</si>
  <si>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</si>
  <si>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</si>
  <si>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</si>
  <si>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</si>
  <si>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</si>
  <si>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</si>
  <si>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</si>
  <si>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</si>
  <si>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</si>
  <si>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</si>
  <si>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</si>
  <si>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</si>
  <si>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</si>
  <si>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</si>
  <si>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</si>
  <si>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</si>
  <si>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</si>
  <si>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</si>
  <si>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</si>
  <si>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</si>
  <si>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</si>
  <si>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</si>
  <si>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</si>
  <si>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</si>
  <si>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</si>
  <si>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</si>
  <si>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</si>
  <si>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</si>
  <si>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</si>
  <si>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</si>
  <si>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</si>
  <si>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</si>
  <si>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</si>
  <si>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</si>
  <si>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</si>
  <si>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</si>
  <si>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</si>
  <si>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</si>
  <si>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</si>
  <si>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</si>
  <si>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</si>
  <si>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</si>
  <si>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</si>
  <si>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</si>
  <si>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</si>
  <si>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</si>
  <si>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</si>
  <si>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</si>
  <si>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</si>
  <si>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</si>
  <si>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</si>
  <si>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</si>
  <si>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</si>
  <si>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</si>
  <si>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</si>
  <si>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</si>
  <si>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</si>
  <si>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</si>
  <si>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</si>
  <si>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</si>
  <si>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</si>
  <si>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</si>
  <si>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</si>
  <si>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</si>
  <si>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</si>
  <si>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</si>
  <si>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</si>
  <si>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</si>
  <si>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</si>
  <si>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</si>
  <si>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</si>
  <si>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</si>
  <si>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</si>
  <si>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</si>
  <si>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</si>
  <si>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</si>
  <si>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</si>
  <si>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</si>
  <si>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</si>
  <si>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</si>
  <si>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</si>
  <si>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</si>
  <si>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</si>
  <si>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</si>
  <si>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</si>
  <si>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</si>
  <si>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</si>
  <si>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</si>
  <si>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</si>
  <si>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</si>
  <si>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</si>
  <si>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</si>
  <si>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</si>
  <si>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</si>
  <si>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</si>
  <si>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</si>
  <si>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</si>
  <si>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</si>
  <si>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</si>
  <si>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</si>
  <si>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</si>
  <si>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</si>
  <si>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</si>
  <si>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</si>
  <si>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</si>
  <si>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</si>
  <si>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</si>
  <si>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</si>
  <si>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</si>
  <si>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</si>
  <si>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</si>
  <si>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</si>
  <si>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</si>
  <si>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</si>
  <si>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</si>
  <si>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</si>
  <si>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</si>
  <si>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</si>
  <si>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</si>
  <si>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</si>
  <si>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</si>
  <si>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</si>
  <si>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</si>
  <si>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</si>
  <si>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</si>
  <si>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</si>
  <si>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</si>
  <si>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</si>
  <si>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</si>
  <si>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</si>
  <si>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</si>
  <si>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</si>
  <si>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</si>
  <si>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</si>
  <si>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</si>
  <si>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</si>
  <si>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</si>
  <si>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</si>
  <si>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</si>
  <si>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</si>
  <si>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</si>
  <si>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</si>
  <si>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</si>
  <si>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</si>
  <si>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</si>
  <si>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</si>
  <si>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</si>
  <si>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</si>
  <si>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</si>
  <si>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</si>
  <si>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</si>
  <si>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</si>
  <si>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</si>
  <si>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</si>
  <si>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</si>
  <si>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</si>
  <si>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</si>
  <si>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</si>
  <si>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</si>
  <si>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</si>
  <si>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</si>
  <si>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</si>
  <si>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</si>
  <si>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</si>
  <si>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</si>
  <si>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</si>
  <si>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</si>
  <si>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</si>
  <si>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</si>
  <si>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</si>
  <si>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</si>
  <si>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</si>
  <si>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</si>
  <si>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</si>
  <si>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</si>
  <si>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</si>
  <si>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</si>
  <si>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</si>
  <si>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</si>
  <si>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</si>
  <si>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</si>
  <si>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</si>
  <si>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</si>
  <si>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</si>
  <si>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</si>
  <si>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</si>
  <si>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</si>
  <si>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</si>
  <si>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</si>
  <si>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</si>
  <si>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</si>
  <si>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</si>
  <si>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</si>
  <si>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</si>
  <si>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</si>
  <si>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</si>
  <si>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</si>
  <si>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</si>
  <si>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</si>
  <si>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</si>
  <si>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</si>
  <si>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</si>
  <si>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</si>
  <si>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</si>
  <si>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</si>
  <si>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</si>
  <si>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</si>
  <si>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</si>
  <si>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</si>
  <si>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</si>
  <si>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</si>
  <si>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</si>
  <si>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</si>
  <si>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</si>
  <si>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</si>
  <si>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</si>
  <si>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</si>
  <si>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</si>
  <si>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</si>
  <si>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</si>
  <si>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</si>
  <si>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</si>
  <si>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</si>
  <si>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</si>
  <si>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</si>
  <si>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</si>
  <si>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</si>
  <si>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</si>
  <si>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</si>
  <si>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</si>
  <si>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</si>
  <si>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</si>
  <si>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</si>
  <si>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</si>
  <si>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</si>
  <si>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</si>
  <si>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</si>
  <si>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</si>
  <si>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</si>
  <si>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</si>
  <si>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</si>
  <si>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</si>
  <si>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</si>
  <si>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</si>
  <si>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</si>
  <si>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</si>
  <si>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</si>
  <si>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</si>
  <si>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</si>
  <si>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</si>
  <si>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</si>
  <si>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</si>
  <si>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</si>
  <si>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</si>
  <si>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</si>
  <si>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</si>
  <si>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</si>
  <si>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</si>
  <si>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</si>
  <si>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</si>
  <si>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</si>
  <si>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</si>
  <si>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</si>
  <si>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</si>
  <si>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</si>
  <si>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</si>
  <si>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</si>
  <si>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</si>
  <si>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</si>
  <si>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</si>
  <si>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</si>
  <si>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</si>
  <si>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</si>
  <si>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</si>
  <si>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</si>
  <si>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</si>
  <si>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</si>
  <si>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</si>
  <si>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</si>
  <si>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</si>
  <si>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</si>
  <si>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</si>
  <si>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</si>
  <si>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</si>
  <si>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</si>
  <si>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</si>
  <si>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</si>
  <si>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</si>
  <si>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</si>
  <si>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</si>
  <si>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</si>
  <si>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</si>
  <si>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</si>
  <si>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</si>
  <si>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</si>
  <si>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</si>
  <si>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</si>
  <si>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</si>
  <si>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</si>
  <si>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</si>
  <si>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</si>
  <si>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</si>
  <si>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</si>
  <si>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</si>
  <si>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</si>
  <si>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</si>
  <si>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</si>
  <si>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</si>
  <si>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</si>
  <si>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</si>
  <si>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</si>
  <si>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</si>
  <si>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</si>
  <si>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</si>
  <si>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</si>
  <si>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</si>
  <si>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</si>
  <si>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</si>
  <si>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</si>
  <si>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</si>
  <si>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</si>
  <si>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</si>
  <si>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</si>
  <si>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</si>
  <si>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</si>
  <si>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</si>
  <si>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</si>
  <si>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</si>
  <si>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</si>
  <si>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</si>
  <si>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</si>
  <si>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</si>
  <si>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</si>
  <si>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</si>
  <si>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</si>
  <si>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</si>
  <si>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</si>
  <si>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</si>
  <si>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</si>
  <si>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</si>
  <si>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</si>
  <si>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</si>
  <si>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</si>
  <si>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</si>
  <si>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</si>
  <si>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</si>
  <si>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</si>
  <si>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</si>
  <si>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</si>
  <si>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</si>
  <si>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</si>
  <si>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</si>
  <si>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</si>
  <si>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</si>
  <si>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</si>
  <si>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</si>
  <si>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</si>
  <si>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</si>
  <si>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</si>
  <si>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</si>
  <si>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</si>
  <si>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</si>
  <si>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</si>
  <si>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</si>
  <si>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</si>
  <si>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</si>
  <si>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</si>
  <si>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</si>
  <si>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</si>
  <si>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</si>
  <si>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</si>
  <si>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</si>
  <si>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</si>
  <si>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</si>
  <si>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</si>
  <si>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</si>
  <si>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</si>
  <si>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</si>
  <si>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</si>
  <si>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</si>
  <si>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</si>
  <si>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</si>
  <si>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</si>
  <si>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</si>
  <si>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</si>
  <si>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</si>
  <si>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</si>
  <si>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</si>
  <si>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</si>
  <si>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</si>
  <si>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</si>
  <si>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</si>
  <si>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</si>
  <si>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</si>
  <si>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</si>
  <si>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</si>
  <si>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</si>
  <si>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</si>
  <si>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</si>
  <si>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</si>
  <si>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</si>
  <si>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</si>
  <si>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</si>
  <si>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</si>
  <si>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</si>
  <si>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</si>
  <si>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</si>
  <si>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</si>
  <si>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</si>
  <si>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</si>
  <si>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</si>
  <si>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</si>
  <si>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</si>
  <si>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</si>
  <si>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</si>
  <si>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</si>
  <si>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</si>
  <si>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</si>
  <si>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</si>
  <si>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</si>
  <si>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</si>
  <si>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</si>
  <si>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</si>
  <si>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</si>
  <si>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</si>
  <si>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</si>
  <si>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</si>
  <si>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</si>
  <si>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</si>
  <si>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</si>
  <si>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</si>
  <si>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</si>
  <si>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</si>
  <si>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</si>
  <si>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</si>
  <si>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</si>
  <si>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</si>
  <si>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</si>
  <si>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</si>
  <si>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</si>
  <si>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</si>
  <si>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</si>
  <si>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</si>
  <si>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</si>
  <si>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</si>
  <si>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</si>
  <si>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</si>
  <si>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</si>
  <si>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</si>
  <si>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</si>
  <si>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</si>
  <si>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</si>
  <si>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</si>
  <si>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</si>
  <si>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</si>
  <si>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</si>
  <si>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</si>
  <si>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</si>
  <si>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</si>
  <si>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</si>
  <si>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</si>
  <si>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</si>
  <si>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</si>
  <si>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</si>
  <si>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</si>
  <si>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</si>
  <si>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</si>
  <si>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</si>
  <si>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</si>
  <si>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</si>
  <si>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</si>
  <si>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</si>
  <si>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</si>
  <si>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</si>
  <si>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</si>
  <si>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</si>
  <si>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</si>
  <si>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</si>
  <si>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</si>
  <si>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</si>
  <si>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</si>
  <si>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</si>
  <si>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</si>
  <si>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</si>
  <si>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</si>
  <si>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</si>
  <si>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</si>
  <si>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</si>
  <si>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</si>
  <si>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</si>
  <si>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</si>
  <si>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</si>
  <si>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</si>
  <si>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</si>
  <si>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</si>
  <si>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</si>
  <si>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</si>
  <si>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</si>
  <si>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</si>
  <si>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</si>
  <si>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</si>
  <si>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</si>
  <si>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</si>
  <si>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</si>
  <si>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</si>
  <si>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</si>
  <si>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</si>
  <si>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</si>
  <si>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</si>
  <si>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</si>
  <si>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</si>
  <si>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</si>
  <si>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</si>
  <si>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</si>
  <si>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</si>
  <si>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</si>
  <si>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</si>
  <si>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</si>
  <si>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</si>
  <si>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</si>
  <si>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</si>
  <si>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</si>
  <si>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</si>
  <si>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</si>
  <si>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</si>
  <si>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</si>
  <si>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</si>
  <si>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</si>
  <si>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</si>
  <si>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</si>
  <si>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</si>
  <si>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</si>
  <si>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</si>
  <si>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</si>
  <si>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</si>
  <si>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</si>
  <si>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</si>
  <si>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</si>
  <si>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</si>
  <si>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</si>
  <si>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</si>
  <si>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</si>
  <si>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</si>
  <si>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</si>
  <si>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</si>
  <si>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</si>
  <si>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</si>
  <si>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</si>
  <si>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</si>
  <si>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</si>
  <si>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</si>
  <si>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</si>
  <si>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</si>
  <si>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</si>
  <si>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</si>
  <si>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</si>
  <si>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</si>
  <si>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</si>
  <si>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</si>
  <si>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</si>
  <si>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</si>
  <si>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</si>
  <si>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</si>
  <si>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</si>
  <si>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</si>
  <si>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</si>
  <si>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</si>
  <si>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</si>
  <si>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</si>
  <si>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</si>
  <si>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</si>
  <si>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</si>
  <si>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</si>
  <si>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</si>
  <si>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</si>
  <si>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</si>
  <si>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</si>
  <si>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</si>
  <si>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</si>
  <si>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</si>
  <si>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</si>
  <si>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</si>
  <si>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</si>
  <si>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</si>
  <si>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</si>
  <si>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</si>
  <si>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</si>
  <si>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</si>
  <si>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</si>
  <si>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</si>
  <si>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</si>
  <si>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</si>
  <si>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</si>
  <si>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</si>
  <si>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</si>
  <si>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</si>
  <si>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</si>
  <si>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</si>
  <si>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</si>
  <si>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</si>
  <si>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</si>
  <si>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</si>
  <si>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</si>
  <si>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</si>
  <si>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</si>
  <si>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</si>
  <si>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</si>
  <si>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</si>
  <si>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</si>
  <si>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</si>
  <si>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</si>
  <si>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</si>
  <si>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</si>
  <si>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</si>
  <si>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</si>
  <si>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</si>
  <si>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</si>
  <si>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</si>
  <si>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</si>
  <si>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</si>
  <si>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</si>
  <si>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</si>
  <si>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</si>
  <si>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</si>
  <si>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</si>
  <si>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</si>
  <si>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</si>
  <si>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</si>
  <si>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</si>
  <si>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</si>
  <si>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</si>
  <si>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</si>
  <si>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</si>
  <si>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</si>
  <si>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</si>
  <si>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</si>
  <si>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</si>
  <si>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</si>
  <si>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</si>
  <si>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</si>
  <si>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</si>
  <si>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</si>
  <si>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</si>
  <si>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</si>
  <si>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</si>
  <si>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</si>
  <si>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</si>
  <si>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</si>
  <si>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</si>
  <si>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</si>
  <si>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</si>
  <si>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</si>
  <si>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</si>
  <si>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</si>
  <si>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</si>
  <si>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</si>
  <si>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</si>
  <si>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</si>
  <si>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</si>
  <si>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</si>
  <si>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</si>
  <si>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</si>
  <si>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</si>
  <si>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</si>
  <si>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</si>
  <si>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</si>
  <si>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</si>
  <si>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</si>
  <si>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</si>
  <si>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</si>
  <si>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</si>
  <si>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</si>
  <si>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</si>
  <si>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</si>
  <si>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</si>
  <si>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</si>
  <si>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</si>
  <si>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</si>
  <si>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</si>
  <si>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</si>
  <si>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</si>
  <si>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</si>
  <si>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</si>
  <si>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</si>
  <si>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</si>
  <si>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</si>
  <si>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</si>
  <si>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</si>
  <si>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</si>
  <si>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</si>
  <si>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</si>
  <si>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</si>
  <si>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</si>
  <si>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</si>
  <si>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</si>
  <si>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</si>
  <si>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</si>
  <si>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</si>
  <si>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</si>
  <si>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</si>
  <si>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</si>
  <si>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</si>
  <si>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</si>
  <si>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</si>
  <si>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</si>
  <si>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</si>
  <si>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</si>
  <si>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</si>
  <si>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</si>
  <si>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</si>
  <si>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</si>
  <si>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</si>
  <si>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</si>
  <si>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</si>
  <si>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</si>
  <si>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</si>
  <si>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</si>
  <si>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</si>
  <si>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</si>
  <si>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</si>
  <si>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</si>
  <si>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</si>
  <si>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</si>
  <si>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</si>
  <si>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</si>
  <si>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</si>
  <si>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</si>
  <si>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</si>
  <si>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</si>
  <si>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</si>
  <si>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</si>
  <si>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</si>
  <si>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</si>
  <si>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</si>
  <si>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</si>
  <si>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</si>
  <si>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</si>
  <si>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</si>
  <si>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</si>
  <si>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</si>
  <si>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</si>
  <si>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</si>
  <si>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</si>
  <si>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</si>
  <si>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</si>
  <si>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</si>
  <si>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</si>
  <si>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</si>
  <si>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</si>
  <si>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</si>
  <si>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</si>
  <si>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</si>
  <si>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</si>
  <si>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</si>
  <si>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</si>
  <si>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</si>
  <si>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</si>
  <si>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</si>
  <si>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</si>
  <si>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</si>
  <si>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</si>
  <si>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</si>
  <si>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</si>
  <si>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</si>
  <si>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</si>
  <si>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</si>
  <si>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</si>
  <si>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</si>
  <si>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</si>
  <si>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</si>
  <si>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</si>
  <si>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</si>
  <si>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</si>
  <si>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</si>
  <si>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</si>
  <si>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</si>
  <si>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</si>
  <si>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</si>
  <si>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</si>
  <si>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</si>
  <si>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</si>
  <si>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</si>
  <si>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</si>
  <si>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</si>
  <si>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</si>
  <si>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</si>
  <si>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</si>
  <si>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</si>
  <si>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</si>
  <si>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</si>
  <si>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</si>
  <si>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</si>
  <si>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</si>
  <si>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</si>
  <si>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</si>
  <si>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</si>
  <si>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</si>
  <si>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</si>
  <si>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</si>
  <si>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</si>
  <si>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</si>
  <si>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</si>
  <si>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</si>
  <si>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</si>
  <si>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</si>
  <si>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</si>
  <si>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</si>
  <si>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</si>
  <si>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</si>
  <si>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</si>
  <si>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</si>
  <si>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</si>
  <si>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</si>
  <si>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</si>
  <si>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</si>
  <si>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</si>
  <si>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</si>
  <si>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</si>
  <si>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</si>
  <si>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</si>
  <si>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</si>
  <si>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</si>
  <si>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</si>
  <si>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</si>
  <si>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</si>
  <si>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</si>
  <si>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</si>
  <si>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</si>
  <si>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</si>
  <si>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</si>
  <si>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</si>
  <si>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</si>
  <si>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</si>
  <si>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</si>
  <si>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</si>
  <si>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</si>
  <si>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</si>
  <si>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</si>
  <si>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</si>
  <si>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</si>
  <si>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</si>
  <si>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</si>
  <si>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</si>
  <si>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</si>
  <si>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</si>
  <si>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</si>
  <si>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</si>
  <si>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</si>
  <si>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</si>
  <si>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</si>
  <si>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</si>
  <si>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</si>
  <si>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</si>
  <si>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</si>
  <si>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</si>
  <si>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</si>
  <si>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</si>
  <si>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</si>
  <si>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</si>
  <si>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</si>
  <si>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</si>
  <si>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</si>
  <si>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</si>
  <si>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</si>
  <si>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</si>
  <si>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</si>
  <si>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</si>
  <si>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</si>
  <si>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</si>
  <si>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</si>
  <si>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</si>
  <si>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</si>
  <si>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</si>
  <si>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</si>
  <si>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</si>
  <si>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</si>
  <si>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</si>
  <si>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</si>
  <si>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</si>
  <si>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</si>
  <si>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</si>
  <si>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</si>
  <si>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</si>
  <si>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</si>
  <si>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</si>
  <si>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</si>
  <si>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</si>
  <si>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</si>
  <si>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</si>
  <si>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</si>
  <si>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</si>
  <si>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</si>
  <si>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</si>
  <si>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</si>
  <si>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</si>
  <si>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</si>
  <si>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</si>
  <si>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</si>
  <si>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</si>
  <si>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</si>
  <si>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</si>
  <si>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</si>
  <si>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</si>
  <si>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</si>
  <si>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</si>
  <si>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</si>
  <si>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</si>
  <si>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</si>
  <si>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</si>
  <si>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</si>
  <si>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</si>
  <si>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</si>
  <si>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</si>
  <si>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</si>
  <si>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</si>
  <si>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</si>
  <si>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</si>
  <si>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</si>
  <si>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</si>
  <si>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</si>
  <si>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</si>
  <si>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</si>
  <si>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</si>
  <si>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</si>
  <si>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</si>
  <si>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</si>
  <si>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</si>
  <si>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</si>
  <si>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</si>
  <si>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</si>
  <si>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</si>
  <si>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</si>
  <si>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</si>
  <si>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</si>
  <si>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</si>
  <si>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</si>
  <si>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</si>
  <si>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</si>
  <si>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</si>
  <si>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</si>
  <si>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</si>
  <si>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</si>
  <si>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</si>
  <si>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</si>
  <si>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</si>
  <si>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</si>
  <si>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</si>
  <si>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</si>
  <si>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</si>
  <si>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</si>
  <si>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</si>
  <si>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</si>
  <si>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</si>
  <si>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</si>
  <si>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</si>
  <si>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</si>
  <si>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</si>
  <si>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</si>
  <si>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</si>
  <si>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</si>
  <si>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</si>
  <si>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</si>
  <si>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</si>
  <si>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</si>
  <si>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</si>
  <si>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</si>
  <si>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</si>
  <si>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</si>
  <si>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</si>
  <si>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</si>
  <si>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</si>
  <si>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</si>
  <si>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</si>
  <si>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</si>
  <si>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</si>
  <si>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</si>
  <si>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</si>
  <si>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</si>
  <si>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</si>
  <si>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</si>
  <si>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</si>
  <si>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</si>
  <si>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</si>
  <si>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</si>
  <si>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</si>
  <si>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</si>
  <si>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</si>
  <si>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</si>
  <si>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</si>
  <si>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</si>
  <si>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</si>
  <si>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</si>
  <si>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</si>
  <si>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</si>
  <si>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</si>
  <si>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</si>
  <si>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</si>
  <si>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</si>
  <si>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</si>
  <si>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</si>
  <si>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</si>
  <si>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</si>
  <si>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</si>
  <si>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</si>
  <si>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</si>
  <si>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</si>
  <si>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</si>
  <si>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</si>
  <si>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</si>
  <si>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</si>
  <si>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</si>
  <si>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</si>
  <si>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</si>
  <si>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</si>
  <si>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</si>
  <si>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</si>
  <si>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</si>
  <si>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</si>
  <si>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</si>
  <si>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</si>
  <si>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</si>
  <si>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</si>
  <si>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</si>
  <si>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</si>
  <si>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</si>
  <si>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</si>
  <si>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</si>
  <si>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</si>
  <si>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</si>
  <si>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</si>
  <si>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</si>
  <si>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</si>
  <si>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</si>
  <si>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</si>
  <si>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</si>
  <si>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</si>
  <si>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</si>
  <si>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</si>
  <si>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</si>
  <si>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</si>
  <si>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</si>
  <si>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</si>
  <si>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</si>
  <si>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</si>
  <si>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</si>
  <si>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</si>
  <si>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</si>
  <si>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</si>
  <si>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</si>
  <si>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</si>
  <si>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</si>
  <si>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</si>
  <si>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</si>
  <si>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</si>
  <si>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</si>
  <si>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</si>
  <si>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</si>
  <si>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</si>
  <si>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</si>
  <si>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</si>
  <si>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</si>
  <si>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</si>
  <si>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</si>
  <si>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</si>
  <si>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</si>
  <si>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</si>
  <si>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</si>
  <si>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</si>
  <si>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</si>
  <si>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</si>
  <si>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</si>
  <si>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</si>
  <si>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</si>
  <si>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</si>
  <si>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</si>
  <si>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</si>
  <si>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</si>
  <si>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</si>
  <si>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</si>
  <si>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</si>
  <si>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</si>
  <si>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</si>
  <si>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</si>
  <si>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</si>
  <si>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</si>
  <si>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</si>
  <si>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</si>
  <si>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</si>
  <si>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</si>
  <si>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</si>
  <si>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</si>
  <si>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</si>
  <si>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</si>
  <si>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</si>
  <si>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</si>
  <si>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</si>
  <si>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</si>
  <si>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</si>
  <si>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</si>
  <si>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</si>
  <si>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</si>
  <si>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</si>
  <si>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</si>
  <si>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</si>
  <si>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</si>
  <si>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</si>
  <si>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</si>
  <si>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</si>
  <si>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</si>
  <si>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</si>
  <si>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</si>
  <si>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</si>
  <si>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</si>
  <si>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</si>
  <si>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</si>
  <si>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</si>
  <si>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</si>
  <si>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</si>
  <si>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</si>
  <si>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</si>
  <si>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</si>
  <si>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</si>
  <si>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</si>
  <si>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</si>
  <si>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</si>
  <si>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</si>
  <si>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</si>
  <si>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</si>
  <si>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</si>
  <si>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</si>
  <si>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</si>
  <si>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</si>
  <si>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</si>
  <si>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</si>
  <si>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</si>
  <si>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</si>
  <si>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</si>
  <si>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</si>
  <si>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</si>
  <si>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</si>
  <si>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</si>
  <si>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</si>
  <si>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</si>
  <si>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</si>
  <si>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</si>
  <si>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</si>
  <si>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</si>
  <si>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</si>
  <si>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</si>
  <si>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</si>
  <si>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</si>
  <si>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</si>
  <si>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</si>
  <si>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</si>
  <si>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</si>
  <si>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</si>
  <si>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</si>
  <si>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</si>
  <si>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</si>
  <si>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</si>
  <si>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</si>
  <si>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</si>
  <si>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</si>
  <si>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</si>
  <si>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</si>
  <si>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</si>
  <si>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</si>
  <si>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</si>
  <si>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</si>
  <si>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</si>
  <si>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</si>
  <si>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</si>
  <si>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</si>
  <si>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</si>
  <si>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</si>
  <si>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</si>
  <si>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</si>
  <si>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</si>
  <si>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</si>
  <si>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</si>
  <si>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</si>
  <si>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</si>
  <si>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</si>
  <si>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</si>
  <si>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</si>
  <si>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</si>
  <si>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</si>
  <si>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</si>
  <si>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</si>
  <si>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</si>
  <si>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</si>
  <si>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</si>
  <si>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</si>
  <si>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</si>
  <si>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</si>
  <si>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</si>
  <si>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</si>
  <si>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</si>
  <si>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</si>
  <si>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</si>
  <si>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</si>
  <si>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</si>
  <si>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</si>
  <si>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</si>
  <si>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</si>
  <si>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</si>
  <si>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</si>
  <si>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</si>
  <si>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</si>
  <si>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</si>
  <si>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</si>
  <si>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</si>
  <si>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</si>
  <si>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</si>
  <si>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</si>
  <si>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</si>
  <si>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</si>
  <si>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</si>
  <si>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</si>
  <si>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</si>
  <si>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</si>
  <si>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</si>
  <si>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</si>
  <si>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</si>
  <si>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</si>
  <si>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</si>
  <si>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</si>
  <si>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</si>
  <si>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</si>
  <si>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</si>
  <si>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</si>
  <si>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</si>
  <si>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</si>
  <si>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</si>
  <si>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</si>
  <si>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</si>
  <si>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</si>
  <si>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</si>
  <si>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</si>
  <si>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</si>
  <si>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</si>
  <si>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</si>
  <si>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</si>
  <si>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</si>
  <si>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</si>
  <si>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</si>
  <si>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</si>
  <si>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</si>
  <si>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</si>
  <si>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</si>
  <si>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</si>
  <si>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</si>
  <si>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</si>
  <si>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</si>
  <si>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</si>
  <si>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</si>
  <si>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</si>
  <si>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</si>
  <si>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</si>
  <si>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</si>
  <si>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</si>
  <si>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</si>
  <si>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</si>
  <si>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</si>
  <si>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</si>
  <si>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</si>
  <si>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</si>
  <si>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</si>
  <si>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</si>
  <si>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</si>
  <si>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</si>
  <si>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</si>
  <si>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</si>
  <si>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</si>
  <si>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</si>
  <si>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</si>
  <si>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</si>
  <si>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</si>
  <si>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</si>
  <si>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</si>
  <si>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</si>
  <si>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</si>
  <si>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</si>
  <si>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</si>
  <si>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</si>
  <si>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</si>
  <si>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</si>
  <si>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</si>
  <si>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</si>
  <si>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</si>
  <si>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</si>
  <si>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</si>
  <si>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</si>
  <si>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</si>
  <si>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</si>
  <si>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</si>
  <si>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</si>
  <si>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</si>
  <si>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</si>
  <si>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</si>
  <si>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</si>
  <si>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</si>
  <si>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</si>
  <si>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</si>
  <si>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</si>
  <si>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</si>
  <si>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</si>
  <si>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</si>
  <si>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</si>
  <si>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</si>
  <si>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</si>
  <si>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</si>
  <si>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</si>
  <si>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</si>
  <si>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</si>
  <si>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</si>
  <si>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</si>
  <si>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</si>
  <si>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</si>
  <si>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</si>
  <si>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</si>
  <si>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</si>
  <si>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</si>
  <si>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</si>
  <si>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</si>
  <si>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</si>
  <si>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</si>
  <si>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</si>
  <si>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</si>
  <si>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</si>
  <si>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</si>
  <si>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</si>
  <si>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</si>
  <si>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</si>
  <si>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</si>
  <si>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</si>
  <si>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</si>
  <si>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</si>
  <si>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</si>
  <si>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</si>
  <si>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</si>
  <si>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</si>
  <si>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</si>
  <si>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</si>
  <si>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</si>
  <si>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</si>
  <si>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</si>
  <si>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</si>
  <si>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</si>
  <si>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</si>
  <si>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</si>
  <si>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</si>
  <si>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</si>
  <si>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</si>
  <si>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</si>
  <si>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</si>
  <si>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</si>
  <si>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</si>
  <si>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</si>
  <si>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</si>
  <si>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</si>
  <si>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</si>
  <si>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</si>
  <si>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</si>
  <si>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</si>
  <si>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</si>
  <si>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</si>
  <si>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</si>
  <si>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</si>
  <si>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</si>
  <si>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</si>
  <si>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</si>
  <si>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</si>
  <si>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</si>
  <si>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</si>
  <si>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</si>
  <si>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</si>
  <si>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</si>
  <si>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</si>
  <si>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</si>
  <si>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</si>
  <si>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</si>
  <si>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</si>
  <si>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</si>
  <si>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</si>
  <si>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</si>
  <si>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</si>
  <si>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</si>
  <si>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</si>
  <si>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</si>
  <si>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</si>
  <si>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</si>
  <si>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</si>
  <si>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</si>
  <si>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</si>
  <si>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</si>
  <si>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</si>
  <si>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</si>
  <si>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</si>
  <si>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</si>
  <si>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</si>
  <si>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</si>
  <si>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</si>
  <si>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</si>
  <si>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</si>
  <si>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</si>
  <si>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</si>
  <si>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</si>
  <si>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</si>
  <si>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</si>
  <si>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</si>
  <si>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</si>
  <si>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</si>
  <si>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</si>
  <si>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</si>
  <si>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</si>
  <si>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</si>
  <si>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</si>
  <si>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</si>
  <si>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</si>
  <si>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</si>
  <si>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</si>
  <si>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</si>
  <si>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</si>
  <si>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</si>
  <si>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</si>
  <si>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</si>
  <si>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</si>
  <si>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</si>
  <si>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</si>
  <si>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</si>
  <si>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</si>
  <si>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</si>
  <si>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</si>
  <si>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</si>
  <si>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</si>
  <si>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</si>
  <si>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</si>
  <si>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</si>
  <si>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</si>
  <si>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</si>
  <si>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</si>
  <si>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</si>
  <si>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</si>
  <si>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</si>
  <si>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</si>
  <si>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</si>
  <si>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</si>
  <si>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</si>
  <si>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</si>
  <si>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</si>
  <si>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</si>
  <si>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</si>
  <si>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</si>
  <si>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</si>
  <si>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</si>
  <si>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</si>
  <si>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</si>
  <si>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</si>
  <si>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</si>
  <si>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</si>
  <si>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</si>
  <si>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</si>
  <si>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</si>
  <si>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</si>
  <si>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</si>
  <si>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</si>
  <si>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</si>
  <si>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</si>
  <si>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</si>
  <si>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</si>
  <si>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</si>
  <si>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</si>
  <si>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</si>
  <si>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</si>
  <si>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</si>
  <si>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</si>
  <si>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</si>
  <si>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</si>
  <si>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</si>
  <si>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</si>
  <si>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</si>
  <si>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</si>
  <si>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</si>
  <si>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</si>
  <si>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</si>
  <si>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</si>
  <si>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</si>
  <si>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</si>
  <si>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</si>
  <si>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</si>
  <si>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</si>
  <si>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</si>
  <si>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</si>
  <si>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</si>
  <si>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</si>
  <si>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</si>
  <si>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</si>
  <si>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</si>
  <si>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</si>
  <si>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</si>
  <si>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</si>
  <si>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</si>
  <si>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</si>
  <si>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</si>
  <si>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</si>
  <si>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</si>
  <si>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</si>
  <si>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</si>
  <si>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</si>
  <si>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</si>
  <si>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</si>
  <si>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</si>
  <si>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</si>
  <si>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</si>
  <si>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</si>
  <si>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</si>
  <si>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</si>
  <si>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</si>
  <si>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</si>
  <si>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</si>
  <si>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</si>
  <si>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</si>
  <si>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</si>
  <si>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</si>
  <si>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</si>
  <si>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</si>
  <si>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</si>
  <si>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</si>
  <si>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</si>
  <si>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</si>
  <si>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</si>
  <si>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</si>
  <si>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</si>
  <si>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</si>
  <si>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</si>
  <si>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</si>
  <si>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</si>
  <si>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</si>
  <si>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</si>
  <si>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</si>
  <si>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</si>
  <si>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</si>
  <si>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</si>
  <si>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</si>
  <si>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</si>
  <si>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</si>
  <si>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</si>
  <si>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</si>
  <si>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</si>
  <si>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</si>
  <si>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</si>
  <si>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</si>
  <si>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</si>
  <si>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</si>
  <si>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</si>
  <si>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</si>
  <si>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</si>
  <si>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</si>
  <si>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</si>
  <si>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</si>
  <si>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</si>
  <si>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</si>
  <si>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</si>
  <si>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</si>
  <si>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</si>
  <si>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</si>
  <si>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</si>
  <si>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</si>
  <si>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</si>
  <si>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</si>
  <si>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</si>
  <si>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</si>
  <si>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</si>
  <si>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</si>
  <si>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</si>
  <si>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</si>
  <si>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</si>
  <si>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</si>
  <si>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</si>
  <si>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</si>
  <si>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</si>
  <si>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</si>
  <si>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</si>
  <si>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</si>
  <si>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</si>
  <si>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</si>
  <si>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</si>
  <si>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</si>
  <si>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</si>
  <si>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</si>
  <si>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</si>
  <si>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</si>
  <si>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</si>
  <si>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</si>
  <si>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</si>
  <si>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</si>
  <si>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</si>
  <si>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</si>
  <si>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</si>
  <si>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</si>
  <si>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</si>
  <si>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</si>
  <si>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</si>
  <si>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</si>
  <si>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</si>
  <si>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</si>
  <si>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</si>
  <si>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</si>
  <si>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</si>
  <si>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</si>
  <si>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</si>
  <si>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</si>
  <si>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</si>
  <si>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</si>
  <si>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</si>
  <si>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</si>
  <si>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</si>
  <si>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</si>
  <si>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</si>
  <si>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</si>
  <si>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</si>
  <si>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</si>
  <si>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</si>
  <si>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</si>
  <si>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</si>
  <si>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</si>
  <si>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</si>
  <si>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</si>
  <si>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</si>
  <si>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</si>
  <si>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</si>
  <si>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</si>
  <si>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</si>
  <si>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</si>
  <si>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</si>
  <si>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</si>
  <si>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</si>
  <si>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</si>
  <si>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</si>
  <si>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</si>
  <si>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</si>
  <si>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</si>
  <si>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</si>
  <si>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</si>
  <si>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</si>
  <si>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</si>
  <si>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</si>
  <si>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</si>
  <si>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</si>
  <si>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</si>
  <si>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</si>
  <si>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</si>
  <si>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</si>
  <si>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</si>
  <si>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</si>
  <si>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</si>
  <si>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</si>
  <si>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</si>
  <si>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</si>
  <si>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</si>
  <si>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</si>
  <si>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</si>
  <si>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</si>
  <si>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</si>
  <si>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</si>
  <si>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</si>
  <si>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</si>
  <si>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</si>
  <si>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</si>
  <si>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</si>
  <si>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</si>
  <si>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</si>
  <si>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</si>
  <si>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</si>
  <si>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</si>
  <si>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</si>
  <si>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</si>
  <si>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</si>
  <si>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</si>
  <si>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</si>
  <si>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</si>
  <si>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</si>
  <si>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</si>
  <si>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</si>
  <si>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</si>
  <si>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</si>
  <si>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</si>
  <si>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</si>
  <si>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</si>
  <si>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</si>
  <si>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</si>
  <si>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</si>
  <si>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</si>
  <si>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</si>
  <si>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</si>
  <si>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</si>
  <si>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</si>
  <si>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</si>
  <si>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</si>
  <si>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</si>
  <si>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</si>
  <si>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</si>
  <si>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</si>
  <si>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</si>
  <si>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</si>
  <si>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</si>
  <si>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</si>
  <si>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</si>
  <si>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</si>
  <si>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</si>
  <si>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</si>
  <si>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</si>
  <si>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</si>
  <si>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</si>
  <si>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</si>
  <si>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</si>
  <si>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</si>
  <si>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</si>
  <si>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</si>
  <si>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</si>
  <si>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</si>
  <si>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</si>
  <si>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</si>
  <si>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</si>
  <si>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</si>
  <si>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</si>
  <si>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</si>
  <si>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</si>
  <si>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</si>
  <si>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</si>
  <si>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</si>
  <si>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</si>
  <si>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</si>
  <si>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</si>
  <si>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</si>
  <si>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</si>
  <si>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</si>
  <si>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</si>
  <si>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</si>
  <si>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</si>
  <si>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</si>
  <si>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</si>
  <si>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</si>
  <si>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</si>
  <si>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</si>
  <si>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</si>
  <si>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</si>
  <si>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</si>
  <si>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</si>
  <si>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</si>
  <si>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</si>
  <si>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</si>
  <si>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</si>
  <si>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</si>
  <si>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</si>
  <si>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</si>
  <si>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</si>
  <si>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</si>
  <si>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</si>
  <si>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</si>
  <si>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</si>
  <si>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</si>
  <si>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</si>
  <si>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</si>
  <si>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</si>
  <si>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</si>
  <si>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</si>
  <si>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</si>
  <si>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</si>
  <si>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</si>
  <si>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</si>
  <si>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</si>
  <si>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</si>
  <si>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</si>
  <si>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</si>
  <si>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</si>
  <si>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</si>
  <si>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</si>
  <si>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</si>
  <si>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</si>
  <si>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</si>
  <si>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</si>
  <si>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</si>
  <si>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</si>
  <si>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</si>
  <si>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</si>
  <si>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</si>
  <si>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</si>
  <si>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</si>
  <si>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</si>
  <si>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</si>
  <si>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</si>
  <si>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</si>
  <si>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</si>
  <si>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</si>
  <si>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</si>
  <si>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</si>
  <si>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</si>
  <si>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</si>
  <si>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</si>
  <si>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</si>
  <si>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</si>
  <si>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</si>
  <si>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</si>
  <si>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</si>
  <si>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</si>
  <si>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</si>
  <si>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</si>
  <si>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</si>
  <si>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</si>
  <si>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</si>
  <si>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</si>
  <si>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</si>
  <si>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</si>
  <si>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</si>
  <si>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</si>
  <si>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</si>
  <si>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</si>
  <si>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</si>
  <si>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</si>
  <si>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</si>
  <si>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</si>
  <si>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</si>
  <si>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</si>
  <si>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</si>
  <si>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</si>
  <si>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</si>
  <si>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</si>
  <si>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</si>
  <si>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</si>
  <si>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</si>
  <si>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</si>
  <si>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</si>
  <si>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</si>
  <si>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</si>
  <si>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</si>
  <si>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</si>
  <si>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</si>
  <si>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</si>
  <si>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</si>
  <si>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</si>
  <si>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</si>
  <si>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</si>
  <si>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</si>
  <si>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</si>
  <si>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</si>
  <si>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</si>
  <si>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</si>
  <si>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</si>
  <si>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</si>
  <si>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</si>
  <si>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</si>
  <si>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</si>
  <si>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</si>
  <si>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</si>
  <si>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</si>
  <si>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</si>
  <si>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</si>
  <si>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</si>
  <si>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</si>
  <si>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</si>
  <si>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</si>
  <si>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</si>
  <si>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</si>
  <si>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</si>
  <si>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</si>
  <si>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</si>
  <si>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</si>
  <si>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</si>
  <si>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</si>
  <si>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</si>
  <si>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</si>
  <si>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</si>
  <si>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</si>
  <si>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</si>
  <si>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</si>
  <si>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</si>
  <si>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</si>
  <si>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</si>
  <si>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</si>
  <si>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</si>
  <si>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</si>
  <si>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</si>
  <si>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</si>
  <si>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</si>
  <si>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</si>
  <si>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</si>
  <si>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</si>
  <si>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</si>
  <si>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</si>
  <si>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</si>
  <si>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</si>
  <si>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</si>
  <si>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</si>
  <si>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</si>
  <si>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</si>
  <si>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</si>
  <si>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</si>
  <si>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</si>
  <si>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</si>
  <si>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</si>
  <si>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</si>
  <si>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</si>
  <si>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</si>
  <si>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</si>
  <si>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</si>
  <si>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</si>
  <si>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</si>
  <si>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</si>
  <si>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</si>
  <si>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</si>
  <si>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</si>
  <si>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</si>
  <si>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</si>
  <si>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</si>
  <si>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</si>
  <si>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</si>
  <si>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</si>
  <si>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</si>
  <si>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</si>
  <si>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</si>
  <si>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</si>
  <si>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</si>
  <si>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</si>
  <si>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</si>
  <si>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</si>
  <si>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</si>
  <si>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</si>
  <si>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</si>
  <si>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</si>
  <si>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</si>
  <si>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</si>
  <si>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</si>
  <si>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</si>
  <si>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</si>
  <si>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</si>
  <si>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</si>
  <si>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</si>
  <si>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</si>
  <si>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</si>
  <si>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</si>
  <si>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</si>
  <si>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</si>
  <si>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</si>
  <si>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</si>
  <si>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</si>
  <si>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</si>
  <si>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</si>
  <si>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</si>
  <si>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</si>
  <si>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</si>
  <si>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</si>
  <si>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</si>
  <si>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</si>
  <si>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</si>
  <si>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</si>
  <si>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</si>
  <si>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</si>
  <si>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</si>
  <si>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</si>
  <si>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</si>
  <si>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</si>
  <si>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</si>
  <si>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</si>
  <si>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</si>
  <si>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</si>
  <si>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</si>
  <si>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</si>
  <si>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</si>
  <si>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</si>
  <si>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</si>
  <si>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</si>
  <si>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</si>
  <si>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</si>
  <si>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</si>
  <si>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</si>
  <si>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</si>
  <si>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</si>
  <si>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</si>
  <si>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</si>
  <si>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</si>
  <si>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</si>
  <si>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</si>
  <si>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</si>
  <si>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</si>
  <si>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</si>
  <si>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</si>
  <si>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</si>
  <si>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</si>
  <si>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</si>
  <si>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</si>
  <si>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</si>
  <si>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</si>
  <si>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</si>
  <si>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</si>
  <si>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</si>
  <si>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</si>
  <si>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</si>
  <si>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</si>
  <si>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</si>
  <si>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</si>
  <si>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</si>
  <si>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</si>
  <si>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</si>
  <si>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</si>
  <si>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</si>
  <si>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</si>
  <si>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</si>
  <si>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</si>
  <si>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</si>
  <si>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</si>
  <si>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</si>
  <si>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</si>
  <si>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</si>
  <si>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</si>
  <si>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</si>
  <si>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</si>
  <si>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</si>
  <si>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</si>
  <si>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</si>
  <si>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</si>
  <si>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</si>
  <si>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</si>
  <si>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</si>
  <si>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</si>
  <si>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</si>
  <si>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</si>
  <si>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</si>
  <si>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</si>
  <si>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</si>
  <si>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</si>
  <si>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</si>
  <si>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</si>
  <si>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</si>
  <si>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</si>
  <si>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</si>
  <si>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</si>
  <si>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</si>
  <si>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</si>
  <si>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</si>
  <si>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</si>
  <si>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</si>
  <si>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</si>
  <si>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</si>
  <si>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</si>
  <si>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</si>
  <si>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</si>
  <si>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</si>
  <si>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</si>
  <si>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</si>
  <si>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</si>
  <si>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</si>
  <si>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</si>
  <si>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</si>
  <si>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</si>
  <si>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</si>
  <si>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</si>
  <si>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</si>
  <si>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</si>
  <si>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</si>
  <si>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</si>
  <si>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</si>
  <si>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</si>
  <si>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</si>
  <si>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</si>
  <si>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</si>
  <si>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</si>
  <si>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</si>
  <si>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</si>
  <si>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</si>
  <si>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</si>
  <si>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</si>
  <si>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</si>
  <si>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</si>
  <si>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</si>
  <si>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</si>
  <si>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</si>
  <si>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</si>
  <si>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</si>
  <si>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</si>
  <si>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</si>
  <si>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</si>
  <si>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</si>
  <si>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</si>
  <si>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</si>
  <si>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</si>
  <si>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</si>
  <si>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</si>
  <si>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</si>
  <si>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</si>
  <si>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</si>
  <si>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</si>
  <si>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</si>
  <si>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</si>
  <si>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</si>
  <si>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</si>
  <si>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</si>
  <si>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</si>
  <si>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</si>
  <si>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</si>
  <si>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</si>
  <si>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</si>
  <si>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</si>
  <si>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</si>
  <si>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</si>
  <si>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</si>
  <si>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</si>
  <si>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</si>
  <si>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</si>
  <si>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</si>
  <si>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</si>
  <si>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</si>
  <si>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</si>
  <si>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</si>
  <si>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</si>
  <si>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</si>
  <si>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</si>
  <si>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</si>
  <si>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</si>
  <si>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</si>
  <si>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</si>
  <si>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</si>
  <si>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</si>
  <si>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</si>
  <si>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</si>
  <si>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</si>
  <si>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</si>
  <si>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</si>
  <si>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</si>
  <si>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</si>
  <si>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</si>
  <si>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</si>
  <si>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</si>
  <si>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</si>
  <si>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</si>
  <si>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</si>
  <si>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</si>
  <si>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</si>
  <si>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</si>
  <si>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</si>
  <si>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</si>
  <si>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</si>
  <si>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</si>
  <si>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</si>
  <si>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</si>
  <si>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</si>
  <si>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</si>
  <si>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</si>
  <si>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</si>
  <si>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</si>
  <si>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</si>
  <si>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</si>
  <si>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</si>
  <si>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</si>
  <si>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</si>
  <si>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</si>
  <si>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</si>
  <si>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</si>
  <si>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</si>
  <si>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</si>
  <si>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</si>
  <si>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</si>
  <si>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</si>
  <si>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</si>
  <si>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</si>
  <si>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</si>
  <si>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</si>
  <si>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</si>
  <si>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</si>
  <si>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</si>
  <si>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</si>
  <si>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</si>
  <si>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</si>
  <si>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</si>
  <si>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</si>
  <si>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</si>
  <si>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</si>
  <si>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</si>
  <si>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</si>
  <si>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</si>
  <si>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</si>
  <si>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</si>
  <si>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</si>
  <si>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</si>
  <si>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</si>
  <si>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</si>
  <si>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</si>
  <si>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</si>
  <si>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</si>
  <si>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</si>
  <si>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</si>
  <si>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</si>
  <si>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</si>
  <si>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</si>
  <si>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</si>
  <si>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</si>
  <si>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</si>
  <si>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</si>
  <si>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</si>
  <si>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</si>
  <si>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</si>
  <si>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</si>
  <si>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</si>
  <si>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</si>
  <si>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</si>
  <si>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</si>
  <si>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</si>
  <si>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</si>
  <si>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</si>
  <si>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</si>
  <si>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</si>
  <si>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</si>
  <si>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</si>
  <si>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</si>
  <si>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</si>
  <si>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</si>
  <si>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</si>
  <si>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</si>
  <si>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</si>
  <si>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</si>
  <si>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</si>
  <si>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</si>
  <si>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</si>
  <si>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</si>
  <si>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</si>
  <si>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</si>
  <si>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</si>
  <si>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</si>
  <si>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</si>
  <si>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</si>
  <si>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</si>
  <si>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</si>
  <si>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</si>
  <si>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</si>
  <si>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</si>
  <si>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</si>
  <si>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</si>
  <si>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</si>
  <si>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</si>
  <si>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</si>
  <si>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</si>
  <si>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</si>
  <si>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</si>
  <si>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</si>
  <si>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</si>
  <si>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</si>
  <si>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</si>
  <si>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</si>
  <si>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</si>
  <si>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</si>
  <si>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</si>
  <si>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</si>
  <si>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</si>
  <si>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</si>
  <si>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</si>
  <si>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</si>
  <si>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</si>
  <si>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</si>
  <si>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</si>
  <si>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</si>
  <si>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</si>
  <si>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</si>
  <si>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</si>
  <si>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</si>
  <si>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</si>
  <si>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</si>
  <si>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</si>
  <si>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</si>
  <si>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</si>
  <si>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</si>
  <si>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</si>
  <si>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</si>
  <si>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</si>
  <si>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</si>
  <si>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</si>
  <si>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</si>
  <si>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</si>
  <si>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</si>
  <si>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</si>
  <si>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</si>
  <si>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</si>
  <si>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</si>
  <si>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</si>
  <si>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</si>
  <si>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</si>
  <si>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</si>
  <si>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</si>
  <si>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</si>
  <si>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</si>
  <si>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</si>
  <si>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</si>
  <si>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</si>
  <si>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</si>
  <si>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</si>
  <si>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</si>
  <si>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</si>
  <si>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</si>
  <si>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</si>
  <si>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</si>
  <si>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</si>
  <si>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</si>
  <si>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</si>
  <si>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</si>
  <si>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</si>
  <si>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</si>
  <si>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</si>
  <si>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</si>
  <si>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</si>
  <si>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</si>
  <si>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</si>
  <si>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</si>
  <si>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</si>
  <si>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</si>
  <si>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</si>
  <si>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</si>
  <si>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</si>
  <si>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</si>
  <si>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</si>
  <si>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</si>
  <si>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</si>
  <si>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</si>
  <si>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</si>
  <si>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</si>
  <si>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</si>
  <si>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</si>
  <si>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</si>
  <si>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</si>
  <si>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</si>
  <si>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</si>
  <si>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</si>
  <si>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</si>
  <si>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</si>
  <si>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</si>
  <si>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</si>
  <si>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</si>
  <si>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</si>
  <si>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</si>
  <si>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</si>
  <si>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</si>
  <si>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</si>
  <si>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</si>
  <si>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</si>
  <si>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</si>
  <si>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</si>
  <si>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</si>
  <si>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</si>
  <si>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</si>
  <si>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</si>
  <si>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</si>
  <si>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</si>
  <si>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</si>
  <si>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</si>
  <si>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</si>
  <si>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</si>
  <si>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</si>
  <si>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</si>
  <si>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</si>
  <si>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</si>
  <si>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</si>
  <si>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</si>
  <si>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</si>
  <si>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</si>
  <si>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</si>
  <si>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</si>
  <si>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</si>
  <si>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</si>
  <si>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</si>
  <si>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</si>
  <si>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</si>
  <si>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</si>
  <si>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</si>
  <si>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</si>
  <si>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</si>
  <si>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</si>
  <si>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</si>
  <si>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</si>
  <si>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</si>
  <si>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</si>
  <si>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</si>
  <si>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</si>
  <si>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</si>
  <si>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</si>
  <si>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</si>
  <si>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</si>
  <si>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</si>
  <si>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</si>
  <si>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</si>
  <si>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</si>
  <si>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</si>
  <si>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</si>
  <si>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</si>
  <si>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</si>
  <si>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</si>
  <si>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</si>
  <si>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</si>
  <si>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</si>
  <si>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</si>
  <si>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</si>
  <si>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</si>
  <si>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</si>
  <si>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</si>
  <si>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</si>
  <si>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</si>
  <si>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</si>
  <si>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</si>
  <si>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</si>
  <si>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</si>
  <si>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</si>
  <si>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</si>
  <si>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</si>
  <si>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</si>
  <si>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</si>
  <si>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</si>
  <si>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</si>
  <si>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</si>
  <si>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</si>
  <si>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</si>
  <si>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</si>
  <si>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</si>
  <si>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</si>
  <si>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</si>
  <si>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</si>
  <si>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</si>
  <si>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</si>
  <si>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</si>
  <si>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</si>
  <si>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</si>
  <si>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</si>
  <si>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</si>
  <si>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</si>
  <si>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</si>
  <si>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</si>
  <si>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</si>
  <si>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</si>
  <si>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</si>
  <si>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</si>
  <si>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</si>
  <si>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</si>
  <si>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</si>
  <si>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</si>
  <si>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</si>
  <si>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</si>
  <si>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</si>
  <si>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</si>
  <si>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</si>
  <si>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</si>
  <si>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</si>
  <si>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</si>
  <si>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</si>
  <si>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</si>
  <si>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</si>
  <si>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</si>
  <si>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</si>
  <si>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</si>
  <si>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</si>
  <si>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</si>
  <si>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</si>
  <si>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</si>
  <si>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</si>
  <si>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</si>
  <si>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</si>
  <si>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</si>
  <si>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</si>
  <si>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</si>
  <si>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</si>
  <si>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</si>
  <si>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</si>
  <si>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</si>
  <si>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</si>
  <si>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</si>
  <si>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</si>
  <si>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</si>
  <si>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</si>
  <si>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</si>
  <si>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</si>
  <si>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</si>
  <si>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</si>
  <si>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</si>
  <si>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</si>
  <si>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</si>
  <si>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</si>
  <si>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</si>
  <si>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</si>
  <si>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</si>
  <si>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</si>
  <si>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</si>
  <si>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</si>
  <si>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</si>
  <si>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</si>
  <si>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</si>
  <si>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</si>
  <si>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</si>
  <si>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</si>
  <si>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</si>
  <si>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</si>
  <si>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</si>
  <si>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</si>
  <si>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</si>
  <si>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</si>
  <si>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</si>
  <si>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</si>
  <si>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</si>
  <si>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</si>
  <si>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</si>
  <si>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</si>
  <si>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</si>
  <si>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</si>
  <si>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</si>
  <si>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</si>
  <si>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</si>
  <si>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</si>
  <si>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</si>
  <si>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</si>
  <si>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</si>
  <si>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</si>
  <si>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</si>
  <si>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</si>
  <si>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</si>
  <si>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</si>
  <si>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</si>
  <si>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</si>
  <si>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</si>
  <si>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</si>
  <si>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</si>
  <si>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</si>
  <si>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</si>
  <si>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</si>
  <si>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</si>
  <si>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</si>
  <si>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</si>
  <si>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</si>
  <si>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</si>
  <si>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</si>
  <si>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</si>
  <si>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</si>
  <si>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</si>
  <si>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</si>
  <si>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</si>
  <si>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</si>
  <si>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</si>
  <si>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</si>
  <si>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</si>
  <si>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</si>
  <si>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</si>
  <si>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</si>
  <si>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</si>
  <si>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</si>
  <si>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</si>
  <si>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</si>
  <si>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</si>
  <si>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</si>
  <si>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</si>
  <si>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</si>
  <si>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</si>
  <si>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</si>
  <si>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</si>
  <si>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</si>
  <si>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</si>
  <si>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</si>
  <si>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</si>
  <si>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</si>
  <si>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</si>
  <si>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</si>
  <si>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</si>
  <si>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</si>
  <si>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</si>
  <si>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</si>
  <si>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</si>
  <si>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</si>
  <si>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</si>
  <si>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</si>
  <si>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</si>
  <si>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</si>
  <si>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</si>
  <si>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</si>
  <si>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</si>
  <si>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</si>
  <si>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</si>
  <si>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</si>
  <si>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</si>
  <si>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</si>
  <si>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</si>
  <si>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</si>
  <si>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</si>
  <si>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</si>
  <si>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</si>
  <si>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</si>
  <si>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</si>
  <si>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</si>
  <si>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</si>
  <si>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</si>
  <si>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</si>
  <si>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</si>
  <si>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</si>
  <si>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</si>
  <si>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</si>
  <si>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</si>
  <si>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</si>
  <si>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</si>
  <si>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</si>
  <si>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</si>
  <si>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</si>
  <si>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</si>
  <si>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</si>
  <si>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</si>
  <si>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</si>
  <si>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</si>
  <si>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</si>
  <si>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</si>
  <si>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</si>
  <si>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</si>
  <si>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</si>
  <si>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</si>
  <si>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</si>
  <si>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</si>
  <si>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</si>
  <si>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</si>
  <si>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</si>
  <si>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</si>
  <si>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</si>
  <si>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</si>
  <si>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</si>
  <si>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</si>
  <si>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</si>
  <si>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</si>
  <si>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</si>
  <si>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</si>
  <si>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</si>
  <si>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</si>
  <si>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</si>
  <si>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</si>
  <si>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</si>
  <si>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</si>
  <si>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</si>
  <si>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</si>
  <si>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</si>
  <si>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</si>
  <si>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</si>
  <si>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</si>
  <si>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</si>
  <si>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</si>
  <si>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</si>
  <si>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</si>
  <si>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</si>
  <si>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</si>
  <si>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</si>
  <si>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</si>
  <si>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</si>
  <si>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</si>
  <si>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</si>
  <si>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</si>
  <si>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</si>
  <si>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</si>
  <si>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</si>
  <si>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</si>
  <si>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</si>
  <si>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</si>
  <si>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</si>
  <si>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</si>
  <si>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</si>
  <si>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GE Evo ES44</t>
  </si>
  <si>
    <t>diesel_USA_EMD_SD40</t>
  </si>
  <si>
    <t>EMD SD40</t>
  </si>
  <si>
    <t>https://en.wikipedia.org/wiki/EMD_SD40</t>
  </si>
  <si>
    <t>diesel_USA_EMD_SD70</t>
  </si>
  <si>
    <t>EMD SD70</t>
  </si>
  <si>
    <t>diesel_USA_GE_C30_7</t>
  </si>
  <si>
    <t>GE C30-7</t>
  </si>
  <si>
    <t>https://en.wikipedia.org/wiki/GE_C30-7</t>
  </si>
  <si>
    <t>GE Dash 8-40C</t>
  </si>
  <si>
    <t>diesel_USA_GE_Dash_8_40C</t>
  </si>
  <si>
    <t>https://en.wikipedia.org/wiki/GE_Dash_8-40C</t>
  </si>
  <si>
    <t>diesel_USA_GE_Dash_9_44CW</t>
  </si>
  <si>
    <t>GE Dash 9-44CW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</si>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</sst>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89">
      <pivotArea field="2" type="button" dataOnly="0" labelOnly="1" outline="0" axis="axisRow" fieldPosition="0"/>
    </format>
    <format dxfId="188">
      <pivotArea field="7" type="button" dataOnly="0" labelOnly="1" outline="0" axis="axisRow" fieldPosition="1"/>
    </format>
    <format dxfId="187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86">
      <pivotArea field="2" type="button" dataOnly="0" labelOnly="1" outline="0" axis="axisRow" fieldPosition="0"/>
    </format>
    <format dxfId="185">
      <pivotArea field="13" type="button" dataOnly="0" labelOnly="1" outline="0" axis="axisRow" fieldPosition="1"/>
    </format>
    <format dxfId="184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83">
      <pivotArea field="2" type="button" dataOnly="0" labelOnly="1" outline="0" axis="axisRow" fieldPosition="0"/>
    </format>
    <format dxfId="182">
      <pivotArea field="14" type="button" dataOnly="0" labelOnly="1" outline="0" axis="axisRow" fieldPosition="1"/>
    </format>
    <format dxfId="181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80">
      <pivotArea field="2" type="button" dataOnly="0" labelOnly="1" outline="0" axis="axisRow" fieldPosition="0"/>
    </format>
    <format dxfId="179">
      <pivotArea field="8" type="button" dataOnly="0" labelOnly="1" outline="0" axis="axisRow" fieldPosition="1"/>
    </format>
    <format dxfId="178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77">
      <pivotArea field="2" type="button" dataOnly="0" labelOnly="1" outline="0" axis="axisRow" fieldPosition="0"/>
    </format>
    <format dxfId="176">
      <pivotArea field="15" type="button" dataOnly="0" labelOnly="1" outline="0" axis="axisRow" fieldPosition="1"/>
    </format>
    <format dxfId="175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74">
      <pivotArea field="2" type="button" dataOnly="0" labelOnly="1" outline="0" axis="axisRow" fieldPosition="0"/>
    </format>
    <format dxfId="173">
      <pivotArea field="11" type="button" dataOnly="0" labelOnly="1" outline="0" axis="axisRow" fieldPosition="1"/>
    </format>
    <format dxfId="172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71">
      <pivotArea field="2" type="button" dataOnly="0" labelOnly="1" outline="0" axis="axisRow" fieldPosition="0"/>
    </format>
    <format dxfId="170">
      <pivotArea field="10" type="button" dataOnly="0" labelOnly="1" outline="0" axis="axisRow" fieldPosition="1"/>
    </format>
    <format dxfId="169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68">
      <pivotArea field="2" type="button" dataOnly="0" labelOnly="1" outline="0" axis="axisRow" fieldPosition="0"/>
    </format>
    <format dxfId="167">
      <pivotArea field="9" type="button" dataOnly="0" labelOnly="1" outline="0" axis="axisRow" fieldPosition="1"/>
    </format>
    <format dxfId="166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60" totalsRowShown="0" headerRowDxfId="267">
  <autoFilter ref="A1:Q960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66">
      <calculatedColumnFormula>_xlfn.TEXTAFTER(CONTROL[[#This Row],[VEHIDCODE]],"_")</calculatedColumnFormula>
    </tableColumn>
    <tableColumn id="3" xr3:uid="{58AEBD72-A51F-449B-AF75-94BF72F5E83B}" name="SAVE_TO" dataDxfId="265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264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63"/>
    <tableColumn id="17" xr3:uid="{52550B53-5A6E-4D0B-A358-FCA22B56CC77}" name="WEB"/>
    <tableColumn id="15" xr3:uid="{C9DBDDFF-A526-4383-A426-8408C4B17785}" name="IS_POWERED_UNPOWERED_SUNDRY" dataDxfId="26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61">
      <calculatedColumnFormula>ISNUMBER(_xlfn.XMATCH(CONTROL[[#This Row],[VEHIDCODE]],TRACK_TYPES[VEHIDCODE],0))</calculatedColumnFormula>
    </tableColumn>
    <tableColumn id="14" xr3:uid="{222C2DB1-CA5D-4369-995A-6A316AC5C947}" name="PROPERTIES" dataDxfId="260">
      <calculatedColumnFormula>ISNUMBER(_xlfn.XMATCH(CONTROL[[#This Row],[VEHIDCODE]],PROPERTIES[VEHIDCODE],0))</calculatedColumnFormula>
    </tableColumn>
    <tableColumn id="13" xr3:uid="{473FD571-A166-4EC8-8B7B-F1D30044570B}" name="FLAGS" dataDxfId="259">
      <calculatedColumnFormula>ISNUMBER(_xlfn.XMATCH(CONTROL[[#This Row],[VEHIDCODE]],FLAGS[VEHIDCODE],0))</calculatedColumnFormula>
    </tableColumn>
    <tableColumn id="11" xr3:uid="{B1BAE31E-1DA6-4159-9020-DBAE19ECF7C3}" name="ROSTER" dataDxfId="258">
      <calculatedColumnFormula>ISNUMBER(_xlfn.XLOOKUP(CONTROL[[#This Row],[VEHIDCODE]],roster!A:A,roster!C:C))</calculatedColumnFormula>
    </tableColumn>
    <tableColumn id="10" xr3:uid="{7783F713-60B4-45CF-AEB3-EE02271B3D6F}" name="GRAPHICS_PROPERTIES" dataDxfId="257">
      <calculatedColumnFormula>ISNUMBER(_xlfn.XMATCH(CONTROL[[#This Row],[VEHIDCODE]],GRAPHICS_PROPERTIES[VEHIDCODE],0))</calculatedColumnFormula>
    </tableColumn>
    <tableColumn id="9" xr3:uid="{7B229E25-CF6B-4C5F-B4A4-FEC34CB93E9B}" name="ITEM" dataDxfId="256">
      <calculatedColumnFormula>"item_"&amp;CONTROL[[#This Row],[VEHIDCODE]]</calculatedColumnFormula>
    </tableColumn>
    <tableColumn id="8" xr3:uid="{327E5CDA-51AE-4721-ACBD-5E8C3D890998}" name="NAME" dataDxfId="255">
      <calculatedColumnFormula>"str_"&amp;CONTROL[[#This Row],[VEHIDCODE]]</calculatedColumnFormula>
    </tableColumn>
    <tableColumn id="12" xr3:uid="{EFC553E2-02F2-4304-B3F9-158BFEF75D95}" name="EXCLUDE_READONLY" dataDxfId="254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960" totalsRowShown="0" headerRowDxfId="253">
  <autoFilter ref="A1:AG960" xr:uid="{6DCCB998-B5D1-4B0D-8701-BC0E171A94CA}"/>
  <tableColumns count="33">
    <tableColumn id="1" xr3:uid="{173D09BF-30BA-4FF2-B4FE-F09962415DA2}" name="VEHIDCODE" dataDxfId="252"/>
    <tableColumn id="7" xr3:uid="{1916DEDB-A6C2-4AB6-B9BF-2B3B69CAD452}" name="INTRODUCTION_YEAR"/>
    <tableColumn id="4" xr3:uid="{0B911663-AF6D-4AFE-A704-0E28EFE769C9}" name="DUAL_HEADED" dataDxfId="251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50"/>
    <tableColumn id="19" xr3:uid="{FD65B400-35DE-464D-97AA-B59BB7DAE7DB}" name="COUNTRY_CODE" dataDxfId="24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4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47"/>
    <tableColumn id="31" xr3:uid="{26514010-6CAE-4146-9174-85EE3D7D1091}" name="LOADINGSPEED" dataDxfId="246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4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44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43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42"/>
    <tableColumn id="24" xr3:uid="{FFD5C22B-7B16-440D-91CC-48C8761050DA}" name="TE_COEFFICIENT_CALC" dataDxfId="24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40"/>
    <tableColumn id="14" xr3:uid="{123AAB87-6D4C-406A-A5E1-A61DC2DDFFEE}" name="TE_COEFFICIENT" dataDxfId="23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38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37"/>
    <tableColumn id="15" xr3:uid="{3558C882-A912-4F84-BDE6-BC0A2A676C4B}" name="WAGON_LENGTH" dataDxfId="236"/>
    <tableColumn id="30" xr3:uid="{235283C1-F061-434B-8C4A-AD474FB16FE8}" name="REGION1" dataDxfId="235"/>
    <tableColumn id="29" xr3:uid="{19EC58E3-4FB9-44BC-BFFA-4C7DCCC53DA8}" name="REGION2" dataDxfId="234"/>
    <tableColumn id="27" xr3:uid="{C00DC499-0060-4E48-A71D-AE565097985F}" name="REGION3" dataDxfId="233"/>
    <tableColumn id="56" xr3:uid="{188F57E8-1157-47DF-9E8F-B5F737649F6C}" name="PURCHASECOST_VALUE" dataDxfId="23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3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3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2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28"/>
    <tableColumn id="9" xr3:uid="{19FCF859-005A-4696-BB66-C378C763CAEF}" name="EXCLUDE" dataDxfId="2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60" totalsRowShown="0" headerRowDxfId="226">
  <autoFilter ref="A1:AJ960" xr:uid="{6DCCB998-B5D1-4B0D-8701-BC0E171A94CA}"/>
  <tableColumns count="36">
    <tableColumn id="1" xr3:uid="{CDEAF13A-A986-4600-A992-A08C1CA6142C}" name="VEHIDCODE" dataDxfId="225"/>
    <tableColumn id="55" xr3:uid="{839D134C-3027-42F4-BA04-3BA8BFF71A3B}" name="TRACK_TYPE_STANDARD_GAUGE_RAILTYPE_OHLE" dataDxfId="224"/>
    <tableColumn id="54" xr3:uid="{5D83FD10-ABCB-4FE7-A7DB-4A857A58D719}" name="TRACK_TYPE_STANDARD_GAUGE_RAILTYPE_25KV" dataDxfId="223"/>
    <tableColumn id="53" xr3:uid="{56183170-0B7F-45FB-91B4-356C62C246AD}" name="TRACK_TYPE_STANDARD_GAUGE_RAILTYPE_15KV" dataDxfId="222"/>
    <tableColumn id="52" xr3:uid="{5B71BE07-0EB9-4DEB-A8E8-252C9D979AC2}" name="TRACK_TYPE_STANDARD_GAUGE_RAILTYPE_3KV" dataDxfId="221"/>
    <tableColumn id="51" xr3:uid="{5A6435EB-111E-4AED-A8E1-AEFF82C34393}" name="TRACK_TYPE_STANDARD_GAUGE_RAILTYPE_1500V" dataDxfId="220"/>
    <tableColumn id="50" xr3:uid="{14CA70EA-0EE7-44BA-9D77-FC902C0596DD}" name="TRACK_TYPE_STANDARD_GAUGE_RAILTYPE_3RD" dataDxfId="219"/>
    <tableColumn id="49" xr3:uid="{3A15447A-9663-43FB-8EFF-8F8034548FB0}" name="TRACK_TYPE_STANDARD_GAUGE_RAILTYPE_4TH" dataDxfId="218"/>
    <tableColumn id="48" xr3:uid="{E44E324A-492F-4566-8DC9-0A6F58F40EA9}" name="TRACK_TYPE_STANDARD_GAUGE_RAILTYPE_DUAL" dataDxfId="217"/>
    <tableColumn id="47" xr3:uid="{FE3223C6-E685-4456-91E9-10AEB3B699E7}" name="TRACK_TYPE_STANDARD_GAUGE_RAILTYPE_NONE" dataDxfId="216"/>
    <tableColumn id="46" xr3:uid="{D39969E8-C0CA-4A59-A556-D29019991069}" name="TRACK_TYPE_NARROW_GAUGE_RAILTYPE_OHLE" dataDxfId="215"/>
    <tableColumn id="45" xr3:uid="{5266A9E9-D840-4460-AB81-A081897372F3}" name="TRACK_TYPE_NARROW_GAUGE_RAILTYPE_25KV" dataDxfId="214"/>
    <tableColumn id="44" xr3:uid="{7B4C44D1-C745-4291-86A0-777579742A84}" name="TRACK_TYPE_NARROW_GAUGE_RAILTYPE_15KV" dataDxfId="213"/>
    <tableColumn id="43" xr3:uid="{8736D285-A163-4DBE-84E1-870118B47F14}" name="TRACK_TYPE_NARROW_GAUGE_RAILTYPE_3KV" dataDxfId="212"/>
    <tableColumn id="42" xr3:uid="{6FBBA2FB-4743-4072-B4E0-C42BBDA1CC47}" name="TRACK_TYPE_NARROW_GAUGE_RAILTYPE_1500V" dataDxfId="211"/>
    <tableColumn id="41" xr3:uid="{D3ED2E70-19BF-4D92-A76B-0F0F03D31947}" name="TRACK_TYPE_NARROW_GAUGE_RAILTYPE_3RD" dataDxfId="210"/>
    <tableColumn id="40" xr3:uid="{F38AE7AF-B798-40A5-992A-13685296E710}" name="TRACK_TYPE_NARROW_GAUGE_RAILTYPE_4TH" dataDxfId="209"/>
    <tableColumn id="39" xr3:uid="{16463F64-2239-4E7F-8257-47F324BF8959}" name="TRACK_TYPE_NARROW_GAUGE_RAILTYPE_DUAL" dataDxfId="208"/>
    <tableColumn id="38" xr3:uid="{97037A15-9172-4057-863E-582804353817}" name="TRACK_TYPE_NARROW_GAUGE_RAILTYPE_NONE" dataDxfId="207"/>
    <tableColumn id="37" xr3:uid="{24999D59-5A4F-4A21-B8B4-EBDBF9F8BF1E}" name="TRACK_TYPE_BROAD_GAUGE_RAILTYPE_OHLE" dataDxfId="206"/>
    <tableColumn id="36" xr3:uid="{31AB3927-D18B-49AD-8EF5-C7E9FF4CEDF3}" name="TRACK_TYPE_BROAD_GAUGE_RAILTYPE_25KV" dataDxfId="205"/>
    <tableColumn id="35" xr3:uid="{CB3432E7-4DAE-4807-9CE5-4CB1ACECD395}" name="TRACK_TYPE_BROAD_GAUGE_RAILTYPE_15KV" dataDxfId="204"/>
    <tableColumn id="34" xr3:uid="{E3936FE4-2B46-4DC0-84C0-44C7892A0927}" name="TRACK_TYPE_BROAD_GAUGE_RAILTYPE_3KV" dataDxfId="203"/>
    <tableColumn id="33" xr3:uid="{A5FAA105-CF81-4A75-8967-5721104454E8}" name="TRACK_TYPE_BROAD_GAUGE_RAILTYPE_1500V" dataDxfId="202"/>
    <tableColumn id="32" xr3:uid="{439CDFDE-6BFC-446C-87CF-28C8FF65FCE0}" name="TRACK_TYPE_BROAD_GAUGE_RAILTYPE_3RD" dataDxfId="201"/>
    <tableColumn id="31" xr3:uid="{219AB5E3-CDFF-41B3-BD58-F7427606D15F}" name="TRACK_TYPE_BROAD_GAUGE_RAILTYPE_4TH" dataDxfId="200"/>
    <tableColumn id="30" xr3:uid="{01529768-EA0D-4662-B835-74641896CE3F}" name="TRACK_TYPE_BROAD_GAUGE_RAILTYPE_DUAL" dataDxfId="199"/>
    <tableColumn id="29" xr3:uid="{32C384AB-18DB-4161-B29B-A363A2547BB2}" name="TRACK_TYPE_BROAD_GAUGE_RAILTYPE_NONE" dataDxfId="198"/>
    <tableColumn id="26" xr3:uid="{1CFC6F26-22A8-42EE-972B-0F7ED6623B5A}" name="TRACK_TYPE_MONO" dataDxfId="197"/>
    <tableColumn id="25" xr3:uid="{62939270-15C1-494E-9C53-6EA9E8209C3B}" name="TRACK_TYPE_MGLV" dataDxfId="196"/>
    <tableColumn id="24" xr3:uid="{9DA86EDA-F2AB-4C2D-918E-5260313FD8B3}" name="TRACK_TYPE_MTRO" dataDxfId="195"/>
    <tableColumn id="21" xr3:uid="{E6F11214-E912-4D1C-980D-A111C93B0BED}" name="CHECK_ANY_TT" dataDxfId="19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9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9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9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9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969" totalsRowShown="0" headerRowDxfId="276">
  <autoFilter ref="A1:I969" xr:uid="{6DCCB998-B5D1-4B0D-8701-BC0E171A94CA}"/>
  <tableColumns count="9">
    <tableColumn id="1" xr3:uid="{327CDBB6-E1D6-4B9F-9625-C81419775134}" name="VEHIDCODE" dataDxfId="275"/>
    <tableColumn id="101" xr3:uid="{78690AEB-EA8F-4FC7-9651-C84D8F318EE9}" name="MISC_FLAGS_TRAIN_FLAG_2CC" dataDxfId="274"/>
    <tableColumn id="100" xr3:uid="{90DBB1A2-A86F-42C6-B2B8-64A2FD6690AB}" name="MISC_FLAGS_TRAIN_FLAG_MU" dataDxfId="273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72"/>
    <tableColumn id="99" xr3:uid="{DA6644B2-20CC-47E2-B1B5-10210B43738A}" name="MISC_FLAGS_TRAIN_FLAG_AUTOREFIT" dataDxfId="271"/>
    <tableColumn id="2" xr3:uid="{A8915D24-2B2E-4529-B3DE-30BEE23C370F}" name="VEHICLE_FLAG_TRAIN_HAS_CAB" dataDxfId="270"/>
    <tableColumn id="108" xr3:uid="{980A5687-92C0-42A0-811D-C3D4EA0876D1}" name="VISUAL_EFFECT_1" dataDxfId="26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6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04" totalsRowShown="0">
  <autoFilter ref="A1:D100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65" headerRowBorderDxfId="164" tableBorderDxfId="16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62" headerRowBorderDxfId="161" tableBorderDxfId="16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59" dataDxfId="158" tableBorderDxfId="157">
  <autoFilter ref="A1:A17" xr:uid="{0B243503-43AD-403A-90CE-B69D05B25C30}"/>
  <tableColumns count="1">
    <tableColumn id="1" xr3:uid="{3709FB1B-DE08-4A3E-8CA6-F5322D2A3261}" name="VALID_REGIONS" dataDxfId="15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55" dataDxfId="154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53"/>
    <tableColumn id="2" xr3:uid="{CCC9A744-4F42-4023-A516-9395213016EB}" name="COUNTRY_DESCRIPTION" dataDxfId="152"/>
    <tableColumn id="3" xr3:uid="{01E32DA0-BF93-49AA-BE03-33EF914A0BCC}" name="COUNTS" dataDxfId="151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49" headerRowBorderDxfId="150" tableBorderDxfId="148" totalsRowBorderDxfId="147">
  <autoFilter ref="K1:K24" xr:uid="{686D0694-AFBC-4B91-A3D3-72E1CCF00B7D}"/>
  <tableColumns count="1">
    <tableColumn id="1" xr3:uid="{7F0999BD-E0C9-463F-A054-2DA49D41A9EE}" name="VEHID_ID_CATEGORY" dataDxfId="1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45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44"/>
    <tableColumn id="4" xr3:uid="{3DDC8685-BA3D-40E8-A910-1E59013A762D}" name="Range End" dataDxfId="143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42" dataDxfId="141">
  <autoFilter ref="A1:N16" xr:uid="{863AE95D-BE34-47D8-B01B-1170BF25FDF2}"/>
  <tableColumns count="14">
    <tableColumn id="1" xr3:uid="{5F487593-655E-41B5-B155-86F88B53946D}" name="COST_CAT" dataDxfId="140"/>
    <tableColumn id="2" xr3:uid="{33F9C454-EDB2-4DA7-BF7A-64CBC12EBC9B}" name="P1" dataDxfId="139"/>
    <tableColumn id="3" xr3:uid="{25FB11D0-082D-4DE3-9821-1367939D8742}" name="P2" dataDxfId="138"/>
    <tableColumn id="4" xr3:uid="{19CDF402-C641-4217-A953-2A851DF85ADB}" name="P3" dataDxfId="137"/>
    <tableColumn id="5" xr3:uid="{1EF59E2C-32FF-4712-AD89-CBF77E507832}" name="P4" dataDxfId="136"/>
    <tableColumn id="6" xr3:uid="{04250F90-183D-4392-BE27-C420F795E1DC}" name="P5" dataDxfId="135"/>
    <tableColumn id="7" xr3:uid="{F7062C4F-5B57-4110-A21E-BDC8820130D9}" name="P6" dataDxfId="134"/>
    <tableColumn id="8" xr3:uid="{B47621AA-9D6F-4396-B3D9-BD8CF656F30E}" name="P7" dataDxfId="133"/>
    <tableColumn id="9" xr3:uid="{7055539E-C4C8-407D-91F5-6CB021EDE84F}" name="R1" dataDxfId="132"/>
    <tableColumn id="10" xr3:uid="{D17981EB-EB8A-4630-958C-3792D72CD53F}" name="R2" dataDxfId="131"/>
    <tableColumn id="11" xr3:uid="{85EDD15A-812B-4C42-B03A-D558B807622E}" name="R3" dataDxfId="130"/>
    <tableColumn id="12" xr3:uid="{61A73E38-33EC-41D1-B899-56F15EDBDD59}" name="R4" dataDxfId="129"/>
    <tableColumn id="13" xr3:uid="{7A83ADCF-C18F-402F-81A8-0F935E928ED9}" name="R5" dataDxfId="128"/>
    <tableColumn id="14" xr3:uid="{1140F6C7-9C3D-4800-9F3B-DC6E6EBE9541}" name="R6" dataDxfId="1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60"/>
  <sheetViews>
    <sheetView workbookViewId="0">
      <pane xSplit="1" ySplit="1" topLeftCell="B938" activePane="bottomRight" state="frozen"/>
      <selection pane="topRight" activeCell="B1" sqref="B1"/>
      <selection pane="bottomLeft" activeCell="A2" sqref="A2"/>
      <selection pane="bottomRight" activeCell="A960" sqref="A960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1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0" t="s">
        <v>2418</v>
      </c>
      <c r="G1" s="6" t="s">
        <v>2243</v>
      </c>
      <c r="H1" s="7" t="s">
        <v>1016</v>
      </c>
      <c r="I1" s="7" t="s">
        <v>888</v>
      </c>
      <c r="J1" s="7" t="s">
        <v>1012</v>
      </c>
      <c r="K1" s="7" t="s">
        <v>1015</v>
      </c>
      <c r="L1" s="7" t="s">
        <v>1014</v>
      </c>
      <c r="M1" s="7" t="s">
        <v>2967</v>
      </c>
      <c r="N1" s="7" t="s">
        <v>1013</v>
      </c>
      <c r="O1" s="7" t="s">
        <v>680</v>
      </c>
      <c r="P1" s="7" t="s">
        <v>681</v>
      </c>
      <c r="Q1" s="7" t="s">
        <v>3423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1" t="s">
        <v>1017</v>
      </c>
      <c r="G2" t="s">
        <v>1695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1" t="s">
        <v>1017</v>
      </c>
      <c r="G3" t="s">
        <v>1695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1" t="s">
        <v>2969</v>
      </c>
      <c r="G4" t="s">
        <v>2227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1" t="s">
        <v>1018</v>
      </c>
      <c r="G5" t="s">
        <v>2228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1" t="s">
        <v>1019</v>
      </c>
      <c r="G6" t="s">
        <v>2229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1" t="s">
        <v>1020</v>
      </c>
      <c r="G7" t="s">
        <v>2230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1" t="s">
        <v>1021</v>
      </c>
      <c r="G8" t="s">
        <v>2232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1" t="s">
        <v>1022</v>
      </c>
      <c r="G9" t="s">
        <v>2231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1" t="s">
        <v>1023</v>
      </c>
      <c r="G10" t="s">
        <v>2233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1" t="s">
        <v>3009</v>
      </c>
      <c r="G11" t="s">
        <v>2235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1" t="s">
        <v>1024</v>
      </c>
      <c r="G12" t="s">
        <v>2234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1" t="s">
        <v>1025</v>
      </c>
      <c r="G13" t="s">
        <v>2236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1" t="s">
        <v>1026</v>
      </c>
      <c r="G14" t="s">
        <v>2237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1" t="s">
        <v>2970</v>
      </c>
      <c r="G15" t="s">
        <v>2238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1" t="s">
        <v>1027</v>
      </c>
      <c r="G16" t="s">
        <v>2239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1" t="s">
        <v>1028</v>
      </c>
      <c r="G17" t="s">
        <v>2240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1" t="s">
        <v>1029</v>
      </c>
      <c r="G18" t="s">
        <v>2241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1" t="s">
        <v>1030</v>
      </c>
      <c r="G19" t="s">
        <v>2242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1" t="s">
        <v>2245</v>
      </c>
      <c r="G20" t="s">
        <v>2244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1" t="s">
        <v>1031</v>
      </c>
      <c r="G21" t="s">
        <v>2246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1" t="s">
        <v>1032</v>
      </c>
      <c r="G22" t="s">
        <v>2247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1" t="s">
        <v>2971</v>
      </c>
      <c r="G23" t="s">
        <v>2248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1" t="s">
        <v>1033</v>
      </c>
      <c r="G24" t="s">
        <v>2249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1" t="s">
        <v>2989</v>
      </c>
      <c r="G25" t="s">
        <v>2250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1" t="s">
        <v>1034</v>
      </c>
      <c r="G26" t="s">
        <v>2251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1" t="s">
        <v>1035</v>
      </c>
      <c r="G27" t="s">
        <v>2252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1" t="s">
        <v>2253</v>
      </c>
      <c r="G28" t="s">
        <v>2254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1" t="s">
        <v>1036</v>
      </c>
      <c r="G29" t="s">
        <v>2255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1" t="s">
        <v>2257</v>
      </c>
      <c r="G30" t="s">
        <v>2256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1" t="s">
        <v>1037</v>
      </c>
      <c r="G31" t="s">
        <v>2258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1" t="s">
        <v>1038</v>
      </c>
      <c r="G32" t="s">
        <v>2259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1" t="s">
        <v>1039</v>
      </c>
      <c r="G33" t="s">
        <v>2260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1" t="s">
        <v>2990</v>
      </c>
      <c r="G34" t="s">
        <v>2261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1" t="s">
        <v>1040</v>
      </c>
      <c r="G35" t="s">
        <v>2262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1" t="s">
        <v>2265</v>
      </c>
      <c r="G36" t="s">
        <v>2264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1" t="s">
        <v>1041</v>
      </c>
      <c r="G37" t="s">
        <v>2263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1" t="s">
        <v>2991</v>
      </c>
      <c r="G38" t="s">
        <v>2266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1" t="s">
        <v>2268</v>
      </c>
      <c r="G39" t="s">
        <v>2267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1" t="s">
        <v>1042</v>
      </c>
      <c r="G40" t="s">
        <v>2269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1" t="s">
        <v>1043</v>
      </c>
      <c r="G41" t="s">
        <v>2270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1" t="s">
        <v>2272</v>
      </c>
      <c r="G42" t="s">
        <v>2271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1" t="s">
        <v>2960</v>
      </c>
      <c r="G43" t="s">
        <v>2273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1" t="s">
        <v>1044</v>
      </c>
      <c r="G44" t="s">
        <v>2274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1" t="s">
        <v>2275</v>
      </c>
      <c r="G45" t="s">
        <v>2276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1" t="s">
        <v>2277</v>
      </c>
      <c r="G46" t="s">
        <v>2278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1" t="s">
        <v>1045</v>
      </c>
      <c r="G47" t="s">
        <v>2279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1" t="s">
        <v>2992</v>
      </c>
      <c r="G48" t="s">
        <v>2280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1" t="s">
        <v>2282</v>
      </c>
      <c r="G49" t="s">
        <v>2281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1" t="s">
        <v>2993</v>
      </c>
      <c r="G50" t="s">
        <v>2283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1" t="s">
        <v>1046</v>
      </c>
      <c r="G51" t="s">
        <v>2284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1" t="s">
        <v>1047</v>
      </c>
      <c r="G52" t="s">
        <v>2285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1" t="s">
        <v>2288</v>
      </c>
      <c r="G53" t="s">
        <v>2287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1" t="s">
        <v>2961</v>
      </c>
      <c r="G54" t="s">
        <v>2286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1" t="s">
        <v>1048</v>
      </c>
      <c r="G55" t="s">
        <v>2289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1" t="s">
        <v>1049</v>
      </c>
      <c r="G56" t="s">
        <v>2290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1" t="s">
        <v>1050</v>
      </c>
      <c r="G57" t="s">
        <v>2291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1" t="s">
        <v>1704</v>
      </c>
      <c r="G58" t="s">
        <v>2292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1" t="s">
        <v>1051</v>
      </c>
      <c r="G59" t="s">
        <v>2293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1" t="s">
        <v>2972</v>
      </c>
      <c r="G60" t="s">
        <v>2294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1" t="s">
        <v>1052</v>
      </c>
      <c r="G61" t="s">
        <v>2295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1" t="s">
        <v>1053</v>
      </c>
      <c r="G62" t="s">
        <v>2296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1" t="s">
        <v>1054</v>
      </c>
      <c r="G63" t="s">
        <v>2297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1" t="s">
        <v>1055</v>
      </c>
      <c r="G64" t="s">
        <v>2298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1" t="s">
        <v>1056</v>
      </c>
      <c r="G65" t="s">
        <v>2299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1" t="s">
        <v>1057</v>
      </c>
      <c r="G66" t="s">
        <v>2300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1" t="s">
        <v>1058</v>
      </c>
      <c r="G67" t="s">
        <v>2301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1" t="s">
        <v>1059</v>
      </c>
      <c r="G68" t="s">
        <v>2302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1" t="s">
        <v>1060</v>
      </c>
      <c r="G69" t="s">
        <v>2303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1" t="s">
        <v>1061</v>
      </c>
      <c r="G70" t="s">
        <v>2304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1" t="s">
        <v>2981</v>
      </c>
      <c r="G71" t="s">
        <v>2305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1" t="s">
        <v>1062</v>
      </c>
      <c r="G72" t="s">
        <v>2306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1" t="s">
        <v>1063</v>
      </c>
      <c r="G73" t="s">
        <v>2307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1" t="s">
        <v>1064</v>
      </c>
      <c r="G74" t="s">
        <v>2308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1" t="s">
        <v>1065</v>
      </c>
      <c r="G75" t="s">
        <v>2309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1" t="s">
        <v>1066</v>
      </c>
      <c r="G76" t="s">
        <v>2310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1" t="s">
        <v>1067</v>
      </c>
      <c r="G77" t="s">
        <v>2311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1" t="s">
        <v>2982</v>
      </c>
      <c r="G78" t="s">
        <v>2312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1" t="s">
        <v>1068</v>
      </c>
      <c r="G79" t="s">
        <v>2313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1" t="s">
        <v>1069</v>
      </c>
      <c r="G80" t="s">
        <v>2314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1" t="s">
        <v>1070</v>
      </c>
      <c r="G81" t="s">
        <v>2898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1" t="s">
        <v>1071</v>
      </c>
      <c r="G82" t="s">
        <v>2897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1" t="s">
        <v>2316</v>
      </c>
      <c r="G83" t="s">
        <v>2315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1" t="s">
        <v>2317</v>
      </c>
      <c r="G84" t="s">
        <v>2318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1" t="s">
        <v>2319</v>
      </c>
      <c r="G85" t="s">
        <v>2320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1" t="s">
        <v>2321</v>
      </c>
      <c r="G86" t="s">
        <v>2322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1" t="s">
        <v>1072</v>
      </c>
      <c r="G87" t="s">
        <v>2323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1" t="s">
        <v>1073</v>
      </c>
      <c r="G88" t="s">
        <v>2324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1" t="s">
        <v>1074</v>
      </c>
      <c r="G89" t="s">
        <v>2325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1" t="s">
        <v>1075</v>
      </c>
      <c r="G90" t="s">
        <v>2326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1" t="s">
        <v>1076</v>
      </c>
      <c r="G91" t="s">
        <v>2327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1" t="s">
        <v>1077</v>
      </c>
      <c r="G92" t="s">
        <v>2899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1" t="s">
        <v>2893</v>
      </c>
      <c r="G93" t="s">
        <v>2894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1" t="s">
        <v>1078</v>
      </c>
      <c r="G94" t="s">
        <v>2328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1" t="s">
        <v>2215</v>
      </c>
      <c r="G95" t="s">
        <v>2329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1" t="s">
        <v>1079</v>
      </c>
      <c r="G96" t="s">
        <v>2330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1" t="s">
        <v>1080</v>
      </c>
      <c r="G97" t="s">
        <v>2331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1" t="s">
        <v>1081</v>
      </c>
      <c r="G98" t="s">
        <v>2332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1" t="s">
        <v>1082</v>
      </c>
      <c r="G99" t="s">
        <v>2333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1" t="s">
        <v>2334</v>
      </c>
      <c r="G100" t="s">
        <v>2335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1" t="s">
        <v>1083</v>
      </c>
      <c r="G101" t="s">
        <v>2336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1" t="s">
        <v>2891</v>
      </c>
      <c r="G102" t="s">
        <v>2337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1" t="s">
        <v>1084</v>
      </c>
      <c r="G103" t="s">
        <v>2338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1" t="s">
        <v>1085</v>
      </c>
      <c r="G104" t="s">
        <v>2339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1" t="s">
        <v>1086</v>
      </c>
      <c r="G105" t="s">
        <v>2340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1" t="s">
        <v>1087</v>
      </c>
      <c r="G106" t="s">
        <v>2341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1" t="s">
        <v>1088</v>
      </c>
      <c r="G107" t="s">
        <v>2342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1" t="s">
        <v>1089</v>
      </c>
      <c r="G108" t="s">
        <v>2343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1" t="s">
        <v>1090</v>
      </c>
      <c r="G109" t="s">
        <v>2345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1" t="s">
        <v>1091</v>
      </c>
      <c r="G110" t="s">
        <v>2344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1" t="s">
        <v>1092</v>
      </c>
      <c r="G111" t="s">
        <v>2346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1" t="s">
        <v>2211</v>
      </c>
      <c r="G112" t="s">
        <v>2347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1" t="s">
        <v>1093</v>
      </c>
      <c r="G113" t="s">
        <v>2348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1" t="s">
        <v>1094</v>
      </c>
      <c r="G114" t="s">
        <v>2349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1" t="s">
        <v>1095</v>
      </c>
      <c r="G115" t="s">
        <v>2350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1" t="s">
        <v>1096</v>
      </c>
      <c r="G116" t="s">
        <v>2351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1" t="s">
        <v>2352</v>
      </c>
      <c r="G117" t="s">
        <v>2353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1" t="s">
        <v>3043</v>
      </c>
      <c r="G118" t="s">
        <v>2354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1" t="s">
        <v>1097</v>
      </c>
      <c r="G119" t="s">
        <v>2355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1" t="s">
        <v>2210</v>
      </c>
      <c r="G120" t="s">
        <v>2356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1" t="s">
        <v>1098</v>
      </c>
      <c r="G121" t="s">
        <v>2357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1" t="s">
        <v>1099</v>
      </c>
      <c r="G122" t="s">
        <v>2358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1" t="s">
        <v>1100</v>
      </c>
      <c r="G123" t="s">
        <v>2359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1" t="s">
        <v>2901</v>
      </c>
      <c r="G124" t="s">
        <v>2360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1" t="s">
        <v>1101</v>
      </c>
      <c r="G125" t="s">
        <v>2361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1" t="s">
        <v>1102</v>
      </c>
      <c r="G126" t="s">
        <v>2362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1" t="s">
        <v>2962</v>
      </c>
      <c r="G127" t="s">
        <v>1695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1" t="s">
        <v>1103</v>
      </c>
      <c r="G128" t="s">
        <v>2363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1" t="s">
        <v>1104</v>
      </c>
      <c r="G129" t="s">
        <v>2364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1" t="s">
        <v>1105</v>
      </c>
      <c r="G130" t="s">
        <v>2365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1" t="s">
        <v>2896</v>
      </c>
      <c r="G131" t="s">
        <v>2895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1" t="s">
        <v>1106</v>
      </c>
      <c r="G132" t="s">
        <v>2366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1" t="s">
        <v>1107</v>
      </c>
      <c r="G133" t="s">
        <v>2367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1" t="s">
        <v>1108</v>
      </c>
      <c r="G134" t="s">
        <v>2368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1" t="s">
        <v>1109</v>
      </c>
      <c r="G135" t="s">
        <v>2369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1" t="s">
        <v>1110</v>
      </c>
      <c r="G136" t="s">
        <v>2370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1" t="s">
        <v>1111</v>
      </c>
      <c r="G137" t="s">
        <v>2372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1" t="s">
        <v>3274</v>
      </c>
      <c r="G138" t="s">
        <v>3273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1" t="s">
        <v>1112</v>
      </c>
      <c r="G139" t="s">
        <v>2373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1" t="s">
        <v>1113</v>
      </c>
      <c r="G140" t="s">
        <v>2374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1" t="s">
        <v>1114</v>
      </c>
      <c r="G141" t="s">
        <v>2375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1" t="s">
        <v>1115</v>
      </c>
      <c r="G142" t="s">
        <v>2376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1" t="s">
        <v>1116</v>
      </c>
      <c r="G143" t="s">
        <v>2377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1" t="s">
        <v>1117</v>
      </c>
      <c r="G144" t="s">
        <v>2378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1" t="s">
        <v>1118</v>
      </c>
      <c r="G145" t="s">
        <v>2379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1" t="s">
        <v>2892</v>
      </c>
      <c r="G146" t="s">
        <v>2380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1" t="s">
        <v>1119</v>
      </c>
      <c r="G147" t="s">
        <v>2381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1" t="s">
        <v>1702</v>
      </c>
      <c r="G148" t="s">
        <v>2382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1" t="s">
        <v>1120</v>
      </c>
      <c r="G149" t="s">
        <v>2384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1" t="s">
        <v>1121</v>
      </c>
      <c r="G150" t="s">
        <v>2383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1" t="s">
        <v>2386</v>
      </c>
      <c r="G151" t="s">
        <v>2385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1" t="s">
        <v>1122</v>
      </c>
      <c r="G152" t="s">
        <v>2387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1" t="s">
        <v>1123</v>
      </c>
      <c r="G153" t="s">
        <v>2388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1" t="s">
        <v>1124</v>
      </c>
      <c r="G154" t="s">
        <v>2389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1" t="s">
        <v>1125</v>
      </c>
      <c r="G155" t="s">
        <v>2390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1" t="s">
        <v>1126</v>
      </c>
      <c r="G156" t="s">
        <v>2391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1" t="s">
        <v>2994</v>
      </c>
      <c r="G157" t="s">
        <v>2392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1" t="s">
        <v>1127</v>
      </c>
      <c r="G158" t="s">
        <v>2393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1" t="s">
        <v>2983</v>
      </c>
      <c r="G159" t="s">
        <v>2394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1" t="s">
        <v>2984</v>
      </c>
      <c r="G160" t="s">
        <v>2395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1" t="s">
        <v>2995</v>
      </c>
      <c r="G161" t="s">
        <v>2900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1" t="s">
        <v>1128</v>
      </c>
      <c r="G162" t="s">
        <v>2396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1" t="s">
        <v>3008</v>
      </c>
      <c r="G163" t="s">
        <v>2397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1" t="s">
        <v>1129</v>
      </c>
      <c r="G164" t="s">
        <v>2398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1" t="s">
        <v>1130</v>
      </c>
      <c r="G165" t="s">
        <v>2399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1" t="s">
        <v>1131</v>
      </c>
      <c r="G166" t="s">
        <v>2400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1" t="s">
        <v>2963</v>
      </c>
      <c r="G167" t="s">
        <v>2401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1" t="s">
        <v>1132</v>
      </c>
      <c r="G168" t="s">
        <v>2402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1" t="s">
        <v>1133</v>
      </c>
      <c r="G169" t="s">
        <v>2403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1" t="s">
        <v>2404</v>
      </c>
      <c r="G170" t="s">
        <v>2405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1" t="s">
        <v>1134</v>
      </c>
      <c r="G171" t="s">
        <v>2406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1" t="s">
        <v>1135</v>
      </c>
      <c r="G172" t="s">
        <v>2407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1" t="s">
        <v>2408</v>
      </c>
      <c r="G173" t="s">
        <v>2410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1" t="s">
        <v>1136</v>
      </c>
      <c r="G174" t="s">
        <v>2409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1" t="s">
        <v>1137</v>
      </c>
      <c r="G175" t="s">
        <v>2411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1" t="s">
        <v>1138</v>
      </c>
      <c r="G176" t="s">
        <v>2412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1" t="s">
        <v>1139</v>
      </c>
      <c r="G177" t="s">
        <v>2413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1" t="s">
        <v>1140</v>
      </c>
      <c r="G178" t="s">
        <v>2415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1" t="s">
        <v>1141</v>
      </c>
      <c r="G179" t="s">
        <v>2414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1" t="s">
        <v>1142</v>
      </c>
      <c r="G180" t="s">
        <v>2417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1" t="s">
        <v>1143</v>
      </c>
      <c r="G181" t="s">
        <v>2419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1" t="s">
        <v>1144</v>
      </c>
      <c r="G182" t="s">
        <v>2420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1" t="s">
        <v>1145</v>
      </c>
      <c r="G183" t="s">
        <v>2421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1" t="s">
        <v>1146</v>
      </c>
      <c r="G184" t="s">
        <v>2370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1" t="s">
        <v>2422</v>
      </c>
      <c r="G185" t="s">
        <v>2423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1" t="s">
        <v>3034</v>
      </c>
      <c r="G186" t="s">
        <v>2424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1" t="s">
        <v>2973</v>
      </c>
      <c r="G187" t="s">
        <v>2425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1" t="s">
        <v>1147</v>
      </c>
      <c r="G188" t="s">
        <v>2426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1" t="s">
        <v>1148</v>
      </c>
      <c r="G189" t="s">
        <v>2427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1" t="s">
        <v>2985</v>
      </c>
      <c r="G190" t="s">
        <v>2416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1" t="s">
        <v>2986</v>
      </c>
      <c r="G191" t="s">
        <v>2428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1" t="s">
        <v>1149</v>
      </c>
      <c r="G192" t="s">
        <v>2429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1" t="s">
        <v>1150</v>
      </c>
      <c r="G193" t="s">
        <v>2430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1" t="s">
        <v>1151</v>
      </c>
      <c r="G194" t="s">
        <v>2431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1" t="s">
        <v>2996</v>
      </c>
      <c r="G195" t="s">
        <v>2432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1" t="s">
        <v>1152</v>
      </c>
      <c r="G196" t="s">
        <v>2433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1" t="s">
        <v>1153</v>
      </c>
      <c r="G197" t="s">
        <v>2434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1" t="s">
        <v>1154</v>
      </c>
      <c r="G198" t="s">
        <v>2435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1" t="s">
        <v>1155</v>
      </c>
      <c r="G199" t="s">
        <v>2436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1" t="s">
        <v>1156</v>
      </c>
      <c r="G200" t="s">
        <v>2437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1" t="s">
        <v>1157</v>
      </c>
      <c r="G201" t="s">
        <v>2438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1" t="s">
        <v>1158</v>
      </c>
      <c r="G202" t="s">
        <v>2439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1" t="s">
        <v>1159</v>
      </c>
      <c r="G203" t="s">
        <v>2440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1" t="s">
        <v>1160</v>
      </c>
      <c r="G204" t="s">
        <v>2441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1" t="s">
        <v>1161</v>
      </c>
      <c r="G205" t="s">
        <v>2442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1" t="s">
        <v>3044</v>
      </c>
      <c r="G206" t="s">
        <v>2443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1" t="s">
        <v>1162</v>
      </c>
      <c r="G207" t="s">
        <v>2444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1" t="s">
        <v>1163</v>
      </c>
      <c r="G208" t="s">
        <v>2445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1" t="s">
        <v>1164</v>
      </c>
      <c r="G209" t="s">
        <v>2446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1" t="s">
        <v>1165</v>
      </c>
      <c r="G210" t="s">
        <v>2447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1" t="s">
        <v>3217</v>
      </c>
      <c r="G211" t="s">
        <v>2448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1" t="s">
        <v>1166</v>
      </c>
      <c r="G212" t="s">
        <v>2449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1" t="s">
        <v>1167</v>
      </c>
      <c r="G213" t="s">
        <v>2450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1" t="s">
        <v>1168</v>
      </c>
      <c r="G214" t="s">
        <v>2451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1" t="s">
        <v>1169</v>
      </c>
      <c r="G215" t="s">
        <v>2452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1" t="s">
        <v>1170</v>
      </c>
      <c r="G216" t="s">
        <v>2453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1" t="s">
        <v>1171</v>
      </c>
      <c r="G217" t="s">
        <v>2454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1" t="s">
        <v>1172</v>
      </c>
      <c r="G218" t="s">
        <v>2455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1" t="s">
        <v>1173</v>
      </c>
      <c r="G219" t="s">
        <v>2456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1" t="s">
        <v>1174</v>
      </c>
      <c r="G220" t="s">
        <v>2457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1" t="s">
        <v>1175</v>
      </c>
      <c r="G221" t="s">
        <v>2458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1" t="s">
        <v>1176</v>
      </c>
      <c r="G222" t="s">
        <v>2459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1" t="s">
        <v>2997</v>
      </c>
      <c r="G223" t="s">
        <v>2460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1" t="s">
        <v>1177</v>
      </c>
      <c r="G224" t="s">
        <v>2904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1" t="s">
        <v>1178</v>
      </c>
      <c r="G225" t="s">
        <v>2461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1" t="s">
        <v>1179</v>
      </c>
      <c r="G226" t="s">
        <v>2462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1" t="s">
        <v>1180</v>
      </c>
      <c r="G227" t="s">
        <v>2463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1" t="s">
        <v>1181</v>
      </c>
      <c r="G228" t="s">
        <v>2464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1" t="s">
        <v>1182</v>
      </c>
      <c r="G229" t="s">
        <v>2465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1" t="s">
        <v>1183</v>
      </c>
      <c r="G230" t="s">
        <v>2466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1" t="s">
        <v>1184</v>
      </c>
      <c r="G231" t="s">
        <v>2467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1" t="s">
        <v>1185</v>
      </c>
      <c r="G232" t="s">
        <v>2468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1" t="s">
        <v>3429</v>
      </c>
      <c r="G233" t="s">
        <v>2470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1" t="s">
        <v>1664</v>
      </c>
      <c r="G234" t="s">
        <v>2471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1" t="s">
        <v>1186</v>
      </c>
      <c r="G235" t="s">
        <v>2442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1" t="s">
        <v>1187</v>
      </c>
      <c r="G236" t="s">
        <v>2472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3064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1" t="s">
        <v>1188</v>
      </c>
      <c r="G237" t="s">
        <v>2473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1" t="s">
        <v>1189</v>
      </c>
      <c r="G238" t="s">
        <v>2474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1" t="s">
        <v>1190</v>
      </c>
      <c r="G239" t="s">
        <v>2475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1" t="s">
        <v>1191</v>
      </c>
      <c r="G240" t="s">
        <v>2476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1" t="s">
        <v>1192</v>
      </c>
      <c r="G241" t="s">
        <v>2477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1" t="s">
        <v>1193</v>
      </c>
      <c r="G242" t="s">
        <v>2478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1" t="s">
        <v>1194</v>
      </c>
      <c r="G243" t="s">
        <v>2479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1" t="s">
        <v>3005</v>
      </c>
      <c r="G244" t="s">
        <v>2480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1" t="s">
        <v>1195</v>
      </c>
      <c r="G245" t="s">
        <v>2481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1" t="s">
        <v>1196</v>
      </c>
      <c r="G246" t="s">
        <v>2482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1" t="s">
        <v>1197</v>
      </c>
      <c r="G247" t="s">
        <v>2484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1" t="s">
        <v>1198</v>
      </c>
      <c r="G248" t="s">
        <v>2483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1" t="s">
        <v>3006</v>
      </c>
      <c r="G249" t="s">
        <v>2485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1" t="s">
        <v>1199</v>
      </c>
      <c r="G250" t="s">
        <v>2486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1" t="s">
        <v>1200</v>
      </c>
      <c r="G251" t="s">
        <v>2487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1" t="s">
        <v>1201</v>
      </c>
      <c r="G252" t="s">
        <v>2488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1" t="s">
        <v>1202</v>
      </c>
      <c r="G253" t="s">
        <v>2489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1" t="s">
        <v>1203</v>
      </c>
      <c r="G254" t="s">
        <v>2490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1" t="s">
        <v>1204</v>
      </c>
      <c r="G255" t="s">
        <v>2491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1" t="s">
        <v>1205</v>
      </c>
      <c r="G256" t="s">
        <v>2492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1" t="s">
        <v>1206</v>
      </c>
      <c r="G257" t="s">
        <v>2493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1" t="s">
        <v>1207</v>
      </c>
      <c r="G258" t="s">
        <v>2494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1" t="s">
        <v>1208</v>
      </c>
      <c r="G259" t="s">
        <v>2495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1" t="s">
        <v>1209</v>
      </c>
      <c r="G260" t="s">
        <v>2496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1" t="s">
        <v>3007</v>
      </c>
      <c r="G261" t="s">
        <v>2497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1" t="s">
        <v>1210</v>
      </c>
      <c r="G262" t="s">
        <v>2498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1" t="s">
        <v>1211</v>
      </c>
      <c r="G263" t="s">
        <v>2499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1" t="s">
        <v>1212</v>
      </c>
      <c r="G264" t="s">
        <v>2500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1" t="s">
        <v>1213</v>
      </c>
      <c r="G265" t="s">
        <v>2501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1" t="s">
        <v>1214</v>
      </c>
      <c r="G266" t="s">
        <v>2502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1" t="s">
        <v>1215</v>
      </c>
      <c r="G267" t="s">
        <v>2503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1" t="s">
        <v>1216</v>
      </c>
      <c r="G268" t="s">
        <v>2401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1" t="s">
        <v>1217</v>
      </c>
      <c r="G269" t="s">
        <v>2504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1" t="s">
        <v>1218</v>
      </c>
      <c r="G270" t="s">
        <v>2505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1" t="s">
        <v>1219</v>
      </c>
      <c r="G271" t="s">
        <v>2506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1" t="s">
        <v>1220</v>
      </c>
      <c r="G272" t="s">
        <v>2507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1" t="s">
        <v>1221</v>
      </c>
      <c r="G273" t="s">
        <v>2508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1" t="s">
        <v>1222</v>
      </c>
      <c r="G274" t="s">
        <v>2509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1" t="s">
        <v>2511</v>
      </c>
      <c r="G275" t="s">
        <v>2510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1" t="s">
        <v>1223</v>
      </c>
      <c r="G276" t="s">
        <v>2512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1" t="s">
        <v>1224</v>
      </c>
      <c r="G277" t="s">
        <v>2513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1" t="s">
        <v>1225</v>
      </c>
      <c r="G278" t="s">
        <v>2514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1" t="s">
        <v>1226</v>
      </c>
      <c r="G279" t="s">
        <v>2515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1" t="s">
        <v>1227</v>
      </c>
      <c r="G280" t="s">
        <v>2516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1" t="s">
        <v>1228</v>
      </c>
      <c r="G281" t="s">
        <v>2517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1" t="s">
        <v>1229</v>
      </c>
      <c r="G282" t="s">
        <v>2518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1" t="s">
        <v>1230</v>
      </c>
      <c r="G283" t="s">
        <v>2519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1" t="s">
        <v>1231</v>
      </c>
      <c r="G284" t="s">
        <v>2520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1" t="s">
        <v>1232</v>
      </c>
      <c r="G285" t="s">
        <v>2521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1" t="s">
        <v>1233</v>
      </c>
      <c r="G286" t="s">
        <v>2522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1" t="s">
        <v>1234</v>
      </c>
      <c r="G287" t="s">
        <v>2523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1" t="s">
        <v>1235</v>
      </c>
      <c r="G288" t="s">
        <v>2524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1" t="s">
        <v>1236</v>
      </c>
      <c r="G289" t="s">
        <v>2525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1" t="s">
        <v>1237</v>
      </c>
      <c r="G290" t="s">
        <v>2526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1" t="s">
        <v>1238</v>
      </c>
      <c r="G291" t="s">
        <v>2527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1" t="s">
        <v>1239</v>
      </c>
      <c r="G292" t="s">
        <v>2528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1" t="s">
        <v>1240</v>
      </c>
      <c r="G293" t="s">
        <v>2529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1" t="s">
        <v>2213</v>
      </c>
      <c r="G294" t="s">
        <v>2530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1" t="s">
        <v>1241</v>
      </c>
      <c r="G295" t="s">
        <v>2531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1" t="s">
        <v>1242</v>
      </c>
      <c r="G296" t="s">
        <v>2532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1" t="s">
        <v>1243</v>
      </c>
      <c r="G297" t="s">
        <v>2533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1" t="s">
        <v>1244</v>
      </c>
      <c r="G298" t="s">
        <v>2534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1" t="s">
        <v>1245</v>
      </c>
      <c r="G299" t="s">
        <v>2535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1" t="s">
        <v>3065</v>
      </c>
      <c r="G300" t="s">
        <v>2536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1" t="s">
        <v>1246</v>
      </c>
      <c r="G301" t="s">
        <v>2538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1" t="s">
        <v>1247</v>
      </c>
      <c r="G302" t="s">
        <v>2539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1" t="s">
        <v>1248</v>
      </c>
      <c r="G303" t="s">
        <v>2540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1" t="s">
        <v>1249</v>
      </c>
      <c r="G304" t="s">
        <v>2543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1" t="s">
        <v>1250</v>
      </c>
      <c r="G305" t="s">
        <v>2542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1" t="s">
        <v>2545</v>
      </c>
      <c r="G306" t="s">
        <v>2541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1" t="s">
        <v>1251</v>
      </c>
      <c r="G307" t="s">
        <v>2544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1" t="s">
        <v>2547</v>
      </c>
      <c r="G308" t="s">
        <v>2546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1" t="s">
        <v>1252</v>
      </c>
      <c r="G309" t="s">
        <v>2548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1" t="s">
        <v>1253</v>
      </c>
      <c r="G310" t="s">
        <v>2549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1" t="s">
        <v>1254</v>
      </c>
      <c r="G311" t="s">
        <v>2550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1" t="s">
        <v>1255</v>
      </c>
      <c r="G312" t="s">
        <v>2551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1" t="s">
        <v>1256</v>
      </c>
      <c r="G313" t="s">
        <v>2552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1" t="s">
        <v>1257</v>
      </c>
      <c r="G314" t="s">
        <v>2553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1" t="s">
        <v>1258</v>
      </c>
      <c r="G315" t="s">
        <v>2554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1" t="s">
        <v>1259</v>
      </c>
      <c r="G316" t="s">
        <v>2537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1" t="s">
        <v>1260</v>
      </c>
      <c r="G317" t="s">
        <v>2555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1" t="s">
        <v>2556</v>
      </c>
      <c r="G318" t="s">
        <v>2557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1" t="s">
        <v>2558</v>
      </c>
      <c r="G319" t="s">
        <v>2559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1" t="s">
        <v>1261</v>
      </c>
      <c r="G320" t="s">
        <v>2560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1" t="s">
        <v>1262</v>
      </c>
      <c r="G321" t="s">
        <v>2561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1" t="s">
        <v>1263</v>
      </c>
      <c r="G322" t="s">
        <v>2562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1" t="s">
        <v>1264</v>
      </c>
      <c r="G323" t="s">
        <v>2563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1" t="s">
        <v>2565</v>
      </c>
      <c r="G324" t="s">
        <v>2564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1" t="s">
        <v>1265</v>
      </c>
      <c r="G325" t="s">
        <v>2566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1" t="s">
        <v>1266</v>
      </c>
      <c r="G326" t="s">
        <v>2567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1" t="s">
        <v>1267</v>
      </c>
      <c r="G327" t="s">
        <v>2568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1" t="s">
        <v>1268</v>
      </c>
      <c r="G328" t="s">
        <v>2569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1" t="s">
        <v>1269</v>
      </c>
      <c r="G329" t="s">
        <v>2570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1" t="s">
        <v>1270</v>
      </c>
      <c r="G330" t="s">
        <v>2571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1" t="s">
        <v>1271</v>
      </c>
      <c r="G331" t="s">
        <v>2572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1" t="s">
        <v>1272</v>
      </c>
      <c r="G332" t="s">
        <v>2573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1" t="s">
        <v>1273</v>
      </c>
      <c r="G333" t="s">
        <v>2574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1" t="s">
        <v>1274</v>
      </c>
      <c r="G334" t="s">
        <v>2575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1" t="s">
        <v>1275</v>
      </c>
      <c r="G335" t="s">
        <v>2576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1" t="s">
        <v>1276</v>
      </c>
      <c r="G336" t="s">
        <v>2577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1" t="s">
        <v>1277</v>
      </c>
      <c r="G337" t="s">
        <v>2578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1" t="s">
        <v>1278</v>
      </c>
      <c r="G338" t="s">
        <v>2579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1" t="s">
        <v>1279</v>
      </c>
      <c r="G339" t="s">
        <v>2580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1" t="s">
        <v>1280</v>
      </c>
      <c r="G340" t="s">
        <v>2581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1" t="s">
        <v>1281</v>
      </c>
      <c r="G341" t="s">
        <v>2582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1" t="s">
        <v>1282</v>
      </c>
      <c r="G342" t="s">
        <v>2583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1" t="s">
        <v>1283</v>
      </c>
      <c r="G343" t="s">
        <v>2584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1" t="s">
        <v>1284</v>
      </c>
      <c r="G344" t="s">
        <v>2585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1" t="s">
        <v>1285</v>
      </c>
      <c r="G345" t="s">
        <v>2586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1" t="s">
        <v>1286</v>
      </c>
      <c r="G346" t="s">
        <v>2587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1" t="s">
        <v>1287</v>
      </c>
      <c r="G347" t="s">
        <v>2588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1" t="s">
        <v>1288</v>
      </c>
      <c r="G348" t="s">
        <v>2589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1" t="s">
        <v>1289</v>
      </c>
      <c r="G349" t="s">
        <v>2590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1" t="s">
        <v>1290</v>
      </c>
      <c r="G350" t="s">
        <v>2591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1" t="s">
        <v>1291</v>
      </c>
      <c r="G351" t="s">
        <v>2592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1" t="s">
        <v>1292</v>
      </c>
      <c r="G352" t="s">
        <v>2593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1" t="s">
        <v>1293</v>
      </c>
      <c r="G353" t="s">
        <v>2594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1" t="s">
        <v>1294</v>
      </c>
      <c r="G354" t="s">
        <v>2595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1" t="s">
        <v>1295</v>
      </c>
      <c r="G355" t="s">
        <v>2596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1" t="s">
        <v>1296</v>
      </c>
      <c r="G356" t="s">
        <v>2597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1" t="s">
        <v>1297</v>
      </c>
      <c r="G357" t="s">
        <v>2598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1" t="s">
        <v>1298</v>
      </c>
      <c r="G358" t="s">
        <v>2599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1" t="s">
        <v>1299</v>
      </c>
      <c r="G359" t="s">
        <v>2600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1" t="s">
        <v>2602</v>
      </c>
      <c r="G360" t="s">
        <v>2601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1" t="s">
        <v>1300</v>
      </c>
      <c r="G361" t="s">
        <v>2603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1" t="s">
        <v>1301</v>
      </c>
      <c r="G362" t="s">
        <v>2604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1" t="s">
        <v>1302</v>
      </c>
      <c r="G363" t="s">
        <v>2605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1" t="s">
        <v>1303</v>
      </c>
      <c r="G364" t="s">
        <v>2606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1" t="s">
        <v>1304</v>
      </c>
      <c r="G365" t="s">
        <v>2607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1" t="s">
        <v>1305</v>
      </c>
      <c r="G366" t="s">
        <v>2608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1" t="s">
        <v>1306</v>
      </c>
      <c r="G367" t="s">
        <v>2609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1" t="s">
        <v>1307</v>
      </c>
      <c r="G368" t="s">
        <v>2610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1" t="s">
        <v>1308</v>
      </c>
      <c r="G369" t="s">
        <v>1695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1" t="s">
        <v>1309</v>
      </c>
      <c r="G370" t="s">
        <v>2611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1" t="s">
        <v>1310</v>
      </c>
      <c r="G371" t="s">
        <v>2612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1" t="s">
        <v>1311</v>
      </c>
      <c r="G372" t="s">
        <v>2613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1" t="s">
        <v>1312</v>
      </c>
      <c r="G373" t="s">
        <v>2614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1" t="s">
        <v>1313</v>
      </c>
      <c r="G374" t="s">
        <v>2615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1" t="s">
        <v>1314</v>
      </c>
      <c r="G375" t="s">
        <v>2616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1" t="s">
        <v>1315</v>
      </c>
      <c r="G376" t="s">
        <v>2617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1" t="s">
        <v>1316</v>
      </c>
      <c r="G377" t="s">
        <v>2618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1" t="s">
        <v>1317</v>
      </c>
      <c r="G378" t="s">
        <v>2619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1" t="s">
        <v>1318</v>
      </c>
      <c r="G379" t="s">
        <v>2620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1" t="s">
        <v>1319</v>
      </c>
      <c r="G380" t="s">
        <v>2621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1" t="s">
        <v>1320</v>
      </c>
      <c r="G381" t="s">
        <v>2622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1" t="s">
        <v>1321</v>
      </c>
      <c r="G382" t="s">
        <v>1695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1" t="s">
        <v>1322</v>
      </c>
      <c r="G383" t="s">
        <v>1695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1" t="s">
        <v>1323</v>
      </c>
      <c r="G384" t="s">
        <v>2623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1" t="s">
        <v>1324</v>
      </c>
      <c r="G385" t="s">
        <v>2624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1" t="s">
        <v>2214</v>
      </c>
      <c r="G386" t="s">
        <v>2625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1" t="s">
        <v>1325</v>
      </c>
      <c r="G387" t="s">
        <v>2626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1" t="s">
        <v>2998</v>
      </c>
      <c r="G388" t="s">
        <v>2627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1" t="s">
        <v>1326</v>
      </c>
      <c r="G389" t="s">
        <v>2628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1" t="s">
        <v>1327</v>
      </c>
      <c r="G390" t="s">
        <v>2629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1" t="s">
        <v>2974</v>
      </c>
      <c r="G391" t="s">
        <v>2630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1" t="s">
        <v>1328</v>
      </c>
      <c r="G392" t="s">
        <v>2631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1" t="s">
        <v>1329</v>
      </c>
      <c r="G393" t="s">
        <v>2632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1" t="s">
        <v>1330</v>
      </c>
      <c r="G394" t="s">
        <v>2633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1" t="s">
        <v>1331</v>
      </c>
      <c r="G395" t="s">
        <v>2634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1" t="s">
        <v>2975</v>
      </c>
      <c r="G396" t="s">
        <v>2635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1" t="s">
        <v>1332</v>
      </c>
      <c r="G397" t="s">
        <v>2636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1" t="s">
        <v>1333</v>
      </c>
      <c r="G398" t="s">
        <v>2637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1" t="s">
        <v>1334</v>
      </c>
      <c r="G399" t="s">
        <v>2638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1" t="s">
        <v>1335</v>
      </c>
      <c r="G400" t="s">
        <v>2639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1" t="s">
        <v>1336</v>
      </c>
      <c r="G401" t="s">
        <v>2640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1" t="s">
        <v>1337</v>
      </c>
      <c r="G402" t="s">
        <v>2641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1" t="s">
        <v>2976</v>
      </c>
      <c r="G403" t="s">
        <v>2642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1" t="s">
        <v>2977</v>
      </c>
      <c r="G404" t="s">
        <v>2643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1" t="s">
        <v>1338</v>
      </c>
      <c r="G405" t="s">
        <v>2644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1" t="s">
        <v>1339</v>
      </c>
      <c r="G406" t="s">
        <v>2645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1" t="s">
        <v>1340</v>
      </c>
      <c r="G407" t="s">
        <v>2646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1" t="s">
        <v>1341</v>
      </c>
      <c r="G408" t="s">
        <v>2647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1" t="s">
        <v>1342</v>
      </c>
      <c r="G409" t="s">
        <v>2648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1" t="s">
        <v>1343</v>
      </c>
      <c r="G410" t="s">
        <v>2649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1" t="s">
        <v>1344</v>
      </c>
      <c r="G411" t="s">
        <v>2650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1" t="s">
        <v>1345</v>
      </c>
      <c r="G412" t="s">
        <v>2651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1" t="s">
        <v>1346</v>
      </c>
      <c r="G413" t="s">
        <v>2652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1" t="s">
        <v>1347</v>
      </c>
      <c r="G414" t="s">
        <v>2653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1" t="s">
        <v>1348</v>
      </c>
      <c r="G415" t="s">
        <v>2654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1" t="s">
        <v>1349</v>
      </c>
      <c r="G416" t="s">
        <v>2655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1" t="s">
        <v>1350</v>
      </c>
      <c r="G417" t="s">
        <v>2656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1" t="s">
        <v>1351</v>
      </c>
      <c r="G418" t="s">
        <v>2657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1" t="s">
        <v>1352</v>
      </c>
      <c r="G419" t="s">
        <v>2658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1" t="s">
        <v>1353</v>
      </c>
      <c r="G420" t="s">
        <v>2659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1" t="s">
        <v>1354</v>
      </c>
      <c r="G421" t="s">
        <v>2660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1" t="s">
        <v>2987</v>
      </c>
      <c r="G422" t="s">
        <v>2661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1" t="s">
        <v>1355</v>
      </c>
      <c r="G423" t="s">
        <v>2662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1" t="s">
        <v>1356</v>
      </c>
      <c r="G424" t="s">
        <v>2663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1" t="s">
        <v>2212</v>
      </c>
      <c r="G425" t="s">
        <v>2664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1" t="s">
        <v>1357</v>
      </c>
      <c r="G426" t="s">
        <v>2665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1" t="s">
        <v>1358</v>
      </c>
      <c r="G427" t="s">
        <v>2666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1" t="s">
        <v>2999</v>
      </c>
      <c r="G428" t="s">
        <v>2667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1" t="s">
        <v>1359</v>
      </c>
      <c r="G429" t="s">
        <v>2668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1" t="s">
        <v>1360</v>
      </c>
      <c r="G430" t="s">
        <v>2669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1" t="s">
        <v>1361</v>
      </c>
      <c r="G431" t="s">
        <v>2670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1" t="s">
        <v>1362</v>
      </c>
      <c r="G432" t="s">
        <v>2671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1" t="s">
        <v>1363</v>
      </c>
      <c r="G433" t="s">
        <v>2672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1" t="s">
        <v>1364</v>
      </c>
      <c r="G434" t="s">
        <v>2673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1" t="s">
        <v>1365</v>
      </c>
      <c r="G435" t="s">
        <v>2674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1" t="s">
        <v>1366</v>
      </c>
      <c r="G436" t="s">
        <v>2675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1" t="s">
        <v>1367</v>
      </c>
      <c r="G437" t="s">
        <v>2677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1" t="s">
        <v>1368</v>
      </c>
      <c r="G438" t="s">
        <v>2676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1" t="s">
        <v>1369</v>
      </c>
      <c r="G439" t="s">
        <v>2678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1" t="s">
        <v>1370</v>
      </c>
      <c r="G440" t="s">
        <v>2679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1" t="s">
        <v>1371</v>
      </c>
      <c r="G441" t="s">
        <v>2680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1" t="s">
        <v>1372</v>
      </c>
      <c r="G442" t="s">
        <v>2681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1" t="s">
        <v>1373</v>
      </c>
      <c r="G443" t="s">
        <v>2682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1" t="s">
        <v>3000</v>
      </c>
      <c r="G444" t="s">
        <v>2683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1" t="s">
        <v>1374</v>
      </c>
      <c r="G445" t="s">
        <v>2684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1" t="s">
        <v>1375</v>
      </c>
      <c r="G446" t="s">
        <v>2685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1" t="s">
        <v>1376</v>
      </c>
      <c r="G447" t="s">
        <v>2686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1" t="s">
        <v>1377</v>
      </c>
      <c r="G448" t="s">
        <v>2687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1" t="s">
        <v>1378</v>
      </c>
      <c r="G449" t="s">
        <v>2688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1" t="s">
        <v>1379</v>
      </c>
      <c r="G450" t="s">
        <v>2689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1" t="s">
        <v>2690</v>
      </c>
      <c r="G451" t="s">
        <v>2691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1" t="s">
        <v>1380</v>
      </c>
      <c r="G452" t="s">
        <v>2692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1" t="s">
        <v>1381</v>
      </c>
      <c r="G453" t="s">
        <v>2700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1" t="s">
        <v>1382</v>
      </c>
      <c r="G454" t="s">
        <v>2693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1" t="s">
        <v>3001</v>
      </c>
      <c r="G455" t="s">
        <v>2694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1" t="s">
        <v>1383</v>
      </c>
      <c r="G456" t="s">
        <v>2695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1" t="s">
        <v>1703</v>
      </c>
      <c r="G457" t="s">
        <v>2696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1" t="s">
        <v>1384</v>
      </c>
      <c r="G458" t="s">
        <v>2697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1" t="s">
        <v>1385</v>
      </c>
      <c r="G459" t="s">
        <v>2698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1" t="s">
        <v>1386</v>
      </c>
      <c r="G460" t="s">
        <v>2699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1" t="s">
        <v>1387</v>
      </c>
      <c r="G461" t="s">
        <v>1695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1" t="s">
        <v>1388</v>
      </c>
      <c r="G462" t="s">
        <v>2701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1" t="s">
        <v>1389</v>
      </c>
      <c r="G463" t="s">
        <v>2702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1" t="s">
        <v>1390</v>
      </c>
      <c r="G464" t="s">
        <v>2703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1" t="s">
        <v>1391</v>
      </c>
      <c r="G465" t="s">
        <v>2704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1" t="s">
        <v>1392</v>
      </c>
      <c r="G466" t="s">
        <v>2705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1" t="s">
        <v>1393</v>
      </c>
      <c r="G467" t="s">
        <v>2706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1" t="s">
        <v>1394</v>
      </c>
      <c r="G468" t="s">
        <v>2707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1" t="s">
        <v>1395</v>
      </c>
      <c r="G469" t="s">
        <v>2708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1" t="s">
        <v>1396</v>
      </c>
      <c r="G470" t="s">
        <v>2709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1" t="s">
        <v>1397</v>
      </c>
      <c r="G471" t="s">
        <v>2710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1" t="s">
        <v>1398</v>
      </c>
      <c r="G472" t="s">
        <v>2711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1" t="s">
        <v>1399</v>
      </c>
      <c r="G473" t="s">
        <v>2712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1" t="s">
        <v>1400</v>
      </c>
      <c r="G474" t="s">
        <v>2713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1" t="s">
        <v>1401</v>
      </c>
      <c r="G475" t="s">
        <v>2714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1" t="s">
        <v>3002</v>
      </c>
      <c r="G476" t="s">
        <v>2715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1" t="s">
        <v>1402</v>
      </c>
      <c r="G477" t="s">
        <v>2716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1" t="s">
        <v>3003</v>
      </c>
      <c r="G478" t="s">
        <v>2717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1" t="s">
        <v>1403</v>
      </c>
      <c r="G479" t="s">
        <v>2718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1" t="s">
        <v>1404</v>
      </c>
      <c r="G480" t="s">
        <v>2719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1" t="s">
        <v>1405</v>
      </c>
      <c r="G481" t="s">
        <v>2720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1" t="s">
        <v>1406</v>
      </c>
      <c r="G482" t="s">
        <v>2721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1" t="s">
        <v>1407</v>
      </c>
      <c r="G483" t="s">
        <v>2722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1" t="s">
        <v>1408</v>
      </c>
      <c r="G484" t="s">
        <v>2723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1" t="s">
        <v>1409</v>
      </c>
      <c r="G485" t="s">
        <v>2724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1" t="s">
        <v>1410</v>
      </c>
      <c r="G486" t="s">
        <v>2725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1" t="s">
        <v>1411</v>
      </c>
      <c r="G487" t="s">
        <v>2726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1" t="s">
        <v>1412</v>
      </c>
      <c r="G488" t="s">
        <v>2727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1" t="s">
        <v>1413</v>
      </c>
      <c r="G489" t="s">
        <v>2728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1" t="s">
        <v>2730</v>
      </c>
      <c r="G490" t="s">
        <v>2729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1" t="s">
        <v>1414</v>
      </c>
      <c r="G491" t="s">
        <v>2731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1" t="s">
        <v>1415</v>
      </c>
      <c r="G492" t="s">
        <v>2732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1" t="s">
        <v>1416</v>
      </c>
      <c r="G493" t="s">
        <v>2733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1" t="s">
        <v>1417</v>
      </c>
      <c r="G494" t="s">
        <v>2734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1" t="s">
        <v>1418</v>
      </c>
      <c r="G495" t="s">
        <v>2513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1" t="s">
        <v>1419</v>
      </c>
      <c r="G496" t="s">
        <v>2735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1" t="s">
        <v>1420</v>
      </c>
      <c r="G497" t="s">
        <v>2736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1" t="s">
        <v>3223</v>
      </c>
      <c r="G498" t="s">
        <v>2737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1" t="s">
        <v>1421</v>
      </c>
      <c r="G499" t="s">
        <v>2738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1" t="s">
        <v>1422</v>
      </c>
      <c r="G500" t="s">
        <v>2739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1" t="s">
        <v>1423</v>
      </c>
      <c r="G501" t="s">
        <v>2740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1" t="s">
        <v>1424</v>
      </c>
      <c r="G502" t="s">
        <v>2741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1" t="s">
        <v>1425</v>
      </c>
      <c r="G503" t="s">
        <v>2742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1" t="s">
        <v>1426</v>
      </c>
      <c r="G504" t="s">
        <v>2745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1" t="s">
        <v>1427</v>
      </c>
      <c r="G505" t="s">
        <v>2748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1" t="s">
        <v>1428</v>
      </c>
      <c r="G506" t="s">
        <v>2749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1" t="s">
        <v>1429</v>
      </c>
      <c r="G507" t="s">
        <v>2750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1" t="s">
        <v>1430</v>
      </c>
      <c r="G508" t="s">
        <v>2751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1" t="s">
        <v>2752</v>
      </c>
      <c r="G509" t="s">
        <v>2753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1" t="s">
        <v>1431</v>
      </c>
      <c r="G510" t="s">
        <v>2754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1" t="s">
        <v>1432</v>
      </c>
      <c r="G511" t="s">
        <v>2755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1" t="s">
        <v>1433</v>
      </c>
      <c r="G512" t="s">
        <v>2756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1" t="s">
        <v>1434</v>
      </c>
      <c r="G513" t="s">
        <v>2757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1" t="s">
        <v>1435</v>
      </c>
      <c r="G514" t="s">
        <v>2758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1" t="s">
        <v>2760</v>
      </c>
      <c r="G515" t="s">
        <v>2759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1" t="s">
        <v>1436</v>
      </c>
      <c r="G516" t="s">
        <v>2763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1" t="s">
        <v>1437</v>
      </c>
      <c r="G517" t="s">
        <v>2761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1" t="s">
        <v>1438</v>
      </c>
      <c r="G518" t="s">
        <v>2762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1" t="s">
        <v>1439</v>
      </c>
      <c r="G519" t="s">
        <v>2764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1" t="s">
        <v>1440</v>
      </c>
      <c r="G520" t="s">
        <v>2765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1" t="s">
        <v>1441</v>
      </c>
      <c r="G521" t="s">
        <v>2766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1" t="s">
        <v>1442</v>
      </c>
      <c r="G522" t="s">
        <v>2767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1" t="s">
        <v>1443</v>
      </c>
      <c r="G523" t="s">
        <v>2768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1" t="s">
        <v>1444</v>
      </c>
      <c r="G524" t="s">
        <v>2769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1" t="s">
        <v>2978</v>
      </c>
      <c r="G525" t="s">
        <v>2770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1" t="s">
        <v>2979</v>
      </c>
      <c r="G526" t="s">
        <v>2771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1" t="s">
        <v>1445</v>
      </c>
      <c r="G527" t="s">
        <v>2772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1" t="s">
        <v>1446</v>
      </c>
      <c r="G528" t="s">
        <v>2773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1" t="s">
        <v>1447</v>
      </c>
      <c r="G529" t="s">
        <v>2774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1" t="s">
        <v>1448</v>
      </c>
      <c r="G530" t="s">
        <v>2775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1" t="s">
        <v>1449</v>
      </c>
      <c r="G531" t="s">
        <v>2776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1" t="s">
        <v>1450</v>
      </c>
      <c r="G532" t="s">
        <v>2777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1" t="s">
        <v>1451</v>
      </c>
      <c r="G533" t="s">
        <v>2778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1" t="s">
        <v>1452</v>
      </c>
      <c r="G534" t="s">
        <v>2779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1" t="s">
        <v>1453</v>
      </c>
      <c r="G535" t="s">
        <v>2780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1" t="s">
        <v>1454</v>
      </c>
      <c r="G536" t="s">
        <v>2781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1" t="s">
        <v>1455</v>
      </c>
      <c r="G537" t="s">
        <v>2782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1" t="s">
        <v>1456</v>
      </c>
      <c r="G538" t="s">
        <v>2783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1" t="s">
        <v>1457</v>
      </c>
      <c r="G539" t="s">
        <v>2784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1" t="s">
        <v>2988</v>
      </c>
      <c r="G540" t="s">
        <v>2785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1" t="s">
        <v>1458</v>
      </c>
      <c r="G541" t="s">
        <v>1695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1" t="s">
        <v>1459</v>
      </c>
      <c r="G542" t="s">
        <v>2786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1" t="s">
        <v>1460</v>
      </c>
      <c r="G543" t="s">
        <v>2787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1" t="s">
        <v>1461</v>
      </c>
      <c r="G544" t="s">
        <v>2788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1" t="s">
        <v>1462</v>
      </c>
      <c r="G545" t="s">
        <v>2789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1" t="s">
        <v>1463</v>
      </c>
      <c r="G546" t="s">
        <v>2790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1" t="s">
        <v>1464</v>
      </c>
      <c r="G547" t="s">
        <v>2791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1" t="s">
        <v>1465</v>
      </c>
      <c r="G548" t="s">
        <v>2792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1" t="s">
        <v>2793</v>
      </c>
      <c r="G549" t="s">
        <v>2794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1" t="s">
        <v>1665</v>
      </c>
      <c r="G550" t="s">
        <v>2795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1" t="s">
        <v>1466</v>
      </c>
      <c r="G551" t="s">
        <v>2796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1" t="s">
        <v>1467</v>
      </c>
      <c r="G552" t="s">
        <v>2797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1" t="s">
        <v>1468</v>
      </c>
      <c r="G553" t="s">
        <v>2798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1" t="s">
        <v>1469</v>
      </c>
      <c r="G554" t="s">
        <v>2799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1" t="s">
        <v>2802</v>
      </c>
      <c r="G555" t="s">
        <v>1695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1" t="s">
        <v>1470</v>
      </c>
      <c r="G556" t="s">
        <v>2800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1" t="s">
        <v>1471</v>
      </c>
      <c r="G557" t="s">
        <v>2801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1" t="s">
        <v>1472</v>
      </c>
      <c r="G558" t="s">
        <v>2803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1" t="s">
        <v>1473</v>
      </c>
      <c r="G559" t="s">
        <v>2804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1" t="s">
        <v>1474</v>
      </c>
      <c r="G560" t="s">
        <v>2805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1" t="s">
        <v>3004</v>
      </c>
      <c r="G561" t="s">
        <v>2806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1" t="s">
        <v>1475</v>
      </c>
      <c r="G562" t="s">
        <v>2807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1" t="s">
        <v>1476</v>
      </c>
      <c r="G563" t="s">
        <v>2808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1" t="s">
        <v>2921</v>
      </c>
      <c r="G564" t="s">
        <v>2870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1" t="s">
        <v>1477</v>
      </c>
      <c r="G565" t="s">
        <v>2871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1" t="s">
        <v>1478</v>
      </c>
      <c r="G566" t="s">
        <v>2872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1" t="s">
        <v>1479</v>
      </c>
      <c r="G567" t="s">
        <v>2873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1" t="s">
        <v>1480</v>
      </c>
      <c r="G568" t="s">
        <v>1695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1" t="s">
        <v>1481</v>
      </c>
      <c r="G569" t="s">
        <v>1695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3332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1" t="s">
        <v>1482</v>
      </c>
      <c r="G570" t="s">
        <v>2809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3333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1" t="s">
        <v>1483</v>
      </c>
      <c r="G571" t="s">
        <v>2810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1" t="s">
        <v>2930</v>
      </c>
      <c r="G572" t="s">
        <v>1695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1" t="s">
        <v>2945</v>
      </c>
      <c r="G573" t="s">
        <v>1695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1" t="s">
        <v>1484</v>
      </c>
      <c r="G574" t="s">
        <v>1695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1" t="s">
        <v>1485</v>
      </c>
      <c r="G575" t="s">
        <v>1695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1" t="s">
        <v>1486</v>
      </c>
      <c r="G576" t="s">
        <v>1695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1" t="s">
        <v>1487</v>
      </c>
      <c r="G577" t="s">
        <v>1695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1" t="s">
        <v>1488</v>
      </c>
      <c r="G578" t="s">
        <v>1695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1" t="s">
        <v>1489</v>
      </c>
      <c r="G579" t="s">
        <v>1695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1" t="s">
        <v>1490</v>
      </c>
      <c r="G580" t="s">
        <v>1695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1" t="s">
        <v>2931</v>
      </c>
      <c r="G581" t="s">
        <v>1695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1" t="s">
        <v>2946</v>
      </c>
      <c r="G582" t="s">
        <v>1695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1" t="s">
        <v>2932</v>
      </c>
      <c r="G583" t="s">
        <v>1695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1" t="s">
        <v>2947</v>
      </c>
      <c r="G584" t="s">
        <v>1695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1" t="s">
        <v>1491</v>
      </c>
      <c r="G585" t="s">
        <v>1695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1" t="s">
        <v>1492</v>
      </c>
      <c r="G586" t="s">
        <v>1695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1" t="s">
        <v>1493</v>
      </c>
      <c r="G587" t="s">
        <v>2842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1" t="s">
        <v>1494</v>
      </c>
      <c r="G588" t="s">
        <v>2843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1" t="s">
        <v>2216</v>
      </c>
      <c r="G589" t="s">
        <v>1695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1" t="s">
        <v>1495</v>
      </c>
      <c r="G590" t="s">
        <v>2845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1" t="s">
        <v>1496</v>
      </c>
      <c r="G591" t="s">
        <v>2844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1" t="s">
        <v>1497</v>
      </c>
      <c r="G592" t="s">
        <v>2846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1" t="s">
        <v>1498</v>
      </c>
      <c r="G593" t="s">
        <v>1695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1" t="s">
        <v>1499</v>
      </c>
      <c r="G594" t="s">
        <v>2847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1" t="s">
        <v>1500</v>
      </c>
      <c r="G595" t="s">
        <v>2848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1" t="s">
        <v>1501</v>
      </c>
      <c r="G596" t="s">
        <v>2849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1" t="s">
        <v>1502</v>
      </c>
      <c r="G597" t="s">
        <v>2850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1" t="s">
        <v>1503</v>
      </c>
      <c r="G598" t="s">
        <v>2851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1" t="s">
        <v>1504</v>
      </c>
      <c r="G599" t="s">
        <v>2852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1" t="s">
        <v>1505</v>
      </c>
      <c r="G600" t="s">
        <v>2853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1" t="s">
        <v>1506</v>
      </c>
      <c r="G601" t="s">
        <v>2854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1" t="s">
        <v>1507</v>
      </c>
      <c r="G602" t="s">
        <v>2855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1" t="s">
        <v>1508</v>
      </c>
      <c r="G603" t="s">
        <v>2856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1" t="s">
        <v>1509</v>
      </c>
      <c r="G604" t="s">
        <v>2857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1" t="s">
        <v>1510</v>
      </c>
      <c r="G605" t="s">
        <v>2858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1" t="s">
        <v>1511</v>
      </c>
      <c r="G606" t="s">
        <v>2859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1" t="s">
        <v>1512</v>
      </c>
      <c r="G607" t="s">
        <v>2860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1" t="s">
        <v>1513</v>
      </c>
      <c r="G608" t="s">
        <v>2861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1" t="s">
        <v>1514</v>
      </c>
      <c r="G609" t="s">
        <v>2862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1" t="s">
        <v>1515</v>
      </c>
      <c r="G610" t="s">
        <v>2863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1" t="s">
        <v>1516</v>
      </c>
      <c r="G611" t="s">
        <v>2864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1" t="s">
        <v>1517</v>
      </c>
      <c r="G612" t="s">
        <v>2867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1" t="s">
        <v>1518</v>
      </c>
      <c r="G613" t="s">
        <v>2868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1" t="s">
        <v>3035</v>
      </c>
      <c r="G614" t="s">
        <v>1695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1" t="s">
        <v>1519</v>
      </c>
      <c r="G615" t="s">
        <v>2865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1" t="s">
        <v>1520</v>
      </c>
      <c r="G616" t="s">
        <v>2866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1" t="s">
        <v>1521</v>
      </c>
      <c r="G617" t="s">
        <v>2869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1" t="s">
        <v>1522</v>
      </c>
      <c r="G618" t="s">
        <v>2811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1" t="s">
        <v>1523</v>
      </c>
      <c r="G619" t="s">
        <v>2812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1" t="s">
        <v>1524</v>
      </c>
      <c r="G620" t="s">
        <v>2813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1" t="s">
        <v>1525</v>
      </c>
      <c r="G621" t="s">
        <v>2814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1" t="s">
        <v>1526</v>
      </c>
      <c r="G622" t="s">
        <v>2815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1" t="s">
        <v>1527</v>
      </c>
      <c r="G623" t="s">
        <v>2816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1" t="s">
        <v>1528</v>
      </c>
      <c r="G624" t="s">
        <v>2817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1" t="s">
        <v>1529</v>
      </c>
      <c r="G625" t="s">
        <v>2818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1" t="s">
        <v>1530</v>
      </c>
      <c r="G626" t="s">
        <v>2819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1" t="s">
        <v>1531</v>
      </c>
      <c r="G627" t="s">
        <v>1695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1" t="s">
        <v>3224</v>
      </c>
      <c r="G628" t="s">
        <v>2820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1" t="s">
        <v>1532</v>
      </c>
      <c r="G629" t="s">
        <v>2826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1" t="s">
        <v>1533</v>
      </c>
      <c r="G630" t="s">
        <v>2827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1" t="s">
        <v>1534</v>
      </c>
      <c r="G631" t="s">
        <v>2828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1" t="s">
        <v>1535</v>
      </c>
      <c r="G632" t="s">
        <v>2829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1" t="s">
        <v>1536</v>
      </c>
      <c r="G633" t="s">
        <v>2830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1" t="s">
        <v>1537</v>
      </c>
      <c r="G634" t="s">
        <v>2831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1" t="s">
        <v>1538</v>
      </c>
      <c r="G635" t="s">
        <v>2832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1" t="s">
        <v>1539</v>
      </c>
      <c r="G636" t="s">
        <v>2833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1" t="s">
        <v>1540</v>
      </c>
      <c r="G637" t="s">
        <v>2834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1" t="s">
        <v>1541</v>
      </c>
      <c r="G638" t="s">
        <v>2835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1" t="s">
        <v>1542</v>
      </c>
      <c r="G639" t="s">
        <v>2836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1" t="s">
        <v>1543</v>
      </c>
      <c r="G640" t="s">
        <v>2837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1" t="s">
        <v>1544</v>
      </c>
      <c r="G641" t="s">
        <v>2838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1" t="s">
        <v>1545</v>
      </c>
      <c r="G642" t="s">
        <v>2839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1" t="s">
        <v>1546</v>
      </c>
      <c r="G643" t="s">
        <v>2840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1" t="s">
        <v>1547</v>
      </c>
      <c r="G644" t="s">
        <v>2841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1" t="s">
        <v>1548</v>
      </c>
      <c r="G645" t="s">
        <v>2821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1" t="s">
        <v>1549</v>
      </c>
      <c r="G646" t="s">
        <v>2822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1" t="s">
        <v>1550</v>
      </c>
      <c r="G647" t="s">
        <v>2823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1" t="s">
        <v>1551</v>
      </c>
      <c r="G648" t="s">
        <v>2824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1" t="s">
        <v>1552</v>
      </c>
      <c r="G649" t="s">
        <v>1695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1" t="s">
        <v>1552</v>
      </c>
      <c r="G650" t="s">
        <v>1695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1" t="s">
        <v>1553</v>
      </c>
      <c r="G651" t="s">
        <v>1695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1" t="s">
        <v>1553</v>
      </c>
      <c r="G652" t="s">
        <v>1695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1" t="s">
        <v>1554</v>
      </c>
      <c r="G653" t="s">
        <v>1695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1" t="s">
        <v>1554</v>
      </c>
      <c r="G654" t="s">
        <v>1695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1" t="s">
        <v>1555</v>
      </c>
      <c r="G655" t="s">
        <v>1695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1" t="s">
        <v>1556</v>
      </c>
      <c r="G656" t="s">
        <v>1695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1" t="s">
        <v>1557</v>
      </c>
      <c r="G657" t="s">
        <v>1695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1" t="s">
        <v>1558</v>
      </c>
      <c r="G658" t="s">
        <v>1695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1" t="s">
        <v>1559</v>
      </c>
      <c r="G659" t="s">
        <v>1695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1" t="s">
        <v>2933</v>
      </c>
      <c r="G660" t="s">
        <v>1695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1" t="s">
        <v>2948</v>
      </c>
      <c r="G661" t="s">
        <v>1695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1" t="s">
        <v>1560</v>
      </c>
      <c r="G662" t="s">
        <v>1695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1" t="s">
        <v>1561</v>
      </c>
      <c r="G663" t="s">
        <v>1695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1" t="s">
        <v>1562</v>
      </c>
      <c r="G664" t="s">
        <v>1695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1" t="s">
        <v>1563</v>
      </c>
      <c r="G665" t="s">
        <v>1695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1" t="s">
        <v>1564</v>
      </c>
      <c r="G666" t="s">
        <v>1695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1" t="s">
        <v>2934</v>
      </c>
      <c r="G667" t="s">
        <v>1695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1" t="s">
        <v>2949</v>
      </c>
      <c r="G668" t="s">
        <v>1695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1" t="s">
        <v>1565</v>
      </c>
      <c r="G669" t="s">
        <v>1695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1" t="s">
        <v>1566</v>
      </c>
      <c r="G670" t="s">
        <v>1695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1" t="s">
        <v>2935</v>
      </c>
      <c r="G671" t="s">
        <v>1695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1" t="s">
        <v>2950</v>
      </c>
      <c r="G672" t="s">
        <v>1695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1" t="s">
        <v>1567</v>
      </c>
      <c r="G673" t="s">
        <v>1695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1" t="s">
        <v>1568</v>
      </c>
      <c r="G674" t="s">
        <v>1695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1" t="s">
        <v>1569</v>
      </c>
      <c r="G675" t="s">
        <v>1695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1" t="s">
        <v>2936</v>
      </c>
      <c r="G676" t="s">
        <v>1695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1" t="s">
        <v>2951</v>
      </c>
      <c r="G677" t="s">
        <v>1695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1" t="s">
        <v>1570</v>
      </c>
      <c r="G678" t="s">
        <v>1695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1" t="s">
        <v>1571</v>
      </c>
      <c r="G679" t="s">
        <v>1695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1" t="s">
        <v>2937</v>
      </c>
      <c r="G680" t="s">
        <v>1695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1" t="s">
        <v>2952</v>
      </c>
      <c r="G681" t="s">
        <v>1695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1" t="s">
        <v>2938</v>
      </c>
      <c r="G682" t="s">
        <v>1695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1" t="s">
        <v>2953</v>
      </c>
      <c r="G683" t="s">
        <v>1695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1" t="s">
        <v>1572</v>
      </c>
      <c r="G684" t="s">
        <v>1695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1" t="s">
        <v>1573</v>
      </c>
      <c r="G685" t="s">
        <v>1695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1" t="s">
        <v>1574</v>
      </c>
      <c r="G686" t="s">
        <v>1695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1" t="s">
        <v>1575</v>
      </c>
      <c r="G687" t="s">
        <v>1695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1" t="s">
        <v>1576</v>
      </c>
      <c r="G688" t="s">
        <v>1695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1" t="s">
        <v>2939</v>
      </c>
      <c r="G689" t="s">
        <v>1695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1" t="s">
        <v>2954</v>
      </c>
      <c r="G690" t="s">
        <v>1695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1" t="s">
        <v>1577</v>
      </c>
      <c r="G691" t="s">
        <v>1695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1" t="s">
        <v>1578</v>
      </c>
      <c r="G692" t="s">
        <v>1695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1" t="s">
        <v>2940</v>
      </c>
      <c r="G693" t="s">
        <v>1695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1" t="s">
        <v>2955</v>
      </c>
      <c r="G694" t="s">
        <v>1695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1" t="s">
        <v>2941</v>
      </c>
      <c r="G695" t="s">
        <v>1695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1" t="s">
        <v>2956</v>
      </c>
      <c r="G696" t="s">
        <v>1695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1" t="s">
        <v>1579</v>
      </c>
      <c r="G697" t="s">
        <v>1695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1" t="s">
        <v>1580</v>
      </c>
      <c r="G698" t="s">
        <v>1695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1" t="s">
        <v>1581</v>
      </c>
      <c r="G699" t="s">
        <v>1695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1" t="s">
        <v>1582</v>
      </c>
      <c r="G700" t="s">
        <v>1695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1" t="s">
        <v>1583</v>
      </c>
      <c r="G701" t="s">
        <v>1695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1" t="s">
        <v>1584</v>
      </c>
      <c r="G702" t="s">
        <v>1695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1" t="s">
        <v>1585</v>
      </c>
      <c r="G703" t="s">
        <v>1695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1" t="s">
        <v>2942</v>
      </c>
      <c r="G704" t="s">
        <v>1695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1" t="s">
        <v>2957</v>
      </c>
      <c r="G705" t="s">
        <v>1695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1" t="s">
        <v>1586</v>
      </c>
      <c r="G706" t="s">
        <v>1695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1" t="s">
        <v>1587</v>
      </c>
      <c r="G707" t="s">
        <v>1695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1" t="s">
        <v>2943</v>
      </c>
      <c r="G708" t="s">
        <v>1695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1" t="s">
        <v>2958</v>
      </c>
      <c r="G709" t="s">
        <v>1695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1" t="s">
        <v>2944</v>
      </c>
      <c r="G710" t="s">
        <v>1695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1" t="s">
        <v>2959</v>
      </c>
      <c r="G711" t="s">
        <v>1695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1" t="s">
        <v>1588</v>
      </c>
      <c r="G712" t="s">
        <v>1695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1" t="s">
        <v>1589</v>
      </c>
      <c r="G713" t="s">
        <v>1695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1" t="s">
        <v>1590</v>
      </c>
      <c r="G714" t="s">
        <v>1695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1" t="s">
        <v>1591</v>
      </c>
      <c r="G715" t="s">
        <v>1695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1" t="s">
        <v>1592</v>
      </c>
      <c r="G716" t="s">
        <v>1695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1" t="s">
        <v>2918</v>
      </c>
      <c r="G717" t="s">
        <v>1695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1" t="s">
        <v>2919</v>
      </c>
      <c r="G718" t="s">
        <v>1695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1" t="s">
        <v>1593</v>
      </c>
      <c r="G719" t="s">
        <v>1695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1" t="s">
        <v>1594</v>
      </c>
      <c r="G720" t="s">
        <v>1695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1" t="s">
        <v>1595</v>
      </c>
      <c r="G721" t="s">
        <v>1695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1" t="s">
        <v>1596</v>
      </c>
      <c r="G722" t="s">
        <v>1695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1" t="s">
        <v>1597</v>
      </c>
      <c r="G723" t="s">
        <v>1695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1" t="s">
        <v>1598</v>
      </c>
      <c r="G724" t="s">
        <v>1695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1" t="s">
        <v>1599</v>
      </c>
      <c r="G725" t="s">
        <v>1695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1" t="s">
        <v>1600</v>
      </c>
      <c r="G726" t="s">
        <v>1695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1" t="s">
        <v>1601</v>
      </c>
      <c r="G727" t="s">
        <v>1695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1" t="s">
        <v>1602</v>
      </c>
      <c r="G728" t="s">
        <v>1695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1" t="s">
        <v>1603</v>
      </c>
      <c r="G729" t="s">
        <v>1695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1" t="s">
        <v>1604</v>
      </c>
      <c r="G730" t="s">
        <v>1695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1" t="s">
        <v>1605</v>
      </c>
      <c r="G731" t="s">
        <v>1695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1" t="s">
        <v>1606</v>
      </c>
      <c r="G732" t="s">
        <v>1695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1" t="s">
        <v>1607</v>
      </c>
      <c r="G733" t="s">
        <v>1695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1" t="s">
        <v>1608</v>
      </c>
      <c r="G734" t="s">
        <v>1695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1" t="s">
        <v>1609</v>
      </c>
      <c r="G735" t="s">
        <v>1695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1" t="s">
        <v>1610</v>
      </c>
      <c r="G736" t="s">
        <v>1695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1" t="s">
        <v>1611</v>
      </c>
      <c r="G737" t="s">
        <v>1695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1" t="s">
        <v>1612</v>
      </c>
      <c r="G738" t="s">
        <v>1695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1" t="s">
        <v>1613</v>
      </c>
      <c r="G739" t="s">
        <v>1695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1" t="s">
        <v>1614</v>
      </c>
      <c r="G740" t="s">
        <v>1695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1" t="s">
        <v>1615</v>
      </c>
      <c r="G741" t="s">
        <v>1695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1" t="s">
        <v>1616</v>
      </c>
      <c r="G742" t="s">
        <v>1695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1" t="s">
        <v>1617</v>
      </c>
      <c r="G743" t="s">
        <v>1695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1" t="s">
        <v>1618</v>
      </c>
      <c r="G744" t="s">
        <v>1695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1" t="s">
        <v>1619</v>
      </c>
      <c r="G745" t="s">
        <v>1695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1" t="s">
        <v>1620</v>
      </c>
      <c r="G746" t="s">
        <v>1695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1" t="s">
        <v>1621</v>
      </c>
      <c r="G747" t="s">
        <v>1695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1" t="s">
        <v>1622</v>
      </c>
      <c r="G748" t="s">
        <v>1695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1" t="s">
        <v>1623</v>
      </c>
      <c r="G749" t="s">
        <v>1695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1" t="s">
        <v>1624</v>
      </c>
      <c r="G750" t="s">
        <v>1695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1" t="s">
        <v>1625</v>
      </c>
      <c r="G751" t="s">
        <v>1695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1" t="s">
        <v>1626</v>
      </c>
      <c r="G752" t="s">
        <v>1695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1" t="s">
        <v>1627</v>
      </c>
      <c r="G753" t="s">
        <v>1695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1" t="s">
        <v>1628</v>
      </c>
      <c r="G754" t="s">
        <v>1695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1" t="s">
        <v>1629</v>
      </c>
      <c r="G755" t="s">
        <v>1695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1" t="s">
        <v>1630</v>
      </c>
      <c r="G756" t="s">
        <v>1695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1" t="s">
        <v>1631</v>
      </c>
      <c r="G757" t="s">
        <v>1695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1" t="s">
        <v>1632</v>
      </c>
      <c r="G758" t="s">
        <v>1695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1" t="s">
        <v>1633</v>
      </c>
      <c r="G759" t="s">
        <v>1695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1" t="s">
        <v>1634</v>
      </c>
      <c r="G760" t="s">
        <v>1695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1" t="s">
        <v>1635</v>
      </c>
      <c r="G761" t="s">
        <v>1695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1" t="s">
        <v>1636</v>
      </c>
      <c r="G762" t="s">
        <v>1695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1" t="s">
        <v>1637</v>
      </c>
      <c r="G763" t="s">
        <v>1695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1" t="s">
        <v>1638</v>
      </c>
      <c r="G764" t="s">
        <v>1695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1" t="s">
        <v>1639</v>
      </c>
      <c r="G765" t="s">
        <v>1695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1" t="s">
        <v>1640</v>
      </c>
      <c r="G766" t="s">
        <v>1695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1" t="s">
        <v>1641</v>
      </c>
      <c r="G767" t="s">
        <v>1695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1" t="s">
        <v>1642</v>
      </c>
      <c r="G768" t="s">
        <v>1695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1" t="s">
        <v>1643</v>
      </c>
      <c r="G769" t="s">
        <v>1695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1" t="s">
        <v>1644</v>
      </c>
      <c r="G770" t="s">
        <v>1695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1" t="s">
        <v>1645</v>
      </c>
      <c r="G771" t="s">
        <v>1695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1" t="s">
        <v>1646</v>
      </c>
      <c r="G772" t="s">
        <v>1695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1" t="s">
        <v>1647</v>
      </c>
      <c r="G773" t="s">
        <v>1695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1" t="s">
        <v>1648</v>
      </c>
      <c r="G774" t="s">
        <v>1695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1" t="s">
        <v>1649</v>
      </c>
      <c r="G775" t="s">
        <v>1695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1" t="s">
        <v>1650</v>
      </c>
      <c r="G776" t="s">
        <v>1695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1" t="s">
        <v>1651</v>
      </c>
      <c r="G777" t="s">
        <v>1695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1" t="s">
        <v>1652</v>
      </c>
      <c r="G778" t="s">
        <v>1695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1" t="s">
        <v>1653</v>
      </c>
      <c r="G779" t="s">
        <v>1695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1" t="s">
        <v>1654</v>
      </c>
      <c r="G780" t="s">
        <v>1695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1" t="s">
        <v>1655</v>
      </c>
      <c r="G781" t="s">
        <v>1695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1" t="s">
        <v>1656</v>
      </c>
      <c r="G782" t="s">
        <v>1695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1" t="s">
        <v>1657</v>
      </c>
      <c r="G783" t="s">
        <v>1695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1" t="s">
        <v>1658</v>
      </c>
      <c r="G784" t="s">
        <v>1695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1" t="s">
        <v>1659</v>
      </c>
      <c r="G785" t="s">
        <v>1695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1" t="s">
        <v>1660</v>
      </c>
      <c r="G786" t="s">
        <v>1695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1" t="s">
        <v>1661</v>
      </c>
      <c r="G787" t="s">
        <v>1695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1" t="s">
        <v>1662</v>
      </c>
      <c r="G788" t="s">
        <v>1695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1" t="s">
        <v>1663</v>
      </c>
      <c r="G789" t="s">
        <v>1695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1699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1" t="s">
        <v>3042</v>
      </c>
      <c r="G790" t="s">
        <v>1695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1701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1" t="s">
        <v>1700</v>
      </c>
      <c r="G791" t="s">
        <v>2371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2747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1" t="s">
        <v>2746</v>
      </c>
      <c r="G792" t="s">
        <v>2825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2884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1" t="s">
        <v>3033</v>
      </c>
      <c r="G793" t="s">
        <v>2885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2886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1" t="s">
        <v>2980</v>
      </c>
      <c r="G794" t="s">
        <v>2227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2888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1" t="s">
        <v>3037</v>
      </c>
      <c r="G795" t="s">
        <v>2887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2890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1" t="s">
        <v>3040</v>
      </c>
      <c r="G796" t="s">
        <v>2889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2903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1" t="s">
        <v>3070</v>
      </c>
      <c r="G797" t="s">
        <v>2902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2905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1" t="s">
        <v>3290</v>
      </c>
      <c r="G798" t="s">
        <v>2906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2907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1" t="s">
        <v>2909</v>
      </c>
      <c r="G799" t="s">
        <v>2908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2910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1" t="s">
        <v>3041</v>
      </c>
      <c r="G800" t="s">
        <v>2911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2912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1" t="s">
        <v>2913</v>
      </c>
      <c r="G801" t="s">
        <v>1695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2914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1" t="s">
        <v>3038</v>
      </c>
      <c r="G802" t="s">
        <v>2915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2916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1" t="s">
        <v>3039</v>
      </c>
      <c r="G803" t="s">
        <v>2917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2920</v>
      </c>
      <c r="B804" s="39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1" t="s">
        <v>2922</v>
      </c>
      <c r="G804" t="s">
        <v>2870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3047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2" t="s">
        <v>3045</v>
      </c>
      <c r="G805" t="s">
        <v>1695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3048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2" t="s">
        <v>3046</v>
      </c>
      <c r="G806" t="s">
        <v>1695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3020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1" t="s">
        <v>3021</v>
      </c>
      <c r="G807" t="s">
        <v>1695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3015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1" t="s">
        <v>3022</v>
      </c>
      <c r="G808" t="s">
        <v>1695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3016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1" t="s">
        <v>3023</v>
      </c>
      <c r="G809" t="s">
        <v>1695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3017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1" t="s">
        <v>3024</v>
      </c>
      <c r="G810" t="s">
        <v>1695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3018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1" t="s">
        <v>3025</v>
      </c>
      <c r="G811" t="s">
        <v>1695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3019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1" t="s">
        <v>3026</v>
      </c>
      <c r="G812" t="s">
        <v>1695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3055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1" t="s">
        <v>3027</v>
      </c>
      <c r="G813" t="s">
        <v>1695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3031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1" t="s">
        <v>3036</v>
      </c>
      <c r="G814" t="s">
        <v>3032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3049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1" t="s">
        <v>3050</v>
      </c>
      <c r="G815" t="s">
        <v>3051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3052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1" t="s">
        <v>3053</v>
      </c>
      <c r="G816" t="s">
        <v>3054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3056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1" t="s">
        <v>3057</v>
      </c>
      <c r="G817" t="s">
        <v>3058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3059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1" t="s">
        <v>3060</v>
      </c>
      <c r="G818" t="s">
        <v>3061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3073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1" t="s">
        <v>3071</v>
      </c>
      <c r="G819" t="s">
        <v>3072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3074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1" t="s">
        <v>3075</v>
      </c>
      <c r="G820" t="s">
        <v>3076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3077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1" t="s">
        <v>3078</v>
      </c>
      <c r="G821" t="s">
        <v>1695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3081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1" t="s">
        <v>3080</v>
      </c>
      <c r="G822" t="s">
        <v>3079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3082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1" t="s">
        <v>3083</v>
      </c>
      <c r="G823" t="s">
        <v>3084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3085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1" t="s">
        <v>3086</v>
      </c>
      <c r="G824" t="s">
        <v>3087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3089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1" t="s">
        <v>3090</v>
      </c>
      <c r="G825" t="s">
        <v>3088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3091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1" t="s">
        <v>3092</v>
      </c>
      <c r="G826" t="s">
        <v>3088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3093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1" t="s">
        <v>3094</v>
      </c>
      <c r="G827" t="s">
        <v>1695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3095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1" t="s">
        <v>3096</v>
      </c>
      <c r="G828" t="s">
        <v>3097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3098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1" t="s">
        <v>3413</v>
      </c>
      <c r="G829" t="s">
        <v>3099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3100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1" t="s">
        <v>3101</v>
      </c>
      <c r="G830" t="s">
        <v>3102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3103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1" t="s">
        <v>3104</v>
      </c>
      <c r="G831" t="s">
        <v>3105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3106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1" t="s">
        <v>3108</v>
      </c>
      <c r="G832" t="s">
        <v>3107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3109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1" t="s">
        <v>3110</v>
      </c>
      <c r="G833" t="s">
        <v>3111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3112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1" t="s">
        <v>3424</v>
      </c>
      <c r="G834" t="s">
        <v>3113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3114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1" t="s">
        <v>3115</v>
      </c>
      <c r="G835" t="s">
        <v>3116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3117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1" t="s">
        <v>3118</v>
      </c>
      <c r="G836" t="s">
        <v>3119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3120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1" t="s">
        <v>3121</v>
      </c>
      <c r="G837" t="s">
        <v>3122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3123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1" t="s">
        <v>3124</v>
      </c>
      <c r="G838" s="43" t="s">
        <v>3125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3126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1" t="s">
        <v>3127</v>
      </c>
      <c r="G839" s="43" t="s">
        <v>3128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3129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1" t="s">
        <v>3130</v>
      </c>
      <c r="G840" s="43" t="s">
        <v>3131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3133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1" t="s">
        <v>3425</v>
      </c>
      <c r="G841" s="43" t="s">
        <v>3132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3134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1" t="s">
        <v>3139</v>
      </c>
      <c r="G842" s="43" t="s">
        <v>3135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3136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1" t="s">
        <v>3140</v>
      </c>
      <c r="G843" t="s">
        <v>3137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3138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1" t="s">
        <v>3141</v>
      </c>
      <c r="G844" t="s">
        <v>3142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3143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1" t="s">
        <v>3144</v>
      </c>
      <c r="G845" t="s">
        <v>3145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3146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1" t="s">
        <v>3147</v>
      </c>
      <c r="G846" t="s">
        <v>3148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3152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1" t="s">
        <v>3149</v>
      </c>
      <c r="G847" t="s">
        <v>3150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3153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1" t="s">
        <v>3151</v>
      </c>
      <c r="G848" t="s">
        <v>3154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3155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1" t="s">
        <v>3156</v>
      </c>
      <c r="G849" t="s">
        <v>3157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3159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1" t="s">
        <v>3158</v>
      </c>
      <c r="G850" t="s">
        <v>3160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3161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1" t="s">
        <v>3162</v>
      </c>
      <c r="G851" t="s">
        <v>3163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3166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1" t="s">
        <v>3165</v>
      </c>
      <c r="G852" t="s">
        <v>3164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3167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1" t="s">
        <v>3168</v>
      </c>
      <c r="G853" t="s">
        <v>3169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3170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1" t="s">
        <v>3171</v>
      </c>
      <c r="G854" t="s">
        <v>1695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3173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1" t="s">
        <v>3172</v>
      </c>
      <c r="G855" t="s">
        <v>1695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3175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1" t="s">
        <v>3174</v>
      </c>
      <c r="G856" t="s">
        <v>3176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3177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1" t="s">
        <v>3178</v>
      </c>
      <c r="G857" s="43" t="s">
        <v>3179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3180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1" t="s">
        <v>3181</v>
      </c>
      <c r="G858" t="s">
        <v>2493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3182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1" t="s">
        <v>3183</v>
      </c>
      <c r="G859" s="43" t="s">
        <v>3184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3185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1" t="s">
        <v>3186</v>
      </c>
      <c r="G860" t="s">
        <v>3187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3188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1" t="s">
        <v>3189</v>
      </c>
      <c r="G861" t="s">
        <v>3190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3193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1" t="s">
        <v>3191</v>
      </c>
      <c r="G862" t="s">
        <v>3192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3194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1" t="s">
        <v>3197</v>
      </c>
      <c r="G863" t="s">
        <v>3200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3195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1" t="s">
        <v>3198</v>
      </c>
      <c r="G864" t="s">
        <v>3200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3196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1" t="s">
        <v>3199</v>
      </c>
      <c r="G865" t="s">
        <v>3200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3201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1" t="s">
        <v>3202</v>
      </c>
      <c r="G866" s="43" t="s">
        <v>3203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3205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1" t="s">
        <v>3204</v>
      </c>
      <c r="G867" s="43" t="s">
        <v>3206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3208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1" t="s">
        <v>3207</v>
      </c>
      <c r="G868" t="s">
        <v>1695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3209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1" t="s">
        <v>3210</v>
      </c>
      <c r="G869" s="43" t="s">
        <v>3211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3212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1" t="s">
        <v>3213</v>
      </c>
      <c r="G870" t="s">
        <v>1695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3214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1" t="s">
        <v>3216</v>
      </c>
      <c r="G871" t="s">
        <v>3215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3218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1" t="s">
        <v>3219</v>
      </c>
      <c r="G872" t="s">
        <v>3220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3221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1" t="s">
        <v>3222</v>
      </c>
      <c r="G873" t="s">
        <v>3225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3226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1" t="s">
        <v>3227</v>
      </c>
      <c r="G874" t="s">
        <v>3228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3229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1" t="s">
        <v>3230</v>
      </c>
      <c r="G875" s="43" t="s">
        <v>3233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3231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1" t="s">
        <v>3232</v>
      </c>
      <c r="G876" s="43" t="s">
        <v>3234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3235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1" t="s">
        <v>3237</v>
      </c>
      <c r="G877" s="43" t="s">
        <v>3236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3238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1" t="s">
        <v>3239</v>
      </c>
      <c r="G878" t="s">
        <v>3240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3241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1" t="s">
        <v>3242</v>
      </c>
      <c r="G879" t="s">
        <v>3240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3243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1" t="s">
        <v>3244</v>
      </c>
      <c r="G880" s="43" t="s">
        <v>3245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3246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1" t="s">
        <v>3248</v>
      </c>
      <c r="G881" s="43" t="s">
        <v>3247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3249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1" t="s">
        <v>3250</v>
      </c>
      <c r="G882" s="43" t="s">
        <v>3251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3253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1" t="s">
        <v>3252</v>
      </c>
      <c r="G883" t="s">
        <v>3254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3255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1" t="s">
        <v>3256</v>
      </c>
      <c r="G884" t="s">
        <v>3257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3258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1" t="s">
        <v>3259</v>
      </c>
      <c r="G885" t="s">
        <v>1695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3260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1" t="s">
        <v>3261</v>
      </c>
      <c r="G886" t="s">
        <v>3262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3263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1" t="s">
        <v>3264</v>
      </c>
      <c r="G887" t="s">
        <v>3265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3266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1" t="s">
        <v>3267</v>
      </c>
      <c r="G888" t="s">
        <v>3268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3270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1" t="s">
        <v>3271</v>
      </c>
      <c r="G889" t="s">
        <v>3272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3283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1" t="s">
        <v>3275</v>
      </c>
      <c r="G890" t="s">
        <v>3276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3277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1" t="s">
        <v>3278</v>
      </c>
      <c r="G891" t="s">
        <v>3279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3281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1" t="s">
        <v>3282</v>
      </c>
      <c r="G892" t="s">
        <v>3280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3284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1" t="s">
        <v>3285</v>
      </c>
      <c r="G893" t="s">
        <v>3286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3288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1" t="s">
        <v>3287</v>
      </c>
      <c r="G894" t="s">
        <v>3289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3291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1" t="s">
        <v>3292</v>
      </c>
      <c r="G895" s="43" t="s">
        <v>3293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3301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1" t="s">
        <v>3302</v>
      </c>
      <c r="G896" t="s">
        <v>1695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3303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1" t="s">
        <v>3304</v>
      </c>
      <c r="G897" t="s">
        <v>3305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3307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1" t="s">
        <v>3308</v>
      </c>
      <c r="G898" t="s">
        <v>1695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3311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1" t="s">
        <v>3310</v>
      </c>
      <c r="G899" t="s">
        <v>3309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3313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1" t="s">
        <v>3312</v>
      </c>
      <c r="G900" t="s">
        <v>1695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3314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1" t="s">
        <v>3315</v>
      </c>
      <c r="G901" t="s">
        <v>3316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3325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1" t="s">
        <v>3317</v>
      </c>
      <c r="G902" t="s">
        <v>3318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3324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1" t="s">
        <v>3319</v>
      </c>
      <c r="G903" t="s">
        <v>3322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3320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1" t="s">
        <v>3321</v>
      </c>
      <c r="G904" t="s">
        <v>3323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3326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1" t="s">
        <v>3328</v>
      </c>
      <c r="G905" t="s">
        <v>3327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3329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1" t="s">
        <v>3330</v>
      </c>
      <c r="G906" t="s">
        <v>3331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3338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1" t="s">
        <v>3339</v>
      </c>
      <c r="G907" t="s">
        <v>3340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3341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1" t="s">
        <v>3342</v>
      </c>
      <c r="G908" t="s">
        <v>3343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3344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1" t="s">
        <v>3345</v>
      </c>
      <c r="G909" t="s">
        <v>3346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3347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1" t="s">
        <v>3349</v>
      </c>
      <c r="G910" t="s">
        <v>1695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3350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1" t="s">
        <v>3351</v>
      </c>
      <c r="G911" t="s">
        <v>1695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3352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1" t="s">
        <v>3354</v>
      </c>
      <c r="G912" t="s">
        <v>1695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3353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1" t="s">
        <v>3355</v>
      </c>
      <c r="G913" t="s">
        <v>1695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3356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1" t="s">
        <v>3358</v>
      </c>
      <c r="G914" t="s">
        <v>1695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3357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1" t="s">
        <v>3359</v>
      </c>
      <c r="G915" t="s">
        <v>1695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3360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1" t="s">
        <v>3379</v>
      </c>
      <c r="G916" t="s">
        <v>3363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3361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1" t="s">
        <v>3362</v>
      </c>
      <c r="G917" t="s">
        <v>3363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3364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1" t="s">
        <v>3365</v>
      </c>
      <c r="G918" t="s">
        <v>1695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3366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1" t="s">
        <v>3367</v>
      </c>
      <c r="G919" t="s">
        <v>1695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3368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1" t="s">
        <v>3369</v>
      </c>
      <c r="G920" t="s">
        <v>1695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3370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1" t="s">
        <v>3371</v>
      </c>
      <c r="G921" t="s">
        <v>3393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3372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1" t="s">
        <v>3373</v>
      </c>
      <c r="G922" t="s">
        <v>3393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3374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1" t="s">
        <v>3376</v>
      </c>
      <c r="G923" t="s">
        <v>1695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3375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1" t="s">
        <v>3377</v>
      </c>
      <c r="G924" t="s">
        <v>1695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3380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1" t="s">
        <v>3378</v>
      </c>
      <c r="G925" t="s">
        <v>1695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3382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1" t="s">
        <v>3381</v>
      </c>
      <c r="G926" t="s">
        <v>3343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3383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1" t="s">
        <v>3384</v>
      </c>
      <c r="G927" t="s">
        <v>3343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3385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1" t="s">
        <v>3386</v>
      </c>
      <c r="G928" t="s">
        <v>3391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3387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1" t="s">
        <v>3389</v>
      </c>
      <c r="G929" t="s">
        <v>3392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3388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1" t="s">
        <v>3390</v>
      </c>
      <c r="G930" t="s">
        <v>3392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3396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1" t="s">
        <v>3394</v>
      </c>
      <c r="G931" t="s">
        <v>3395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3397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1" t="s">
        <v>3398</v>
      </c>
      <c r="G932" t="s">
        <v>3395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3399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1" t="s">
        <v>3400</v>
      </c>
      <c r="G933" t="s">
        <v>3401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3402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1" t="s">
        <v>3403</v>
      </c>
      <c r="G934" s="43" t="s">
        <v>3404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3405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1" t="s">
        <v>3406</v>
      </c>
      <c r="G935" t="s">
        <v>2816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3407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1" t="s">
        <v>3408</v>
      </c>
      <c r="G936" t="s">
        <v>3409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3411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1" t="s">
        <v>3410</v>
      </c>
      <c r="G937" t="s">
        <v>3412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3415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1" t="s">
        <v>3416</v>
      </c>
      <c r="G938" t="s">
        <v>3417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3418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1" t="s">
        <v>3419</v>
      </c>
      <c r="G939" t="s">
        <v>3420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  <row r="940" spans="1:17">
      <c r="A940" t="s">
        <v>3428</v>
      </c>
      <c r="B940" s="30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1" t="s">
        <v>3426</v>
      </c>
      <c r="G940" t="s">
        <v>3427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30" t="str">
        <f>"item_"&amp;CONTROL[[#This Row],[VEHIDCODE]]</f>
        <v>item_emu_Hong_Kong_MTR_SP1900</v>
      </c>
      <c r="P940" s="30" t="str">
        <f>"str_"&amp;CONTROL[[#This Row],[VEHIDCODE]]</f>
        <v>str_emu_Hong_Kong_MTR_SP1900</v>
      </c>
      <c r="Q940" s="10" t="b">
        <f>_xlfn.XLOOKUP(CONTROL[[#This Row],[VEHIDCODE]],PROPERTIES[VEHIDCODE],PROPERTIES[EXCLUDE])</f>
        <v>0</v>
      </c>
    </row>
    <row r="941" spans="1:17">
      <c r="A941" t="s">
        <v>3432</v>
      </c>
      <c r="B941" s="30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1" t="s">
        <v>3430</v>
      </c>
      <c r="G941" t="s">
        <v>3431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30" t="str">
        <f>"item_"&amp;CONTROL[[#This Row],[VEHIDCODE]]</f>
        <v>item_electric_China_China_Railways_HXD2</v>
      </c>
      <c r="P941" s="30" t="str">
        <f>"str_"&amp;CONTROL[[#This Row],[VEHIDCODE]]</f>
        <v>str_electric_China_China_Railways_HXD2</v>
      </c>
      <c r="Q941" s="10" t="b">
        <f>_xlfn.XLOOKUP(CONTROL[[#This Row],[VEHIDCODE]],PROPERTIES[VEHIDCODE],PROPERTIES[EXCLUDE])</f>
        <v>0</v>
      </c>
    </row>
    <row r="942" spans="1:17">
      <c r="A942" t="s">
        <v>3435</v>
      </c>
      <c r="B942" s="30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1" t="s">
        <v>3433</v>
      </c>
      <c r="G942" t="s">
        <v>3434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30" t="str">
        <f>"item_"&amp;CONTROL[[#This Row],[VEHIDCODE]]</f>
        <v>item_diesel_China_China_Railways_DF11</v>
      </c>
      <c r="P942" s="30" t="str">
        <f>"str_"&amp;CONTROL[[#This Row],[VEHIDCODE]]</f>
        <v>str_diesel_China_China_Railways_DF11</v>
      </c>
      <c r="Q942" s="10" t="b">
        <f>_xlfn.XLOOKUP(CONTROL[[#This Row],[VEHIDCODE]],PROPERTIES[VEHIDCODE],PROPERTIES[EXCLUDE])</f>
        <v>0</v>
      </c>
    </row>
    <row r="943" spans="1:17">
      <c r="A943" s="2" t="s">
        <v>3436</v>
      </c>
      <c r="B943" s="30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1" t="s">
        <v>3437</v>
      </c>
      <c r="G943" t="s">
        <v>3438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30" t="str">
        <f>"item_"&amp;CONTROL[[#This Row],[VEHIDCODE]]</f>
        <v>item_electric_China_China_Railways_SS8</v>
      </c>
      <c r="P943" s="30" t="str">
        <f>"str_"&amp;CONTROL[[#This Row],[VEHIDCODE]]</f>
        <v>str_electric_China_China_Railways_SS8</v>
      </c>
      <c r="Q943" s="10" t="b">
        <f>_xlfn.XLOOKUP(CONTROL[[#This Row],[VEHIDCODE]],PROPERTIES[VEHIDCODE],PROPERTIES[EXCLUDE])</f>
        <v>0</v>
      </c>
    </row>
    <row r="944" spans="1:17">
      <c r="A944" t="s">
        <v>3439</v>
      </c>
      <c r="B944" s="30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1" t="s">
        <v>3440</v>
      </c>
      <c r="G944" t="s">
        <v>3441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30" t="str">
        <f>"item_"&amp;CONTROL[[#This Row],[VEHIDCODE]]</f>
        <v>item_electric_China_China_Railways_HXD2B</v>
      </c>
      <c r="P944" s="30" t="str">
        <f>"str_"&amp;CONTROL[[#This Row],[VEHIDCODE]]</f>
        <v>str_electric_China_China_Railways_HXD2B</v>
      </c>
      <c r="Q944" s="10" t="b">
        <f>_xlfn.XLOOKUP(CONTROL[[#This Row],[VEHIDCODE]],PROPERTIES[VEHIDCODE],PROPERTIES[EXCLUDE])</f>
        <v>0</v>
      </c>
    </row>
    <row r="945" spans="1:17">
      <c r="A945" t="s">
        <v>3442</v>
      </c>
      <c r="B945" s="30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1" t="s">
        <v>3445</v>
      </c>
      <c r="G945" t="s">
        <v>3443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30" t="str">
        <f>"item_"&amp;CONTROL[[#This Row],[VEHIDCODE]]</f>
        <v>item_electric_China_China_Railways_HXD3D</v>
      </c>
      <c r="P945" s="30" t="str">
        <f>"str_"&amp;CONTROL[[#This Row],[VEHIDCODE]]</f>
        <v>str_electric_China_China_Railways_HXD3D</v>
      </c>
      <c r="Q945" s="10" t="b">
        <f>_xlfn.XLOOKUP(CONTROL[[#This Row],[VEHIDCODE]],PROPERTIES[VEHIDCODE],PROPERTIES[EXCLUDE])</f>
        <v>0</v>
      </c>
    </row>
    <row r="946" spans="1:17">
      <c r="A946" t="s">
        <v>3444</v>
      </c>
      <c r="B946" s="30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1" t="s">
        <v>3446</v>
      </c>
      <c r="G946" t="s">
        <v>3447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30" t="str">
        <f>"item_"&amp;CONTROL[[#This Row],[VEHIDCODE]]</f>
        <v>item_diesel_China_China_Railways_DF4</v>
      </c>
      <c r="P946" s="30" t="str">
        <f>"str_"&amp;CONTROL[[#This Row],[VEHIDCODE]]</f>
        <v>str_diesel_China_China_Railways_DF4</v>
      </c>
      <c r="Q946" s="10" t="b">
        <f>_xlfn.XLOOKUP(CONTROL[[#This Row],[VEHIDCODE]],PROPERTIES[VEHIDCODE],PROPERTIES[EXCLUDE])</f>
        <v>0</v>
      </c>
    </row>
    <row r="947" spans="1:17">
      <c r="A947" t="s">
        <v>3448</v>
      </c>
      <c r="B947" s="30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1" t="s">
        <v>3450</v>
      </c>
      <c r="G947" s="43" t="s">
        <v>3449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30" t="str">
        <f>"item_"&amp;CONTROL[[#This Row],[VEHIDCODE]]</f>
        <v>item_diesel_China_China_Railways_DF5</v>
      </c>
      <c r="P947" s="30" t="str">
        <f>"str_"&amp;CONTROL[[#This Row],[VEHIDCODE]]</f>
        <v>str_diesel_China_China_Railways_DF5</v>
      </c>
      <c r="Q947" s="10" t="b">
        <f>_xlfn.XLOOKUP(CONTROL[[#This Row],[VEHIDCODE]],PROPERTIES[VEHIDCODE],PROPERTIES[EXCLUDE])</f>
        <v>0</v>
      </c>
    </row>
    <row r="948" spans="1:17">
      <c r="A948" t="s">
        <v>3451</v>
      </c>
      <c r="B948" s="30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1" t="s">
        <v>3453</v>
      </c>
      <c r="G948" t="s">
        <v>3455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30" t="str">
        <f>"item_"&amp;CONTROL[[#This Row],[VEHIDCODE]]</f>
        <v>item_steam_China_China_Railways_JS</v>
      </c>
      <c r="P948" s="30" t="str">
        <f>"str_"&amp;CONTROL[[#This Row],[VEHIDCODE]]</f>
        <v>str_steam_China_China_Railways_JS</v>
      </c>
      <c r="Q948" s="10" t="b">
        <f>_xlfn.XLOOKUP(CONTROL[[#This Row],[VEHIDCODE]],PROPERTIES[VEHIDCODE],PROPERTIES[EXCLUDE])</f>
        <v>0</v>
      </c>
    </row>
    <row r="949" spans="1:17">
      <c r="A949" t="s">
        <v>3452</v>
      </c>
      <c r="B949" s="30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1" t="s">
        <v>3454</v>
      </c>
      <c r="G949" t="s">
        <v>3456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30" t="str">
        <f>"item_"&amp;CONTROL[[#This Row],[VEHIDCODE]]</f>
        <v>item_steam_China_China_Railways_RM</v>
      </c>
      <c r="P949" s="30" t="str">
        <f>"str_"&amp;CONTROL[[#This Row],[VEHIDCODE]]</f>
        <v>str_steam_China_China_Railways_RM</v>
      </c>
      <c r="Q949" s="10" t="b">
        <f>_xlfn.XLOOKUP(CONTROL[[#This Row],[VEHIDCODE]],PROPERTIES[VEHIDCODE],PROPERTIES[EXCLUDE])</f>
        <v>0</v>
      </c>
    </row>
    <row r="950" spans="1:17">
      <c r="A950" t="s">
        <v>3457</v>
      </c>
      <c r="B950" s="30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1" t="s">
        <v>3458</v>
      </c>
      <c r="G950" t="s">
        <v>3459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30" t="str">
        <f>"item_"&amp;CONTROL[[#This Row],[VEHIDCODE]]</f>
        <v>item_rbd_Hungary_MAV_Ikarus_260</v>
      </c>
      <c r="P950" s="30" t="str">
        <f>"str_"&amp;CONTROL[[#This Row],[VEHIDCODE]]</f>
        <v>str_rbd_Hungary_MAV_Ikarus_260</v>
      </c>
      <c r="Q950" s="10" t="b">
        <f>_xlfn.XLOOKUP(CONTROL[[#This Row],[VEHIDCODE]],PROPERTIES[VEHIDCODE],PROPERTIES[EXCLUDE])</f>
        <v>0</v>
      </c>
    </row>
    <row r="951" spans="1:17">
      <c r="A951" s="2" t="s">
        <v>3461</v>
      </c>
      <c r="B951" s="30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41" t="s">
        <v>3462</v>
      </c>
      <c r="G951" t="s">
        <v>2529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Row],[VEHIDCODE]],roster!A:A,roster!C:C))</f>
        <v>1</v>
      </c>
      <c r="N951" t="b">
        <f>ISNUMBER(_xlfn.XMATCH(CONTROL[[#This Row],[VEHIDCODE]],GRAPHICS_PROPERTIES[VEHIDCODE],0))</f>
        <v>1</v>
      </c>
      <c r="O951" s="30" t="str">
        <f>"item_"&amp;CONTROL[[#This Row],[VEHIDCODE]]</f>
        <v>item_diesel_USA_GE_ES44</v>
      </c>
      <c r="P951" s="30" t="str">
        <f>"str_"&amp;CONTROL[[#This Row],[VEHIDCODE]]</f>
        <v>str_diesel_USA_GE_ES44</v>
      </c>
      <c r="Q951" s="10" t="b">
        <f>_xlfn.XLOOKUP(CONTROL[[#This Row],[VEHIDCODE]],PROPERTIES[VEHIDCODE],PROPERTIES[EXCLUDE])</f>
        <v>0</v>
      </c>
    </row>
    <row r="952" spans="1:17">
      <c r="A952" t="s">
        <v>3463</v>
      </c>
      <c r="B952" s="30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41" t="s">
        <v>3464</v>
      </c>
      <c r="G952" t="s">
        <v>3465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Row],[VEHIDCODE]],roster!A:A,roster!C:C))</f>
        <v>1</v>
      </c>
      <c r="N952" t="b">
        <f>ISNUMBER(_xlfn.XMATCH(CONTROL[[#This Row],[VEHIDCODE]],GRAPHICS_PROPERTIES[VEHIDCODE],0))</f>
        <v>1</v>
      </c>
      <c r="O952" s="30" t="str">
        <f>"item_"&amp;CONTROL[[#This Row],[VEHIDCODE]]</f>
        <v>item_diesel_USA_EMD_SD40</v>
      </c>
      <c r="P952" s="30" t="str">
        <f>"str_"&amp;CONTROL[[#This Row],[VEHIDCODE]]</f>
        <v>str_diesel_USA_EMD_SD40</v>
      </c>
      <c r="Q952" s="10" t="b">
        <f>_xlfn.XLOOKUP(CONTROL[[#This Row],[VEHIDCODE]],PROPERTIES[VEHIDCODE],PROPERTIES[EXCLUDE])</f>
        <v>0</v>
      </c>
    </row>
    <row r="953" spans="1:17">
      <c r="A953" t="s">
        <v>3466</v>
      </c>
      <c r="B953" s="30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41" t="s">
        <v>3467</v>
      </c>
      <c r="G953" t="s">
        <v>2496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Row],[VEHIDCODE]],roster!A:A,roster!C:C))</f>
        <v>1</v>
      </c>
      <c r="N953" t="b">
        <f>ISNUMBER(_xlfn.XMATCH(CONTROL[[#This Row],[VEHIDCODE]],GRAPHICS_PROPERTIES[VEHIDCODE],0))</f>
        <v>1</v>
      </c>
      <c r="O953" s="30" t="str">
        <f>"item_"&amp;CONTROL[[#This Row],[VEHIDCODE]]</f>
        <v>item_diesel_USA_EMD_SD70</v>
      </c>
      <c r="P953" s="30" t="str">
        <f>"str_"&amp;CONTROL[[#This Row],[VEHIDCODE]]</f>
        <v>str_diesel_USA_EMD_SD70</v>
      </c>
      <c r="Q953" s="10" t="b">
        <f>_xlfn.XLOOKUP(CONTROL[[#This Row],[VEHIDCODE]],PROPERTIES[VEHIDCODE],PROPERTIES[EXCLUDE])</f>
        <v>0</v>
      </c>
    </row>
    <row r="954" spans="1:17">
      <c r="A954" s="2" t="s">
        <v>3468</v>
      </c>
      <c r="B954" s="30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41" t="s">
        <v>3469</v>
      </c>
      <c r="G954" t="s">
        <v>3470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Row],[VEHIDCODE]],roster!A:A,roster!C:C))</f>
        <v>1</v>
      </c>
      <c r="N954" t="b">
        <f>ISNUMBER(_xlfn.XMATCH(CONTROL[[#This Row],[VEHIDCODE]],GRAPHICS_PROPERTIES[VEHIDCODE],0))</f>
        <v>1</v>
      </c>
      <c r="O954" s="30" t="str">
        <f>"item_"&amp;CONTROL[[#This Row],[VEHIDCODE]]</f>
        <v>item_diesel_USA_GE_C30_7</v>
      </c>
      <c r="P954" s="30" t="str">
        <f>"str_"&amp;CONTROL[[#This Row],[VEHIDCODE]]</f>
        <v>str_diesel_USA_GE_C30_7</v>
      </c>
      <c r="Q954" s="10" t="b">
        <f>_xlfn.XLOOKUP(CONTROL[[#This Row],[VEHIDCODE]],PROPERTIES[VEHIDCODE],PROPERTIES[EXCLUDE])</f>
        <v>0</v>
      </c>
    </row>
    <row r="955" spans="1:17">
      <c r="A955" s="2" t="s">
        <v>3472</v>
      </c>
      <c r="B955" s="30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41" t="s">
        <v>3471</v>
      </c>
      <c r="G955" t="s">
        <v>3473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Row],[VEHIDCODE]],roster!A:A,roster!C:C))</f>
        <v>1</v>
      </c>
      <c r="N955" t="b">
        <f>ISNUMBER(_xlfn.XMATCH(CONTROL[[#This Row],[VEHIDCODE]],GRAPHICS_PROPERTIES[VEHIDCODE],0))</f>
        <v>1</v>
      </c>
      <c r="O955" s="30" t="str">
        <f>"item_"&amp;CONTROL[[#This Row],[VEHIDCODE]]</f>
        <v>item_diesel_USA_GE_Dash_8_40C</v>
      </c>
      <c r="P955" s="30" t="str">
        <f>"str_"&amp;CONTROL[[#This Row],[VEHIDCODE]]</f>
        <v>str_diesel_USA_GE_Dash_8_40C</v>
      </c>
      <c r="Q955" s="10" t="b">
        <f>_xlfn.XLOOKUP(CONTROL[[#This Row],[VEHIDCODE]],PROPERTIES[VEHIDCODE],PROPERTIES[EXCLUDE])</f>
        <v>0</v>
      </c>
    </row>
    <row r="956" spans="1:17">
      <c r="A956" t="s">
        <v>3474</v>
      </c>
      <c r="B956" s="30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41" t="s">
        <v>3475</v>
      </c>
      <c r="G956" t="s">
        <v>3476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Row],[VEHIDCODE]],roster!A:A,roster!C:C))</f>
        <v>1</v>
      </c>
      <c r="N956" t="b">
        <f>ISNUMBER(_xlfn.XMATCH(CONTROL[[#This Row],[VEHIDCODE]],GRAPHICS_PROPERTIES[VEHIDCODE],0))</f>
        <v>1</v>
      </c>
      <c r="O956" s="30" t="str">
        <f>"item_"&amp;CONTROL[[#This Row],[VEHIDCODE]]</f>
        <v>item_diesel_USA_GE_Dash_9_44CW</v>
      </c>
      <c r="P956" s="30" t="str">
        <f>"str_"&amp;CONTROL[[#This Row],[VEHIDCODE]]</f>
        <v>str_diesel_USA_GE_Dash_9_44CW</v>
      </c>
      <c r="Q956" s="10" t="b">
        <f>_xlfn.XLOOKUP(CONTROL[[#This Row],[VEHIDCODE]],PROPERTIES[VEHIDCODE],PROPERTIES[EXCLUDE])</f>
        <v>0</v>
      </c>
    </row>
    <row r="957" spans="1:17">
      <c r="A957" t="s">
        <v>3477</v>
      </c>
      <c r="B957" s="30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41" t="s">
        <v>3478</v>
      </c>
      <c r="G957" t="s">
        <v>3479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Row],[VEHIDCODE]],roster!A:A,roster!C:C))</f>
        <v>1</v>
      </c>
      <c r="N957" t="b">
        <f>ISNUMBER(_xlfn.XMATCH(CONTROL[[#This Row],[VEHIDCODE]],GRAPHICS_PROPERTIES[VEHIDCODE],0))</f>
        <v>1</v>
      </c>
      <c r="O957" s="30" t="str">
        <f>"item_"&amp;CONTROL[[#This Row],[VEHIDCODE]]</f>
        <v>item_diesel_USA_EMD_GP40</v>
      </c>
      <c r="P957" s="30" t="str">
        <f>"str_"&amp;CONTROL[[#This Row],[VEHIDCODE]]</f>
        <v>str_diesel_USA_EMD_GP40</v>
      </c>
      <c r="Q957" s="10" t="b">
        <f>_xlfn.XLOOKUP(CONTROL[[#This Row],[VEHIDCODE]],PROPERTIES[VEHIDCODE],PROPERTIES[EXCLUDE])</f>
        <v>0</v>
      </c>
    </row>
    <row r="958" spans="1:17">
      <c r="A958" t="s">
        <v>3480</v>
      </c>
      <c r="B958" s="30" t="str">
        <f>_xlfn.TEXTAFTER(CONTROL[[#This Row],[VEHIDCODE]],"_")</f>
        <v>Egypt_Kitson_2_2_2</v>
      </c>
      <c r="C958" s="47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8" s="47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41" t="s">
        <v>3482</v>
      </c>
      <c r="G958" t="s">
        <v>3485</v>
      </c>
      <c r="H958" s="48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s="47" t="b">
        <f>ISNUMBER(_xlfn.XMATCH(CONTROL[[#This Row],[VEHIDCODE]],TRACK_TYPES[VEHIDCODE],0))</f>
        <v>1</v>
      </c>
      <c r="K958" s="47" t="b">
        <f>ISNUMBER(_xlfn.XMATCH(CONTROL[[#This Row],[VEHIDCODE]],PROPERTIES[VEHIDCODE],0))</f>
        <v>1</v>
      </c>
      <c r="L958" s="47" t="b">
        <f>ISNUMBER(_xlfn.XMATCH(CONTROL[[#This Row],[VEHIDCODE]],FLAGS[VEHIDCODE],0))</f>
        <v>1</v>
      </c>
      <c r="M958" s="47" t="b">
        <f>ISNUMBER(_xlfn.XLOOKUP(CONTROL[[#This Row],[VEHIDCODE]],roster!A:A,roster!C:C))</f>
        <v>1</v>
      </c>
      <c r="N958" s="47" t="b">
        <f>ISNUMBER(_xlfn.XMATCH(CONTROL[[#This Row],[VEHIDCODE]],GRAPHICS_PROPERTIES[VEHIDCODE],0))</f>
        <v>1</v>
      </c>
      <c r="O958" s="49" t="str">
        <f>"item_"&amp;CONTROL[[#This Row],[VEHIDCODE]]</f>
        <v>item_steam_Egypt_Kitson_2_2_2</v>
      </c>
      <c r="P958" s="49" t="str">
        <f>"str_"&amp;CONTROL[[#This Row],[VEHIDCODE]]</f>
        <v>str_steam_Egypt_Kitson_2_2_2</v>
      </c>
      <c r="Q958" s="10" t="b">
        <f>_xlfn.XLOOKUP(CONTROL[[#This Row],[VEHIDCODE]],PROPERTIES[VEHIDCODE],PROPERTIES[EXCLUDE])</f>
        <v>0</v>
      </c>
    </row>
    <row r="959" spans="1:17">
      <c r="A959" t="s">
        <v>3481</v>
      </c>
      <c r="B959" s="30" t="str">
        <f>_xlfn.TEXTAFTER(CONTROL[[#This Row],[VEHIDCODE]],"_")</f>
        <v>Egypt_Class_7_2_6_0</v>
      </c>
      <c r="C959" s="47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9" s="47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41" t="s">
        <v>3483</v>
      </c>
      <c r="G959" t="s">
        <v>3484</v>
      </c>
      <c r="H959" s="48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s="47" t="b">
        <f>ISNUMBER(_xlfn.XMATCH(CONTROL[[#This Row],[VEHIDCODE]],TRACK_TYPES[VEHIDCODE],0))</f>
        <v>1</v>
      </c>
      <c r="K959" s="47" t="b">
        <f>ISNUMBER(_xlfn.XMATCH(CONTROL[[#This Row],[VEHIDCODE]],PROPERTIES[VEHIDCODE],0))</f>
        <v>1</v>
      </c>
      <c r="L959" s="47" t="b">
        <f>ISNUMBER(_xlfn.XMATCH(CONTROL[[#This Row],[VEHIDCODE]],FLAGS[VEHIDCODE],0))</f>
        <v>1</v>
      </c>
      <c r="M959" s="47" t="b">
        <f>ISNUMBER(_xlfn.XLOOKUP(CONTROL[[#This Row],[VEHIDCODE]],roster!A:A,roster!C:C))</f>
        <v>1</v>
      </c>
      <c r="N959" s="47" t="b">
        <f>ISNUMBER(_xlfn.XMATCH(CONTROL[[#This Row],[VEHIDCODE]],GRAPHICS_PROPERTIES[VEHIDCODE],0))</f>
        <v>1</v>
      </c>
      <c r="O959" s="49" t="str">
        <f>"item_"&amp;CONTROL[[#This Row],[VEHIDCODE]]</f>
        <v>item_steam_Egypt_Class_7_2_6_0</v>
      </c>
      <c r="P959" s="49" t="str">
        <f>"str_"&amp;CONTROL[[#This Row],[VEHIDCODE]]</f>
        <v>str_steam_Egypt_Class_7_2_6_0</v>
      </c>
      <c r="Q959" s="10" t="b">
        <f>_xlfn.XLOOKUP(CONTROL[[#This Row],[VEHIDCODE]],PROPERTIES[VEHIDCODE],PROPERTIES[EXCLUDE])</f>
        <v>0</v>
      </c>
    </row>
    <row r="960" spans="1:17">
      <c r="A960" t="s">
        <v>3486</v>
      </c>
      <c r="B960" s="30" t="str">
        <f>_xlfn.TEXTAFTER(CONTROL[[#This Row],[VEHIDCODE]],"_")</f>
        <v>Egypt_Class_4_0_6_0</v>
      </c>
      <c r="C960" s="47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0" s="47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41" t="s">
        <v>3487</v>
      </c>
      <c r="H960" s="48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s="47" t="b">
        <f>ISNUMBER(_xlfn.XMATCH(CONTROL[[#This Row],[VEHIDCODE]],TRACK_TYPES[VEHIDCODE],0))</f>
        <v>1</v>
      </c>
      <c r="K960" s="47" t="b">
        <f>ISNUMBER(_xlfn.XMATCH(CONTROL[[#This Row],[VEHIDCODE]],PROPERTIES[VEHIDCODE],0))</f>
        <v>1</v>
      </c>
      <c r="L960" s="47" t="b">
        <f>ISNUMBER(_xlfn.XMATCH(CONTROL[[#This Row],[VEHIDCODE]],FLAGS[VEHIDCODE],0))</f>
        <v>1</v>
      </c>
      <c r="M960" s="47" t="b">
        <f>ISNUMBER(_xlfn.XLOOKUP(CONTROL[[#This Row],[VEHIDCODE]],roster!A:A,roster!C:C))</f>
        <v>1</v>
      </c>
      <c r="N960" s="47" t="b">
        <f>ISNUMBER(_xlfn.XMATCH(CONTROL[[#This Row],[VEHIDCODE]],GRAPHICS_PROPERTIES[VEHIDCODE],0))</f>
        <v>1</v>
      </c>
      <c r="O960" s="49" t="str">
        <f>"item_"&amp;CONTROL[[#This Row],[VEHIDCODE]]</f>
        <v>item_steam_Egypt_Class_4_0_6_0</v>
      </c>
      <c r="P960" s="49" t="str">
        <f>"str_"&amp;CONTROL[[#This Row],[VEHIDCODE]]</f>
        <v>str_steam_Egypt_Class_4_0_6_0</v>
      </c>
      <c r="Q960" s="10" t="b">
        <f>_xlfn.XLOOKUP(CONTROL[[#This Row],[VEHIDCODE]],PROPERTIES[VEHIDCODE],PROPERTIES[EXCLUDE])</f>
        <v>0</v>
      </c>
    </row>
  </sheetData>
  <conditionalFormatting sqref="A1:A940">
    <cfRule type="containsText" dxfId="126" priority="6" operator="containsText" text=" ">
      <formula>NOT(ISERROR(SEARCH(" ",A1)))</formula>
    </cfRule>
  </conditionalFormatting>
  <conditionalFormatting sqref="A942:A943">
    <cfRule type="containsText" dxfId="125" priority="1" operator="containsText" text=" ">
      <formula>NOT(ISERROR(SEARCH(" ",A942)))</formula>
    </cfRule>
  </conditionalFormatting>
  <conditionalFormatting sqref="A946:A950 A952:A953 A956:A1048576">
    <cfRule type="containsText" dxfId="124" priority="13" operator="containsText" text=" ">
      <formula>NOT(ISERROR(SEARCH(" ",A946)))</formula>
    </cfRule>
  </conditionalFormatting>
  <conditionalFormatting sqref="B1:E1 K935:P1048576">
    <cfRule type="cellIs" dxfId="123" priority="11" operator="equal">
      <formula>FALSE</formula>
    </cfRule>
  </conditionalFormatting>
  <conditionalFormatting sqref="E2:E1048576">
    <cfRule type="duplicateValues" dxfId="122" priority="12"/>
  </conditionalFormatting>
  <conditionalFormatting sqref="F1:F1048576">
    <cfRule type="containsText" dxfId="121" priority="14" operator="containsText" text=")">
      <formula>NOT(ISERROR(SEARCH(")",F1)))</formula>
    </cfRule>
    <cfRule type="containsText" dxfId="120" priority="15" operator="containsText" text="(">
      <formula>NOT(ISERROR(SEARCH("(",F1)))</formula>
    </cfRule>
  </conditionalFormatting>
  <conditionalFormatting sqref="H2:H960">
    <cfRule type="containsText" dxfId="119" priority="16" operator="containsText" text="FALSE">
      <formula>NOT(ISERROR(SEARCH("FALSE",H2)))</formula>
    </cfRule>
  </conditionalFormatting>
  <conditionalFormatting sqref="H1:N1">
    <cfRule type="cellIs" dxfId="118" priority="10" operator="equal">
      <formula>FALSE</formula>
    </cfRule>
  </conditionalFormatting>
  <conditionalFormatting sqref="I2:I960">
    <cfRule type="containsText" dxfId="117" priority="20" operator="containsText" text="FALSE">
      <formula>NOT(ISERROR(SEARCH("FALSE",I2)))</formula>
    </cfRule>
  </conditionalFormatting>
  <conditionalFormatting sqref="K896:P934">
    <cfRule type="cellIs" dxfId="116" priority="5" operator="equal">
      <formula>FALSE</formula>
    </cfRule>
  </conditionalFormatting>
  <conditionalFormatting sqref="O1:P1 J2:P795 K796:P803 J804:P804 K805:P814 J815:P821 K822:P831 J832:P833 K834:P894 J895:P895">
    <cfRule type="cellIs" dxfId="115" priority="18" operator="equal">
      <formula>FALSE</formula>
    </cfRule>
  </conditionalFormatting>
  <conditionalFormatting sqref="Q1">
    <cfRule type="cellIs" dxfId="114" priority="3" operator="equal">
      <formula>FALSE</formula>
    </cfRule>
  </conditionalFormatting>
  <conditionalFormatting sqref="Q2:Q960">
    <cfRule type="cellIs" dxfId="113" priority="2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960"/>
  <sheetViews>
    <sheetView zoomScaleNormal="100" workbookViewId="0">
      <pane xSplit="1" ySplit="1" topLeftCell="Y937" activePane="bottomRight" state="frozen"/>
      <selection pane="topRight" activeCell="B1" sqref="B1"/>
      <selection pane="bottomLeft" activeCell="A2" sqref="A2"/>
      <selection pane="bottomRight" activeCell="A960" sqref="A960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2.23046875" bestFit="1" customWidth="1"/>
    <col min="26" max="26" width="11.84375" customWidth="1"/>
    <col min="27" max="27" width="12.3046875" style="2" bestFit="1" customWidth="1"/>
    <col min="28" max="28" width="23" customWidth="1"/>
    <col min="29" max="29" width="35.4609375" customWidth="1"/>
    <col min="30" max="30" width="15.61328125" style="2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20" t="s">
        <v>2</v>
      </c>
      <c r="D1" s="1" t="s">
        <v>1705</v>
      </c>
      <c r="E1" s="20" t="s">
        <v>2217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3030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2224</v>
      </c>
      <c r="S1" s="27" t="s">
        <v>2225</v>
      </c>
      <c r="T1" s="27" t="s">
        <v>2226</v>
      </c>
      <c r="U1" s="20" t="s">
        <v>12</v>
      </c>
      <c r="V1" s="5" t="s">
        <v>13</v>
      </c>
      <c r="W1" s="8" t="s">
        <v>14</v>
      </c>
      <c r="X1" s="8" t="s">
        <v>15</v>
      </c>
      <c r="Y1" s="1" t="s">
        <v>676</v>
      </c>
      <c r="Z1" s="1" t="s">
        <v>677</v>
      </c>
      <c r="AA1" s="3" t="s">
        <v>678</v>
      </c>
      <c r="AB1" s="20" t="s">
        <v>967</v>
      </c>
      <c r="AC1" s="20" t="s">
        <v>968</v>
      </c>
      <c r="AD1" s="20" t="s">
        <v>984</v>
      </c>
      <c r="AE1" s="20" t="s">
        <v>2223</v>
      </c>
      <c r="AF1" s="1" t="s">
        <v>2469</v>
      </c>
      <c r="AG1" s="6" t="s">
        <v>3414</v>
      </c>
    </row>
    <row r="2" spans="1:52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5">
        <v>0</v>
      </c>
      <c r="X2" s="9">
        <v>0</v>
      </c>
      <c r="Y2" t="s">
        <v>882</v>
      </c>
      <c r="Z2" t="s">
        <v>868</v>
      </c>
      <c r="AA2" s="2" t="s">
        <v>886</v>
      </c>
      <c r="AB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2" s="2" t="str">
        <f>SUBSTITUTE(SUBSTITUTE(PROPERTIES[[#This Row],[PURCHASECOST_VALUE]], "PURCHASECOST_", ""), "_VALUE", "")</f>
        <v>MMU</v>
      </c>
      <c r="AE2" s="9" t="str" cm="1">
        <f t="array" ref="AE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2" s="2" t="b">
        <v>0</v>
      </c>
      <c r="AG2" s="10" t="b">
        <v>0</v>
      </c>
      <c r="AX2"/>
      <c r="AY2"/>
      <c r="AZ2"/>
    </row>
    <row r="3" spans="1:52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5">
        <v>0</v>
      </c>
      <c r="X3" s="9">
        <v>0</v>
      </c>
      <c r="Y3" t="s">
        <v>882</v>
      </c>
      <c r="Z3" t="s">
        <v>868</v>
      </c>
      <c r="AA3" s="2" t="s">
        <v>886</v>
      </c>
      <c r="AB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3" s="2" t="str">
        <f>SUBSTITUTE(SUBSTITUTE(PROPERTIES[[#This Row],[PURCHASECOST_VALUE]], "PURCHASECOST_", ""), "_VALUE", "")</f>
        <v>MMU</v>
      </c>
      <c r="AE3" s="9" t="str" cm="1">
        <f t="array" ref="AE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3" s="2" t="b">
        <v>0</v>
      </c>
      <c r="AG3" s="10" t="b">
        <v>0</v>
      </c>
      <c r="AX3"/>
      <c r="AY3"/>
      <c r="AZ3"/>
    </row>
    <row r="4" spans="1:52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1717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5">
        <v>0</v>
      </c>
      <c r="X4" s="9">
        <v>0</v>
      </c>
      <c r="Y4" t="s">
        <v>869</v>
      </c>
      <c r="Z4" t="s">
        <v>868</v>
      </c>
      <c r="AA4" s="2" t="s">
        <v>886</v>
      </c>
      <c r="AB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4" s="2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" s="2" t="b">
        <v>0</v>
      </c>
      <c r="AG4" s="10" t="b">
        <v>0</v>
      </c>
      <c r="AX4"/>
      <c r="AY4"/>
      <c r="AZ4"/>
    </row>
    <row r="5" spans="1:52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1814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5">
        <v>0</v>
      </c>
      <c r="X5" s="9">
        <v>0</v>
      </c>
      <c r="Y5" t="s">
        <v>870</v>
      </c>
      <c r="Z5" t="s">
        <v>868</v>
      </c>
      <c r="AA5" s="2" t="s">
        <v>886</v>
      </c>
      <c r="AB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5" s="2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" s="2" t="b">
        <v>0</v>
      </c>
      <c r="AG5" s="10" t="b">
        <v>0</v>
      </c>
      <c r="AX5"/>
      <c r="AY5"/>
      <c r="AZ5"/>
    </row>
    <row r="6" spans="1:52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1718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5">
        <v>0</v>
      </c>
      <c r="X6" s="9">
        <v>0</v>
      </c>
      <c r="Y6" t="s">
        <v>871</v>
      </c>
      <c r="Z6" t="s">
        <v>868</v>
      </c>
      <c r="AA6" s="2" t="s">
        <v>886</v>
      </c>
      <c r="AB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6" s="2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" s="2" t="b">
        <v>0</v>
      </c>
      <c r="AG6" s="10" t="b">
        <v>0</v>
      </c>
      <c r="AX6"/>
      <c r="AY6"/>
      <c r="AZ6"/>
    </row>
    <row r="7" spans="1:52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1748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5">
        <v>0</v>
      </c>
      <c r="X7" s="9">
        <v>0</v>
      </c>
      <c r="Y7" t="s">
        <v>869</v>
      </c>
      <c r="Z7" t="s">
        <v>868</v>
      </c>
      <c r="AA7" s="2" t="s">
        <v>886</v>
      </c>
      <c r="AB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" s="2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" s="2" t="b">
        <v>0</v>
      </c>
      <c r="AG7" s="10" t="b">
        <v>0</v>
      </c>
      <c r="AX7"/>
      <c r="AY7"/>
      <c r="AZ7"/>
    </row>
    <row r="8" spans="1:52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1762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5">
        <v>0</v>
      </c>
      <c r="X8" s="9">
        <v>0</v>
      </c>
      <c r="Y8" t="s">
        <v>869</v>
      </c>
      <c r="Z8" t="s">
        <v>868</v>
      </c>
      <c r="AA8" s="2" t="s">
        <v>886</v>
      </c>
      <c r="AB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8" s="2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" s="2" t="b">
        <v>0</v>
      </c>
      <c r="AG8" s="10" t="b">
        <v>0</v>
      </c>
      <c r="AX8"/>
      <c r="AY8"/>
      <c r="AZ8"/>
    </row>
    <row r="9" spans="1:52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1950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5">
        <v>0</v>
      </c>
      <c r="X9" s="9">
        <v>2</v>
      </c>
      <c r="Y9" t="s">
        <v>872</v>
      </c>
      <c r="Z9" t="s">
        <v>868</v>
      </c>
      <c r="AA9" s="2" t="s">
        <v>886</v>
      </c>
      <c r="AB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9" s="2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" s="2" t="b">
        <v>0</v>
      </c>
      <c r="AG9" s="10" t="b">
        <v>0</v>
      </c>
      <c r="AX9"/>
      <c r="AY9"/>
      <c r="AZ9"/>
    </row>
    <row r="10" spans="1:52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1718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5">
        <v>0</v>
      </c>
      <c r="X10" s="9">
        <v>0</v>
      </c>
      <c r="Y10" t="s">
        <v>871</v>
      </c>
      <c r="Z10" t="s">
        <v>868</v>
      </c>
      <c r="AA10" s="2" t="s">
        <v>886</v>
      </c>
      <c r="AB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0" s="2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0" s="2" t="b">
        <v>0</v>
      </c>
      <c r="AG10" s="10" t="b">
        <v>0</v>
      </c>
      <c r="AX10"/>
      <c r="AY10"/>
      <c r="AZ10"/>
    </row>
    <row r="11" spans="1:52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1717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5">
        <v>0</v>
      </c>
      <c r="X11" s="9">
        <v>0</v>
      </c>
      <c r="Y11" t="s">
        <v>869</v>
      </c>
      <c r="Z11" t="s">
        <v>868</v>
      </c>
      <c r="AA11" s="2" t="s">
        <v>886</v>
      </c>
      <c r="AB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1" s="2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F11" s="2" t="b">
        <v>0</v>
      </c>
      <c r="AG11" s="10" t="b">
        <v>0</v>
      </c>
      <c r="AX11"/>
      <c r="AY11"/>
      <c r="AZ11"/>
    </row>
    <row r="12" spans="1:52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1718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5">
        <v>0</v>
      </c>
      <c r="X12" s="9">
        <v>0</v>
      </c>
      <c r="Y12" t="s">
        <v>871</v>
      </c>
      <c r="Z12" t="s">
        <v>868</v>
      </c>
      <c r="AA12" s="2" t="s">
        <v>886</v>
      </c>
      <c r="AB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2" s="2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2" s="2" t="b">
        <v>0</v>
      </c>
      <c r="AG12" s="10" t="b">
        <v>0</v>
      </c>
      <c r="AX12"/>
      <c r="AY12"/>
      <c r="AZ12"/>
    </row>
    <row r="13" spans="1:52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1762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5">
        <v>0</v>
      </c>
      <c r="X13" s="9">
        <v>0</v>
      </c>
      <c r="Y13" t="s">
        <v>869</v>
      </c>
      <c r="Z13" t="s">
        <v>868</v>
      </c>
      <c r="AA13" s="2" t="s">
        <v>886</v>
      </c>
      <c r="AB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3" s="2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3" s="2" t="b">
        <v>0</v>
      </c>
      <c r="AG13" s="10" t="b">
        <v>0</v>
      </c>
      <c r="AX13"/>
      <c r="AY13"/>
      <c r="AZ13"/>
    </row>
    <row r="14" spans="1:52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1781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5">
        <v>0</v>
      </c>
      <c r="X14" s="9">
        <v>0</v>
      </c>
      <c r="Y14" t="s">
        <v>873</v>
      </c>
      <c r="Z14" t="s">
        <v>868</v>
      </c>
      <c r="AA14" s="2" t="s">
        <v>886</v>
      </c>
      <c r="AB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4" s="2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4" s="2" t="b">
        <v>0</v>
      </c>
      <c r="AG14" s="10" t="b">
        <v>0</v>
      </c>
      <c r="AX14"/>
      <c r="AY14"/>
      <c r="AZ14"/>
    </row>
    <row r="15" spans="1:52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1717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5">
        <v>0</v>
      </c>
      <c r="X15" s="9">
        <v>0</v>
      </c>
      <c r="Y15" t="s">
        <v>869</v>
      </c>
      <c r="Z15" t="s">
        <v>868</v>
      </c>
      <c r="AA15" s="2" t="s">
        <v>886</v>
      </c>
      <c r="AB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5" s="2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5" s="2" t="b">
        <v>0</v>
      </c>
      <c r="AG15" s="10" t="b">
        <v>0</v>
      </c>
      <c r="AX15"/>
      <c r="AY15"/>
      <c r="AZ15"/>
    </row>
    <row r="16" spans="1:52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1875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5">
        <v>0</v>
      </c>
      <c r="X16" s="9">
        <v>0</v>
      </c>
      <c r="Y16" t="s">
        <v>871</v>
      </c>
      <c r="Z16" t="s">
        <v>868</v>
      </c>
      <c r="AA16" s="2" t="s">
        <v>886</v>
      </c>
      <c r="AB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6" s="2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16" s="2" t="b">
        <v>0</v>
      </c>
      <c r="AG16" s="10" t="b">
        <v>0</v>
      </c>
      <c r="AX16"/>
      <c r="AY16"/>
      <c r="AZ16"/>
    </row>
    <row r="17" spans="1:52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1888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5">
        <v>0</v>
      </c>
      <c r="X17" s="9">
        <v>0</v>
      </c>
      <c r="Y17" t="s">
        <v>870</v>
      </c>
      <c r="Z17" t="s">
        <v>868</v>
      </c>
      <c r="AA17" s="2" t="s">
        <v>886</v>
      </c>
      <c r="AB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7" s="2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7" s="2" t="b">
        <v>0</v>
      </c>
      <c r="AG17" s="10" t="b">
        <v>0</v>
      </c>
      <c r="AX17"/>
      <c r="AY17"/>
      <c r="AZ17"/>
    </row>
    <row r="18" spans="1:52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1936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5">
        <v>0</v>
      </c>
      <c r="X18" s="9">
        <v>0</v>
      </c>
      <c r="Y18" t="s">
        <v>874</v>
      </c>
      <c r="Z18" t="s">
        <v>868</v>
      </c>
      <c r="AA18" s="2" t="s">
        <v>886</v>
      </c>
      <c r="AB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8" s="2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8" s="2" t="b">
        <v>0</v>
      </c>
      <c r="AG18" s="10" t="b">
        <v>0</v>
      </c>
      <c r="AX18"/>
      <c r="AY18"/>
      <c r="AZ18"/>
    </row>
    <row r="19" spans="1:52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1762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5">
        <v>0</v>
      </c>
      <c r="X19" s="9">
        <v>0</v>
      </c>
      <c r="Y19" t="s">
        <v>869</v>
      </c>
      <c r="Z19" t="s">
        <v>868</v>
      </c>
      <c r="AA19" s="2" t="s">
        <v>886</v>
      </c>
      <c r="AB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9" s="2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9" s="2" t="b">
        <v>0</v>
      </c>
      <c r="AG19" s="10" t="b">
        <v>0</v>
      </c>
      <c r="AX19"/>
      <c r="AY19"/>
      <c r="AZ19"/>
    </row>
    <row r="20" spans="1:52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1762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5">
        <v>0</v>
      </c>
      <c r="X20" s="9">
        <v>0</v>
      </c>
      <c r="Y20" t="s">
        <v>869</v>
      </c>
      <c r="Z20" t="s">
        <v>868</v>
      </c>
      <c r="AA20" s="2" t="s">
        <v>886</v>
      </c>
      <c r="AB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0" s="2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0" s="2" t="b">
        <v>0</v>
      </c>
      <c r="AG20" s="10" t="b">
        <v>0</v>
      </c>
      <c r="AX20"/>
      <c r="AY20"/>
      <c r="AZ20"/>
    </row>
    <row r="21" spans="1:52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1870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5">
        <v>0</v>
      </c>
      <c r="X21" s="9">
        <v>0</v>
      </c>
      <c r="Y21" t="s">
        <v>869</v>
      </c>
      <c r="Z21" t="s">
        <v>868</v>
      </c>
      <c r="AA21" s="2" t="s">
        <v>886</v>
      </c>
      <c r="AB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1" s="2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1" s="2" t="b">
        <v>0</v>
      </c>
      <c r="AG21" s="10" t="b">
        <v>0</v>
      </c>
      <c r="AX21"/>
      <c r="AY21"/>
      <c r="AZ21"/>
    </row>
    <row r="22" spans="1:52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1870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5">
        <v>0</v>
      </c>
      <c r="X22" s="9">
        <v>0</v>
      </c>
      <c r="Y22" t="s">
        <v>869</v>
      </c>
      <c r="Z22" t="s">
        <v>868</v>
      </c>
      <c r="AA22" s="2" t="s">
        <v>886</v>
      </c>
      <c r="AB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2" s="2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2" s="2" t="b">
        <v>0</v>
      </c>
      <c r="AG22" s="10" t="b">
        <v>0</v>
      </c>
      <c r="AX22"/>
      <c r="AY22"/>
      <c r="AZ22"/>
    </row>
    <row r="23" spans="1:52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1717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5">
        <v>0</v>
      </c>
      <c r="X23" s="9">
        <v>0</v>
      </c>
      <c r="Y23" t="s">
        <v>869</v>
      </c>
      <c r="Z23" t="s">
        <v>868</v>
      </c>
      <c r="AA23" s="2" t="s">
        <v>886</v>
      </c>
      <c r="AB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3" s="2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3" s="2" t="b">
        <v>0</v>
      </c>
      <c r="AG23" s="10" t="b">
        <v>0</v>
      </c>
      <c r="AX23"/>
      <c r="AY23"/>
      <c r="AZ23"/>
    </row>
    <row r="24" spans="1:52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1781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5">
        <v>0</v>
      </c>
      <c r="X24" s="9">
        <v>0</v>
      </c>
      <c r="Y24" t="s">
        <v>873</v>
      </c>
      <c r="Z24" t="s">
        <v>868</v>
      </c>
      <c r="AA24" s="2" t="s">
        <v>886</v>
      </c>
      <c r="AB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4" s="2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4" s="2" t="b">
        <v>0</v>
      </c>
      <c r="AG24" s="10" t="b">
        <v>0</v>
      </c>
      <c r="AX24"/>
      <c r="AY24"/>
      <c r="AZ24"/>
    </row>
    <row r="25" spans="1:52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1761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5">
        <v>0</v>
      </c>
      <c r="X25" s="9">
        <v>0</v>
      </c>
      <c r="Y25" t="s">
        <v>875</v>
      </c>
      <c r="Z25" t="s">
        <v>868</v>
      </c>
      <c r="AA25" s="2" t="s">
        <v>886</v>
      </c>
      <c r="AB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5" s="2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5" s="2" t="b">
        <v>0</v>
      </c>
      <c r="AG25" s="10" t="b">
        <v>0</v>
      </c>
      <c r="AX25"/>
      <c r="AY25"/>
      <c r="AZ25"/>
    </row>
    <row r="26" spans="1:52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1762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5">
        <v>0</v>
      </c>
      <c r="X26" s="9">
        <v>0</v>
      </c>
      <c r="Y26" t="s">
        <v>869</v>
      </c>
      <c r="Z26" t="s">
        <v>868</v>
      </c>
      <c r="AA26" s="2" t="s">
        <v>886</v>
      </c>
      <c r="AB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6" s="2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6" s="2" t="b">
        <v>0</v>
      </c>
      <c r="AG26" s="10" t="b">
        <v>0</v>
      </c>
      <c r="AX26"/>
      <c r="AY26"/>
      <c r="AZ26"/>
    </row>
    <row r="27" spans="1:52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1837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5">
        <v>0</v>
      </c>
      <c r="X27" s="9">
        <v>0</v>
      </c>
      <c r="Y27" t="s">
        <v>873</v>
      </c>
      <c r="Z27" t="s">
        <v>868</v>
      </c>
      <c r="AA27" s="2" t="s">
        <v>886</v>
      </c>
      <c r="AB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7" s="2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7" s="2" t="b">
        <v>0</v>
      </c>
      <c r="AG27" s="10" t="b">
        <v>0</v>
      </c>
      <c r="AX27"/>
      <c r="AY27"/>
      <c r="AZ27"/>
    </row>
    <row r="28" spans="1:52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1717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5">
        <v>0</v>
      </c>
      <c r="X28" s="9">
        <v>0</v>
      </c>
      <c r="Y28" t="s">
        <v>869</v>
      </c>
      <c r="Z28" t="s">
        <v>868</v>
      </c>
      <c r="AA28" s="2" t="s">
        <v>886</v>
      </c>
      <c r="AB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8" s="2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8" s="2" t="b">
        <v>0</v>
      </c>
      <c r="AG28" s="10" t="b">
        <v>0</v>
      </c>
      <c r="AX28"/>
      <c r="AY28"/>
      <c r="AZ28"/>
    </row>
    <row r="29" spans="1:52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1936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5">
        <v>0</v>
      </c>
      <c r="X29" s="9">
        <v>0</v>
      </c>
      <c r="Y29" t="s">
        <v>874</v>
      </c>
      <c r="Z29" t="s">
        <v>868</v>
      </c>
      <c r="AA29" s="2" t="s">
        <v>886</v>
      </c>
      <c r="AB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9" s="2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9" s="2" t="b">
        <v>0</v>
      </c>
      <c r="AG29" s="10" t="b">
        <v>0</v>
      </c>
      <c r="AX29"/>
      <c r="AY29"/>
      <c r="AZ29"/>
    </row>
    <row r="30" spans="1:52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1762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5">
        <v>0</v>
      </c>
      <c r="X30" s="9">
        <v>2</v>
      </c>
      <c r="Y30" t="s">
        <v>869</v>
      </c>
      <c r="Z30" t="s">
        <v>868</v>
      </c>
      <c r="AA30" s="2" t="s">
        <v>886</v>
      </c>
      <c r="AB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0" s="2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0" s="2" t="b">
        <v>0</v>
      </c>
      <c r="AG30" s="10" t="b">
        <v>0</v>
      </c>
      <c r="AX30"/>
      <c r="AY30"/>
      <c r="AZ30"/>
    </row>
    <row r="31" spans="1:52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1781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5">
        <v>0</v>
      </c>
      <c r="X31" s="9">
        <v>0</v>
      </c>
      <c r="Y31" t="s">
        <v>873</v>
      </c>
      <c r="Z31" t="s">
        <v>868</v>
      </c>
      <c r="AA31" s="2" t="s">
        <v>886</v>
      </c>
      <c r="AB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1" s="2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1" s="2" t="b">
        <v>0</v>
      </c>
      <c r="AG31" s="10" t="b">
        <v>0</v>
      </c>
      <c r="AX31"/>
      <c r="AY31"/>
      <c r="AZ31"/>
    </row>
    <row r="32" spans="1:52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1762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5">
        <v>0</v>
      </c>
      <c r="X32" s="9">
        <v>0</v>
      </c>
      <c r="Y32" t="s">
        <v>869</v>
      </c>
      <c r="Z32" t="s">
        <v>868</v>
      </c>
      <c r="AA32" s="2" t="s">
        <v>886</v>
      </c>
      <c r="AB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2" s="2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2" s="2" t="b">
        <v>0</v>
      </c>
      <c r="AG32" s="10" t="b">
        <v>0</v>
      </c>
      <c r="AX32"/>
      <c r="AY32"/>
      <c r="AZ32"/>
    </row>
    <row r="33" spans="1:52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1718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5">
        <v>0</v>
      </c>
      <c r="X33" s="9">
        <v>0</v>
      </c>
      <c r="Y33" t="s">
        <v>871</v>
      </c>
      <c r="Z33" t="s">
        <v>868</v>
      </c>
      <c r="AA33" s="2" t="s">
        <v>886</v>
      </c>
      <c r="AB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3" s="2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3" s="2" t="b">
        <v>0</v>
      </c>
      <c r="AG33" s="10" t="b">
        <v>0</v>
      </c>
      <c r="AX33"/>
      <c r="AY33"/>
      <c r="AZ33"/>
    </row>
    <row r="34" spans="1:52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1761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5">
        <v>0</v>
      </c>
      <c r="X34" s="9">
        <v>0</v>
      </c>
      <c r="Y34" t="s">
        <v>875</v>
      </c>
      <c r="Z34" t="s">
        <v>868</v>
      </c>
      <c r="AA34" s="2" t="s">
        <v>886</v>
      </c>
      <c r="AB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4" s="2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4" s="2" t="b">
        <v>0</v>
      </c>
      <c r="AG34" s="10" t="b">
        <v>0</v>
      </c>
      <c r="AX34"/>
      <c r="AY34"/>
      <c r="AZ34"/>
    </row>
    <row r="35" spans="1:52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1762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5">
        <v>0</v>
      </c>
      <c r="X35" s="9">
        <v>0</v>
      </c>
      <c r="Y35" t="s">
        <v>869</v>
      </c>
      <c r="Z35" t="s">
        <v>868</v>
      </c>
      <c r="AA35" s="2" t="s">
        <v>886</v>
      </c>
      <c r="AB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5" s="2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35" s="2" t="b">
        <v>0</v>
      </c>
      <c r="AG35" s="10" t="b">
        <v>0</v>
      </c>
      <c r="AX35"/>
      <c r="AY35"/>
      <c r="AZ35"/>
    </row>
    <row r="36" spans="1:52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1764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5">
        <v>0</v>
      </c>
      <c r="X36" s="9">
        <v>0</v>
      </c>
      <c r="Y36" t="s">
        <v>873</v>
      </c>
      <c r="Z36" t="s">
        <v>868</v>
      </c>
      <c r="AA36" s="2" t="s">
        <v>886</v>
      </c>
      <c r="AB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6" s="2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6" s="2" t="b">
        <v>0</v>
      </c>
      <c r="AG36" s="10" t="b">
        <v>0</v>
      </c>
      <c r="AX36"/>
      <c r="AY36"/>
      <c r="AZ36"/>
    </row>
    <row r="37" spans="1:52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1871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5">
        <v>0</v>
      </c>
      <c r="X37" s="9">
        <v>0</v>
      </c>
      <c r="Y37" t="s">
        <v>873</v>
      </c>
      <c r="Z37" t="s">
        <v>868</v>
      </c>
      <c r="AA37" s="2" t="s">
        <v>886</v>
      </c>
      <c r="AB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7" s="2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7" s="2" t="b">
        <v>0</v>
      </c>
      <c r="AG37" s="10" t="b">
        <v>0</v>
      </c>
      <c r="AX37"/>
      <c r="AY37"/>
      <c r="AZ37"/>
    </row>
    <row r="38" spans="1:52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1761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5">
        <v>0</v>
      </c>
      <c r="X38" s="9">
        <v>0</v>
      </c>
      <c r="Y38" t="s">
        <v>875</v>
      </c>
      <c r="Z38" t="s">
        <v>868</v>
      </c>
      <c r="AA38" s="2" t="s">
        <v>886</v>
      </c>
      <c r="AB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8" s="2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8" s="2" t="b">
        <v>0</v>
      </c>
      <c r="AG38" s="10" t="b">
        <v>0</v>
      </c>
      <c r="AX38"/>
      <c r="AY38"/>
      <c r="AZ38"/>
    </row>
    <row r="39" spans="1:52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1870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5">
        <v>0</v>
      </c>
      <c r="X39" s="9">
        <v>0</v>
      </c>
      <c r="Y39" t="s">
        <v>869</v>
      </c>
      <c r="Z39" t="s">
        <v>868</v>
      </c>
      <c r="AA39" s="2" t="s">
        <v>886</v>
      </c>
      <c r="AB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9" s="2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9" s="2" t="b">
        <v>0</v>
      </c>
      <c r="AG39" s="10" t="b">
        <v>0</v>
      </c>
      <c r="AX39"/>
      <c r="AY39"/>
      <c r="AZ39"/>
    </row>
    <row r="40" spans="1:52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1718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5">
        <v>0</v>
      </c>
      <c r="X40" s="9">
        <v>0</v>
      </c>
      <c r="Y40" t="s">
        <v>871</v>
      </c>
      <c r="Z40" t="s">
        <v>868</v>
      </c>
      <c r="AA40" s="2" t="s">
        <v>886</v>
      </c>
      <c r="AB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0" s="2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0" s="2" t="b">
        <v>0</v>
      </c>
      <c r="AG40" s="10" t="b">
        <v>0</v>
      </c>
      <c r="AX40"/>
      <c r="AY40"/>
      <c r="AZ40"/>
    </row>
    <row r="41" spans="1:52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1888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5">
        <v>0</v>
      </c>
      <c r="X41" s="9">
        <v>0</v>
      </c>
      <c r="Y41" t="s">
        <v>870</v>
      </c>
      <c r="Z41" t="s">
        <v>868</v>
      </c>
      <c r="AA41" s="2" t="s">
        <v>886</v>
      </c>
      <c r="AB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1" s="2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1" s="2" t="b">
        <v>0</v>
      </c>
      <c r="AG41" s="10" t="b">
        <v>0</v>
      </c>
      <c r="AX41"/>
      <c r="AY41"/>
      <c r="AZ41"/>
    </row>
    <row r="42" spans="1:52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1725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5">
        <v>0</v>
      </c>
      <c r="X42" s="9">
        <v>0</v>
      </c>
      <c r="Y42" t="s">
        <v>869</v>
      </c>
      <c r="Z42" t="s">
        <v>868</v>
      </c>
      <c r="AA42" s="2" t="s">
        <v>886</v>
      </c>
      <c r="AB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2" s="2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2" s="2" t="b">
        <v>0</v>
      </c>
      <c r="AG42" s="10" t="b">
        <v>0</v>
      </c>
      <c r="AX42"/>
      <c r="AY42"/>
      <c r="AZ42"/>
    </row>
    <row r="43" spans="1:52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1727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5">
        <v>0</v>
      </c>
      <c r="X43" s="9">
        <v>0</v>
      </c>
      <c r="Y43" t="s">
        <v>875</v>
      </c>
      <c r="Z43" t="s">
        <v>868</v>
      </c>
      <c r="AA43" s="2" t="s">
        <v>886</v>
      </c>
      <c r="AB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3" s="2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3" s="2" t="b">
        <v>0</v>
      </c>
      <c r="AG43" s="10" t="b">
        <v>0</v>
      </c>
      <c r="AX43"/>
      <c r="AY43"/>
      <c r="AZ43"/>
    </row>
    <row r="44" spans="1:52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1793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5">
        <v>0</v>
      </c>
      <c r="X44" s="9">
        <v>0</v>
      </c>
      <c r="Y44" t="s">
        <v>870</v>
      </c>
      <c r="Z44" t="s">
        <v>868</v>
      </c>
      <c r="AA44" s="2" t="s">
        <v>886</v>
      </c>
      <c r="AB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4" s="2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4" s="2" t="b">
        <v>0</v>
      </c>
      <c r="AG44" s="10" t="b">
        <v>0</v>
      </c>
      <c r="AX44"/>
      <c r="AY44"/>
      <c r="AZ44"/>
    </row>
    <row r="45" spans="1:52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1927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5">
        <v>0</v>
      </c>
      <c r="X45" s="9">
        <v>0</v>
      </c>
      <c r="Y45" t="s">
        <v>872</v>
      </c>
      <c r="Z45" t="s">
        <v>868</v>
      </c>
      <c r="AA45" s="2" t="s">
        <v>886</v>
      </c>
      <c r="AB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5" s="2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" s="2" t="b">
        <v>0</v>
      </c>
      <c r="AG45" s="10" t="b">
        <v>0</v>
      </c>
      <c r="AX45"/>
      <c r="AY45"/>
      <c r="AZ45"/>
    </row>
    <row r="46" spans="1:52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1936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5">
        <v>0</v>
      </c>
      <c r="X46" s="9">
        <v>0</v>
      </c>
      <c r="Y46" t="s">
        <v>874</v>
      </c>
      <c r="Z46" t="s">
        <v>868</v>
      </c>
      <c r="AA46" s="2" t="s">
        <v>886</v>
      </c>
      <c r="AB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6" s="2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" s="2" t="b">
        <v>0</v>
      </c>
      <c r="AG46" s="10" t="b">
        <v>0</v>
      </c>
      <c r="AX46"/>
      <c r="AY46"/>
      <c r="AZ46"/>
    </row>
    <row r="47" spans="1:52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1775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5">
        <v>0</v>
      </c>
      <c r="X47" s="9">
        <v>0</v>
      </c>
      <c r="Y47" t="s">
        <v>873</v>
      </c>
      <c r="Z47" t="s">
        <v>868</v>
      </c>
      <c r="AA47" s="2" t="s">
        <v>886</v>
      </c>
      <c r="AB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7" s="2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" s="2" t="b">
        <v>0</v>
      </c>
      <c r="AG47" s="10" t="b">
        <v>0</v>
      </c>
      <c r="AX47"/>
      <c r="AY47"/>
      <c r="AZ47"/>
    </row>
    <row r="48" spans="1:52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1761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5">
        <v>0</v>
      </c>
      <c r="X48" s="9">
        <v>0</v>
      </c>
      <c r="Y48" t="s">
        <v>875</v>
      </c>
      <c r="Z48" t="s">
        <v>868</v>
      </c>
      <c r="AA48" s="2" t="s">
        <v>886</v>
      </c>
      <c r="AB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8" s="2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" s="2" t="b">
        <v>0</v>
      </c>
      <c r="AG48" s="10" t="b">
        <v>0</v>
      </c>
      <c r="AX48"/>
      <c r="AY48"/>
      <c r="AZ48"/>
    </row>
    <row r="49" spans="1:52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1814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5">
        <v>0</v>
      </c>
      <c r="X49" s="9">
        <v>0</v>
      </c>
      <c r="Y49" t="s">
        <v>870</v>
      </c>
      <c r="Z49" t="s">
        <v>868</v>
      </c>
      <c r="AA49" s="2" t="s">
        <v>886</v>
      </c>
      <c r="AB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9" s="2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" s="2" t="b">
        <v>0</v>
      </c>
      <c r="AG49" s="10" t="b">
        <v>0</v>
      </c>
      <c r="AX49"/>
      <c r="AY49"/>
      <c r="AZ49"/>
    </row>
    <row r="50" spans="1:52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1761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5">
        <v>0</v>
      </c>
      <c r="X50" s="9">
        <v>0</v>
      </c>
      <c r="Y50" t="s">
        <v>875</v>
      </c>
      <c r="Z50" t="s">
        <v>868</v>
      </c>
      <c r="AA50" s="2" t="s">
        <v>886</v>
      </c>
      <c r="AB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0" s="2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" s="2" t="b">
        <v>0</v>
      </c>
      <c r="AG50" s="10" t="b">
        <v>0</v>
      </c>
      <c r="AX50"/>
      <c r="AY50"/>
      <c r="AZ50"/>
    </row>
    <row r="51" spans="1:52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1780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5">
        <v>0</v>
      </c>
      <c r="X51" s="9">
        <v>0</v>
      </c>
      <c r="Y51" t="s">
        <v>869</v>
      </c>
      <c r="Z51" t="s">
        <v>868</v>
      </c>
      <c r="AA51" s="2" t="s">
        <v>886</v>
      </c>
      <c r="AB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1" s="2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" s="2" t="b">
        <v>0</v>
      </c>
      <c r="AG51" s="10" t="b">
        <v>0</v>
      </c>
      <c r="AX51"/>
      <c r="AY51"/>
      <c r="AZ51"/>
    </row>
    <row r="52" spans="1:52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1762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5">
        <v>0</v>
      </c>
      <c r="X52" s="9">
        <v>0</v>
      </c>
      <c r="Y52" t="s">
        <v>869</v>
      </c>
      <c r="Z52" t="s">
        <v>868</v>
      </c>
      <c r="AA52" s="2" t="s">
        <v>886</v>
      </c>
      <c r="AB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2" s="2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" s="2" t="b">
        <v>0</v>
      </c>
      <c r="AG52" s="10" t="b">
        <v>0</v>
      </c>
      <c r="AX52"/>
      <c r="AY52"/>
      <c r="AZ52"/>
    </row>
    <row r="53" spans="1:52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1762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5">
        <v>0</v>
      </c>
      <c r="X53" s="9">
        <v>0</v>
      </c>
      <c r="Y53" t="s">
        <v>869</v>
      </c>
      <c r="Z53" t="s">
        <v>868</v>
      </c>
      <c r="AA53" s="2" t="s">
        <v>886</v>
      </c>
      <c r="AB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3" s="2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" s="2" t="b">
        <v>0</v>
      </c>
      <c r="AG53" s="10" t="b">
        <v>0</v>
      </c>
      <c r="AX53"/>
      <c r="AY53"/>
      <c r="AZ53"/>
    </row>
    <row r="54" spans="1:52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1906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5">
        <v>0</v>
      </c>
      <c r="X54" s="9">
        <v>0</v>
      </c>
      <c r="Y54" t="s">
        <v>875</v>
      </c>
      <c r="Z54" t="s">
        <v>868</v>
      </c>
      <c r="AA54" s="2" t="s">
        <v>886</v>
      </c>
      <c r="AB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4" s="2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" s="2" t="b">
        <v>0</v>
      </c>
      <c r="AG54" s="10" t="b">
        <v>0</v>
      </c>
      <c r="AX54"/>
      <c r="AY54"/>
      <c r="AZ54"/>
    </row>
    <row r="55" spans="1:52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1814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5">
        <v>0</v>
      </c>
      <c r="X55" s="9">
        <v>0</v>
      </c>
      <c r="Y55" t="s">
        <v>870</v>
      </c>
      <c r="Z55" t="s">
        <v>868</v>
      </c>
      <c r="AA55" s="2" t="s">
        <v>886</v>
      </c>
      <c r="AB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5" s="2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" s="2" t="b">
        <v>0</v>
      </c>
      <c r="AG55" s="10" t="b">
        <v>0</v>
      </c>
      <c r="AX55"/>
      <c r="AY55"/>
      <c r="AZ55"/>
    </row>
    <row r="56" spans="1:52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1814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5">
        <v>0</v>
      </c>
      <c r="X56" s="9">
        <v>0</v>
      </c>
      <c r="Y56" t="s">
        <v>870</v>
      </c>
      <c r="Z56" t="s">
        <v>868</v>
      </c>
      <c r="AA56" s="2" t="s">
        <v>886</v>
      </c>
      <c r="AB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6" s="2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6" s="2" t="b">
        <v>0</v>
      </c>
      <c r="AG56" s="10" t="b">
        <v>0</v>
      </c>
      <c r="AX56"/>
      <c r="AY56"/>
      <c r="AZ56"/>
    </row>
    <row r="57" spans="1:52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1814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5">
        <v>0</v>
      </c>
      <c r="X57" s="9">
        <v>0</v>
      </c>
      <c r="Y57" t="s">
        <v>870</v>
      </c>
      <c r="Z57" t="s">
        <v>868</v>
      </c>
      <c r="AA57" s="2" t="s">
        <v>886</v>
      </c>
      <c r="AB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7" s="2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7" s="2" t="b">
        <v>0</v>
      </c>
      <c r="AG57" s="10" t="b">
        <v>0</v>
      </c>
      <c r="AX57"/>
      <c r="AY57"/>
      <c r="AZ57"/>
    </row>
    <row r="58" spans="1:52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1841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5">
        <v>0</v>
      </c>
      <c r="X58" s="9">
        <v>0</v>
      </c>
      <c r="Y58" t="s">
        <v>872</v>
      </c>
      <c r="Z58" t="s">
        <v>868</v>
      </c>
      <c r="AA58" s="2" t="s">
        <v>886</v>
      </c>
      <c r="AB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8" s="2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" s="2" t="b">
        <v>0</v>
      </c>
      <c r="AG58" s="10" t="b">
        <v>0</v>
      </c>
      <c r="AX58"/>
      <c r="AY58"/>
      <c r="AZ58"/>
    </row>
    <row r="59" spans="1:52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1883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5">
        <v>0</v>
      </c>
      <c r="X59" s="9">
        <v>0</v>
      </c>
      <c r="Y59" t="s">
        <v>875</v>
      </c>
      <c r="Z59" t="s">
        <v>868</v>
      </c>
      <c r="AA59" s="2" t="s">
        <v>886</v>
      </c>
      <c r="AB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" s="2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" s="2" t="b">
        <v>0</v>
      </c>
      <c r="AG59" s="10" t="b">
        <v>0</v>
      </c>
      <c r="AX59"/>
      <c r="AY59"/>
      <c r="AZ59"/>
    </row>
    <row r="60" spans="1:52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1717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5">
        <v>0</v>
      </c>
      <c r="X60" s="9">
        <v>0</v>
      </c>
      <c r="Y60" t="s">
        <v>869</v>
      </c>
      <c r="Z60" t="s">
        <v>868</v>
      </c>
      <c r="AA60" s="2" t="s">
        <v>886</v>
      </c>
      <c r="AB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0" s="2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0" s="2" t="b">
        <v>0</v>
      </c>
      <c r="AG60" s="10" t="b">
        <v>0</v>
      </c>
      <c r="AX60"/>
      <c r="AY60"/>
      <c r="AZ60"/>
    </row>
    <row r="61" spans="1:52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1717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5">
        <v>0</v>
      </c>
      <c r="X61" s="9">
        <v>0</v>
      </c>
      <c r="Y61" t="s">
        <v>869</v>
      </c>
      <c r="Z61" t="s">
        <v>868</v>
      </c>
      <c r="AA61" s="2" t="s">
        <v>886</v>
      </c>
      <c r="AB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1" s="2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1" s="2" t="b">
        <v>0</v>
      </c>
      <c r="AG61" s="10" t="b">
        <v>0</v>
      </c>
      <c r="AX61"/>
      <c r="AY61"/>
      <c r="AZ61"/>
    </row>
    <row r="62" spans="1:52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1762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5">
        <v>0</v>
      </c>
      <c r="X62" s="9">
        <v>0</v>
      </c>
      <c r="Y62" t="s">
        <v>869</v>
      </c>
      <c r="Z62" t="s">
        <v>868</v>
      </c>
      <c r="AA62" s="2" t="s">
        <v>886</v>
      </c>
      <c r="AB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2" s="2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" s="2" t="b">
        <v>0</v>
      </c>
      <c r="AG62" s="10" t="b">
        <v>0</v>
      </c>
      <c r="AX62"/>
      <c r="AY62"/>
      <c r="AZ62"/>
    </row>
    <row r="63" spans="1:52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1901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5">
        <v>0</v>
      </c>
      <c r="X63" s="9">
        <v>0</v>
      </c>
      <c r="Y63" t="s">
        <v>873</v>
      </c>
      <c r="Z63" t="s">
        <v>868</v>
      </c>
      <c r="AA63" s="2" t="s">
        <v>886</v>
      </c>
      <c r="AB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3" s="2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3" s="2" t="b">
        <v>0</v>
      </c>
      <c r="AG63" s="10" t="b">
        <v>0</v>
      </c>
      <c r="AX63"/>
      <c r="AY63"/>
      <c r="AZ63"/>
    </row>
    <row r="64" spans="1:52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1936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5">
        <v>0</v>
      </c>
      <c r="X64" s="9">
        <v>0</v>
      </c>
      <c r="Y64" t="s">
        <v>874</v>
      </c>
      <c r="Z64" t="s">
        <v>868</v>
      </c>
      <c r="AA64" s="2" t="s">
        <v>886</v>
      </c>
      <c r="AB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4" s="2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" s="2" t="b">
        <v>0</v>
      </c>
      <c r="AG64" s="10" t="b">
        <v>0</v>
      </c>
      <c r="AX64"/>
      <c r="AY64"/>
      <c r="AZ64"/>
    </row>
    <row r="65" spans="1:52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1936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5">
        <v>0</v>
      </c>
      <c r="X65" s="9">
        <v>0</v>
      </c>
      <c r="Y65" t="s">
        <v>874</v>
      </c>
      <c r="Z65" t="s">
        <v>868</v>
      </c>
      <c r="AA65" s="2" t="s">
        <v>886</v>
      </c>
      <c r="AB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5" s="2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5" s="2" t="b">
        <v>0</v>
      </c>
      <c r="AG65" s="10" t="b">
        <v>0</v>
      </c>
      <c r="AX65"/>
      <c r="AY65"/>
      <c r="AZ65"/>
    </row>
    <row r="66" spans="1:52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1725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5">
        <v>0</v>
      </c>
      <c r="X66" s="9">
        <v>0</v>
      </c>
      <c r="Y66" t="s">
        <v>869</v>
      </c>
      <c r="Z66" t="s">
        <v>868</v>
      </c>
      <c r="AA66" s="2" t="s">
        <v>886</v>
      </c>
      <c r="AB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6" s="2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6" s="2" t="b">
        <v>0</v>
      </c>
      <c r="AG66" s="10" t="b">
        <v>0</v>
      </c>
      <c r="AX66"/>
      <c r="AY66"/>
      <c r="AZ66"/>
    </row>
    <row r="67" spans="1:52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1936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5">
        <v>0</v>
      </c>
      <c r="X67" s="9">
        <v>4</v>
      </c>
      <c r="Y67" t="s">
        <v>874</v>
      </c>
      <c r="Z67" t="s">
        <v>868</v>
      </c>
      <c r="AA67" s="2" t="s">
        <v>886</v>
      </c>
      <c r="AB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7" s="2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7" s="2" t="b">
        <v>0</v>
      </c>
      <c r="AG67" s="10" t="b">
        <v>0</v>
      </c>
      <c r="AX67"/>
      <c r="AY67"/>
      <c r="AZ67"/>
    </row>
    <row r="68" spans="1:52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1748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5">
        <v>0</v>
      </c>
      <c r="X68" s="9">
        <v>0</v>
      </c>
      <c r="Y68" t="s">
        <v>869</v>
      </c>
      <c r="Z68" t="s">
        <v>868</v>
      </c>
      <c r="AA68" s="2" t="s">
        <v>886</v>
      </c>
      <c r="AB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8" s="2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8" s="2" t="b">
        <v>0</v>
      </c>
      <c r="AG68" s="10" t="b">
        <v>0</v>
      </c>
      <c r="AX68"/>
      <c r="AY68"/>
      <c r="AZ68"/>
    </row>
    <row r="69" spans="1:52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1936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5">
        <v>0</v>
      </c>
      <c r="X69" s="9">
        <v>4</v>
      </c>
      <c r="Y69" t="s">
        <v>874</v>
      </c>
      <c r="Z69" t="s">
        <v>868</v>
      </c>
      <c r="AA69" s="2" t="s">
        <v>886</v>
      </c>
      <c r="AB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9" s="2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9" s="2" t="b">
        <v>0</v>
      </c>
      <c r="AG69" s="10" t="b">
        <v>0</v>
      </c>
      <c r="AX69"/>
      <c r="AY69"/>
      <c r="AZ69"/>
    </row>
    <row r="70" spans="1:52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1936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5">
        <v>0</v>
      </c>
      <c r="X70" s="9">
        <v>5</v>
      </c>
      <c r="Y70" t="s">
        <v>874</v>
      </c>
      <c r="Z70" t="s">
        <v>868</v>
      </c>
      <c r="AA70" s="2" t="s">
        <v>886</v>
      </c>
      <c r="AB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0" s="2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0" s="2" t="b">
        <v>0</v>
      </c>
      <c r="AG70" s="10" t="b">
        <v>0</v>
      </c>
      <c r="AX70"/>
      <c r="AY70"/>
      <c r="AZ70"/>
    </row>
    <row r="71" spans="1:52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1804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5">
        <v>0</v>
      </c>
      <c r="X71" s="9">
        <v>0</v>
      </c>
      <c r="Y71" t="s">
        <v>875</v>
      </c>
      <c r="Z71" t="s">
        <v>868</v>
      </c>
      <c r="AA71" s="2" t="s">
        <v>886</v>
      </c>
      <c r="AB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1" s="2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1" s="2" t="b">
        <v>0</v>
      </c>
      <c r="AG71" s="10" t="b">
        <v>0</v>
      </c>
      <c r="AX71"/>
      <c r="AY71"/>
      <c r="AZ71"/>
    </row>
    <row r="72" spans="1:52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1717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5">
        <v>0</v>
      </c>
      <c r="X72" s="9">
        <v>0</v>
      </c>
      <c r="Y72" t="s">
        <v>869</v>
      </c>
      <c r="Z72" t="s">
        <v>868</v>
      </c>
      <c r="AA72" s="2" t="s">
        <v>886</v>
      </c>
      <c r="AB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2" s="2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2" s="2" t="b">
        <v>0</v>
      </c>
      <c r="AG72" s="10" t="b">
        <v>0</v>
      </c>
      <c r="AX72"/>
      <c r="AY72"/>
      <c r="AZ72"/>
    </row>
    <row r="73" spans="1:52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1781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5">
        <v>0</v>
      </c>
      <c r="X73" s="9">
        <v>0</v>
      </c>
      <c r="Y73" t="s">
        <v>873</v>
      </c>
      <c r="Z73" t="s">
        <v>868</v>
      </c>
      <c r="AA73" s="2" t="s">
        <v>886</v>
      </c>
      <c r="AB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3" s="2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3" s="2" t="b">
        <v>0</v>
      </c>
      <c r="AG73" s="10" t="b">
        <v>0</v>
      </c>
      <c r="AX73"/>
      <c r="AY73"/>
      <c r="AZ73"/>
    </row>
    <row r="74" spans="1:52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1748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5">
        <v>0</v>
      </c>
      <c r="X74" s="9">
        <v>4</v>
      </c>
      <c r="Y74" t="s">
        <v>869</v>
      </c>
      <c r="Z74" t="s">
        <v>868</v>
      </c>
      <c r="AA74" s="2" t="s">
        <v>886</v>
      </c>
      <c r="AB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4" s="2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4" s="2" t="b">
        <v>0</v>
      </c>
      <c r="AG74" s="10" t="b">
        <v>0</v>
      </c>
      <c r="AX74"/>
      <c r="AY74"/>
      <c r="AZ74"/>
    </row>
    <row r="75" spans="1:52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1748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5">
        <v>0</v>
      </c>
      <c r="X75" s="9">
        <v>0</v>
      </c>
      <c r="Y75" t="s">
        <v>869</v>
      </c>
      <c r="Z75" t="s">
        <v>868</v>
      </c>
      <c r="AA75" s="2" t="s">
        <v>886</v>
      </c>
      <c r="AB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5" s="2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5" s="2" t="b">
        <v>0</v>
      </c>
      <c r="AG75" s="10" t="b">
        <v>0</v>
      </c>
      <c r="AX75"/>
      <c r="AY75"/>
      <c r="AZ75"/>
    </row>
    <row r="76" spans="1:52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1717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5">
        <v>0</v>
      </c>
      <c r="X76" s="9">
        <v>0</v>
      </c>
      <c r="Y76" t="s">
        <v>869</v>
      </c>
      <c r="Z76" t="s">
        <v>868</v>
      </c>
      <c r="AA76" s="2" t="s">
        <v>886</v>
      </c>
      <c r="AB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6" s="2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6" s="2" t="b">
        <v>0</v>
      </c>
      <c r="AG76" s="10" t="b">
        <v>0</v>
      </c>
      <c r="AX76"/>
      <c r="AY76"/>
      <c r="AZ76"/>
    </row>
    <row r="77" spans="1:52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1875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5">
        <v>0</v>
      </c>
      <c r="X77" s="9">
        <v>6</v>
      </c>
      <c r="Y77" t="s">
        <v>871</v>
      </c>
      <c r="Z77" t="s">
        <v>868</v>
      </c>
      <c r="AA77" s="2" t="s">
        <v>886</v>
      </c>
      <c r="AB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7" s="2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7" s="2" t="b">
        <v>0</v>
      </c>
      <c r="AG77" s="10" t="b">
        <v>0</v>
      </c>
      <c r="AX77"/>
      <c r="AY77"/>
      <c r="AZ77"/>
    </row>
    <row r="78" spans="1:52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1802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5">
        <v>0</v>
      </c>
      <c r="X78" s="9">
        <v>0</v>
      </c>
      <c r="Y78" t="s">
        <v>875</v>
      </c>
      <c r="Z78" t="s">
        <v>868</v>
      </c>
      <c r="AA78" s="2" t="s">
        <v>886</v>
      </c>
      <c r="AB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8" s="2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8" s="2" t="b">
        <v>0</v>
      </c>
      <c r="AG78" s="10" t="b">
        <v>0</v>
      </c>
      <c r="AX78"/>
      <c r="AY78"/>
      <c r="AZ78"/>
    </row>
    <row r="79" spans="1:52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1814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5">
        <v>0</v>
      </c>
      <c r="X79" s="9">
        <v>0</v>
      </c>
      <c r="Y79" t="s">
        <v>870</v>
      </c>
      <c r="Z79" t="s">
        <v>868</v>
      </c>
      <c r="AA79" s="2" t="s">
        <v>886</v>
      </c>
      <c r="AB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" s="2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" s="2" t="b">
        <v>0</v>
      </c>
      <c r="AG79" s="10" t="b">
        <v>0</v>
      </c>
      <c r="AX79"/>
      <c r="AY79"/>
      <c r="AZ79"/>
    </row>
    <row r="80" spans="1:52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1715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5">
        <v>0</v>
      </c>
      <c r="X80" s="9">
        <v>4</v>
      </c>
      <c r="Y80" t="s">
        <v>876</v>
      </c>
      <c r="Z80" t="s">
        <v>868</v>
      </c>
      <c r="AA80" s="2" t="s">
        <v>886</v>
      </c>
      <c r="AB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0" s="2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" s="2" t="b">
        <v>0</v>
      </c>
      <c r="AG80" s="10" t="b">
        <v>0</v>
      </c>
      <c r="AX80"/>
      <c r="AY80"/>
      <c r="AZ80"/>
    </row>
    <row r="81" spans="1:52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1780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5">
        <v>0</v>
      </c>
      <c r="X81" s="9">
        <v>4</v>
      </c>
      <c r="Y81" t="s">
        <v>869</v>
      </c>
      <c r="Z81" t="s">
        <v>868</v>
      </c>
      <c r="AA81" s="2" t="s">
        <v>886</v>
      </c>
      <c r="AB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1" s="2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" s="2" t="b">
        <v>0</v>
      </c>
      <c r="AG81" s="10" t="b">
        <v>0</v>
      </c>
      <c r="AX81"/>
      <c r="AY81"/>
      <c r="AZ81"/>
    </row>
    <row r="82" spans="1:52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1780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5">
        <v>0</v>
      </c>
      <c r="X82" s="9">
        <v>0</v>
      </c>
      <c r="Y82" t="s">
        <v>869</v>
      </c>
      <c r="Z82" t="s">
        <v>868</v>
      </c>
      <c r="AA82" s="2" t="s">
        <v>886</v>
      </c>
      <c r="AB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" s="2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" s="2" t="b">
        <v>0</v>
      </c>
      <c r="AG82" s="10" t="b">
        <v>0</v>
      </c>
      <c r="AX82"/>
      <c r="AY82"/>
      <c r="AZ82"/>
    </row>
    <row r="83" spans="1:52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1781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5">
        <v>0</v>
      </c>
      <c r="X83" s="9">
        <v>6</v>
      </c>
      <c r="Y83" t="s">
        <v>873</v>
      </c>
      <c r="Z83" t="s">
        <v>868</v>
      </c>
      <c r="AA83" s="2" t="s">
        <v>886</v>
      </c>
      <c r="AB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" s="2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3" s="2" t="b">
        <v>0</v>
      </c>
      <c r="AG83" s="10" t="b">
        <v>0</v>
      </c>
      <c r="AX83"/>
      <c r="AY83"/>
      <c r="AZ83"/>
    </row>
    <row r="84" spans="1:52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1781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5">
        <v>0</v>
      </c>
      <c r="X84" s="9">
        <v>0</v>
      </c>
      <c r="Y84" t="s">
        <v>873</v>
      </c>
      <c r="Z84" t="s">
        <v>868</v>
      </c>
      <c r="AA84" s="2" t="s">
        <v>886</v>
      </c>
      <c r="AB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" s="2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" s="2" t="b">
        <v>0</v>
      </c>
      <c r="AG84" s="10" t="b">
        <v>0</v>
      </c>
      <c r="AX84"/>
      <c r="AY84"/>
      <c r="AZ84"/>
    </row>
    <row r="85" spans="1:52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1870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5">
        <v>0</v>
      </c>
      <c r="X85" s="9">
        <v>0</v>
      </c>
      <c r="Y85" t="s">
        <v>869</v>
      </c>
      <c r="Z85" t="s">
        <v>868</v>
      </c>
      <c r="AA85" s="2" t="s">
        <v>886</v>
      </c>
      <c r="AB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5" s="2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" s="2" t="b">
        <v>0</v>
      </c>
      <c r="AG85" s="10" t="b">
        <v>0</v>
      </c>
      <c r="AX85"/>
      <c r="AY85"/>
      <c r="AZ85"/>
    </row>
    <row r="86" spans="1:52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1936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5">
        <v>0</v>
      </c>
      <c r="X86" s="9">
        <v>6</v>
      </c>
      <c r="Y86" t="s">
        <v>874</v>
      </c>
      <c r="Z86" t="s">
        <v>868</v>
      </c>
      <c r="AA86" s="2" t="s">
        <v>886</v>
      </c>
      <c r="AB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6" s="2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6" s="2" t="b">
        <v>0</v>
      </c>
      <c r="AG86" s="10" t="b">
        <v>0</v>
      </c>
      <c r="AX86"/>
      <c r="AY86"/>
      <c r="AZ86"/>
    </row>
    <row r="87" spans="1:52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1762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5">
        <v>0</v>
      </c>
      <c r="X87" s="9">
        <v>4</v>
      </c>
      <c r="Y87" t="s">
        <v>869</v>
      </c>
      <c r="Z87" t="s">
        <v>868</v>
      </c>
      <c r="AA87" s="2" t="s">
        <v>886</v>
      </c>
      <c r="AB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7" s="2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" s="2" t="b">
        <v>0</v>
      </c>
      <c r="AG87" s="10" t="b">
        <v>0</v>
      </c>
      <c r="AX87"/>
      <c r="AY87"/>
      <c r="AZ87"/>
    </row>
    <row r="88" spans="1:52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1781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5">
        <v>0</v>
      </c>
      <c r="X88" s="9">
        <v>5</v>
      </c>
      <c r="Y88" t="s">
        <v>873</v>
      </c>
      <c r="Z88" t="s">
        <v>868</v>
      </c>
      <c r="AA88" s="2" t="s">
        <v>886</v>
      </c>
      <c r="AB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" s="2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" s="2" t="b">
        <v>0</v>
      </c>
      <c r="AG88" s="10" t="b">
        <v>0</v>
      </c>
      <c r="AX88"/>
      <c r="AY88"/>
      <c r="AZ88"/>
    </row>
    <row r="89" spans="1:52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1895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5">
        <v>0</v>
      </c>
      <c r="X89" s="9">
        <v>0</v>
      </c>
      <c r="Y89" t="s">
        <v>877</v>
      </c>
      <c r="Z89" t="s">
        <v>868</v>
      </c>
      <c r="AA89" s="2" t="s">
        <v>886</v>
      </c>
      <c r="AB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" s="2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" s="2" t="b">
        <v>0</v>
      </c>
      <c r="AG89" s="10" t="b">
        <v>0</v>
      </c>
      <c r="AX89"/>
      <c r="AY89"/>
      <c r="AZ89"/>
    </row>
    <row r="90" spans="1:52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1781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5">
        <v>0</v>
      </c>
      <c r="X90" s="9">
        <v>6</v>
      </c>
      <c r="Y90" t="s">
        <v>873</v>
      </c>
      <c r="Z90" t="s">
        <v>868</v>
      </c>
      <c r="AA90" s="2" t="s">
        <v>886</v>
      </c>
      <c r="AB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0" s="2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0" s="2" t="b">
        <v>0</v>
      </c>
      <c r="AG90" s="10" t="b">
        <v>0</v>
      </c>
      <c r="AX90"/>
      <c r="AY90"/>
      <c r="AZ90"/>
    </row>
    <row r="91" spans="1:52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1743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5">
        <v>0</v>
      </c>
      <c r="X91" s="9">
        <v>6</v>
      </c>
      <c r="Y91" t="s">
        <v>874</v>
      </c>
      <c r="Z91" t="s">
        <v>868</v>
      </c>
      <c r="AA91" s="2" t="s">
        <v>886</v>
      </c>
      <c r="AB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1" s="2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1" s="2" t="b">
        <v>0</v>
      </c>
      <c r="AG91" s="10" t="b">
        <v>0</v>
      </c>
      <c r="AX91"/>
      <c r="AY91"/>
      <c r="AZ91"/>
    </row>
    <row r="92" spans="1:52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1764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5">
        <v>0</v>
      </c>
      <c r="X92" s="9">
        <v>4</v>
      </c>
      <c r="Y92" t="s">
        <v>873</v>
      </c>
      <c r="Z92" t="s">
        <v>868</v>
      </c>
      <c r="AA92" s="2" t="s">
        <v>886</v>
      </c>
      <c r="AB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2" s="2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2" s="2" t="b">
        <v>0</v>
      </c>
      <c r="AG92" s="10" t="b">
        <v>0</v>
      </c>
      <c r="AX92"/>
      <c r="AY92"/>
      <c r="AZ92"/>
    </row>
    <row r="93" spans="1:52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1762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5">
        <v>0</v>
      </c>
      <c r="X93" s="9">
        <v>6</v>
      </c>
      <c r="Y93" t="s">
        <v>869</v>
      </c>
      <c r="Z93" t="s">
        <v>868</v>
      </c>
      <c r="AA93" s="2" t="s">
        <v>886</v>
      </c>
      <c r="AB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3" s="2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3" s="2" t="b">
        <v>0</v>
      </c>
      <c r="AG93" s="10" t="b">
        <v>0</v>
      </c>
      <c r="AX93"/>
      <c r="AY93"/>
      <c r="AZ93"/>
    </row>
    <row r="94" spans="1:52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1781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5">
        <v>0</v>
      </c>
      <c r="X94" s="9">
        <v>5</v>
      </c>
      <c r="Y94" t="s">
        <v>873</v>
      </c>
      <c r="Z94" t="s">
        <v>868</v>
      </c>
      <c r="AA94" s="2" t="s">
        <v>886</v>
      </c>
      <c r="AB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" s="2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" s="2" t="b">
        <v>0</v>
      </c>
      <c r="AG94" s="10" t="b">
        <v>0</v>
      </c>
      <c r="AX94"/>
      <c r="AY94"/>
      <c r="AZ94"/>
    </row>
    <row r="95" spans="1:52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1950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5">
        <v>0</v>
      </c>
      <c r="X95" s="9">
        <v>5</v>
      </c>
      <c r="Y95" t="s">
        <v>872</v>
      </c>
      <c r="Z95" t="s">
        <v>868</v>
      </c>
      <c r="AA95" s="2" t="s">
        <v>886</v>
      </c>
      <c r="AB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" s="2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" s="2" t="b">
        <v>0</v>
      </c>
      <c r="AG95" s="10" t="b">
        <v>0</v>
      </c>
      <c r="AX95"/>
      <c r="AY95"/>
      <c r="AZ95"/>
    </row>
    <row r="96" spans="1:52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1895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5">
        <v>0</v>
      </c>
      <c r="X96" s="9">
        <v>6</v>
      </c>
      <c r="Y96" t="s">
        <v>877</v>
      </c>
      <c r="Z96" t="s">
        <v>868</v>
      </c>
      <c r="AA96" s="2" t="s">
        <v>886</v>
      </c>
      <c r="AB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" s="2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6" s="2" t="b">
        <v>0</v>
      </c>
      <c r="AG96" s="10" t="b">
        <v>0</v>
      </c>
      <c r="AX96"/>
      <c r="AY96"/>
      <c r="AZ96"/>
    </row>
    <row r="97" spans="1:52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1780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5">
        <v>0</v>
      </c>
      <c r="X97" s="9">
        <v>5</v>
      </c>
      <c r="Y97" t="s">
        <v>869</v>
      </c>
      <c r="Z97" t="s">
        <v>868</v>
      </c>
      <c r="AA97" s="2" t="s">
        <v>886</v>
      </c>
      <c r="AB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" s="2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7" s="2" t="b">
        <v>0</v>
      </c>
      <c r="AG97" s="10" t="b">
        <v>0</v>
      </c>
      <c r="AX97"/>
      <c r="AY97"/>
      <c r="AZ97"/>
    </row>
    <row r="98" spans="1:52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1814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5">
        <v>0</v>
      </c>
      <c r="X98" s="9">
        <v>0</v>
      </c>
      <c r="Y98" t="s">
        <v>870</v>
      </c>
      <c r="Z98" t="s">
        <v>868</v>
      </c>
      <c r="AA98" s="2" t="s">
        <v>886</v>
      </c>
      <c r="AB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8" s="2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8" s="2" t="b">
        <v>0</v>
      </c>
      <c r="AG98" s="10" t="b">
        <v>0</v>
      </c>
      <c r="AX98"/>
      <c r="AY98"/>
      <c r="AZ98"/>
    </row>
    <row r="99" spans="1:52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1883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5">
        <v>0</v>
      </c>
      <c r="X99" s="9">
        <v>0</v>
      </c>
      <c r="Y99" t="s">
        <v>875</v>
      </c>
      <c r="Z99" t="s">
        <v>868</v>
      </c>
      <c r="AA99" s="2" t="s">
        <v>886</v>
      </c>
      <c r="AB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9" s="2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9" s="2" t="b">
        <v>0</v>
      </c>
      <c r="AG99" s="10" t="b">
        <v>0</v>
      </c>
      <c r="AX99"/>
      <c r="AY99"/>
      <c r="AZ99"/>
    </row>
    <row r="100" spans="1:52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1748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5">
        <v>0</v>
      </c>
      <c r="X100" s="9">
        <v>4</v>
      </c>
      <c r="Y100" t="s">
        <v>869</v>
      </c>
      <c r="Z100" t="s">
        <v>868</v>
      </c>
      <c r="AA100" s="2" t="s">
        <v>886</v>
      </c>
      <c r="AB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0" s="2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0" s="2" t="b">
        <v>0</v>
      </c>
      <c r="AG100" s="10" t="b">
        <v>0</v>
      </c>
      <c r="AX100"/>
      <c r="AY100"/>
      <c r="AZ100"/>
    </row>
    <row r="101" spans="1:52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1936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5">
        <v>0</v>
      </c>
      <c r="X101" s="9">
        <v>7</v>
      </c>
      <c r="Y101" t="s">
        <v>874</v>
      </c>
      <c r="Z101" t="s">
        <v>868</v>
      </c>
      <c r="AA101" s="2" t="s">
        <v>886</v>
      </c>
      <c r="AB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1" s="2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1" s="2" t="b">
        <v>0</v>
      </c>
      <c r="AG101" s="10" t="b">
        <v>0</v>
      </c>
      <c r="AX101"/>
      <c r="AY101"/>
      <c r="AZ101"/>
    </row>
    <row r="102" spans="1:52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1870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5">
        <v>0</v>
      </c>
      <c r="X102" s="9">
        <v>3</v>
      </c>
      <c r="Y102" t="s">
        <v>869</v>
      </c>
      <c r="Z102" t="s">
        <v>868</v>
      </c>
      <c r="AA102" s="2" t="s">
        <v>886</v>
      </c>
      <c r="AB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2" s="2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2" s="2" t="b">
        <v>0</v>
      </c>
      <c r="AG102" s="10" t="b">
        <v>0</v>
      </c>
      <c r="AX102"/>
      <c r="AY102"/>
      <c r="AZ102"/>
    </row>
    <row r="103" spans="1:52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1781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5">
        <v>0</v>
      </c>
      <c r="X103" s="9">
        <v>4</v>
      </c>
      <c r="Y103" t="s">
        <v>873</v>
      </c>
      <c r="Z103" t="s">
        <v>868</v>
      </c>
      <c r="AA103" s="2" t="s">
        <v>886</v>
      </c>
      <c r="AB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3" s="2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03" s="2" t="b">
        <v>0</v>
      </c>
      <c r="AG103" s="10" t="b">
        <v>0</v>
      </c>
      <c r="AX103"/>
      <c r="AY103"/>
      <c r="AZ103"/>
    </row>
    <row r="104" spans="1:52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1718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5">
        <v>0</v>
      </c>
      <c r="X104" s="9">
        <v>4</v>
      </c>
      <c r="Y104" t="s">
        <v>871</v>
      </c>
      <c r="Z104" t="s">
        <v>868</v>
      </c>
      <c r="AA104" s="2" t="s">
        <v>886</v>
      </c>
      <c r="AB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4" s="2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4" s="2" t="b">
        <v>0</v>
      </c>
      <c r="AG104" s="10" t="b">
        <v>0</v>
      </c>
      <c r="AX104"/>
      <c r="AY104"/>
      <c r="AZ104"/>
    </row>
    <row r="105" spans="1:52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1936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5">
        <v>0</v>
      </c>
      <c r="X105" s="9">
        <v>3</v>
      </c>
      <c r="Y105" t="s">
        <v>874</v>
      </c>
      <c r="Z105" t="s">
        <v>868</v>
      </c>
      <c r="AA105" s="2" t="s">
        <v>886</v>
      </c>
      <c r="AB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5" s="2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5" s="2" t="b">
        <v>0</v>
      </c>
      <c r="AG105" s="10" t="b">
        <v>0</v>
      </c>
      <c r="AX105"/>
      <c r="AY105"/>
      <c r="AZ105"/>
    </row>
    <row r="106" spans="1:52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1870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5">
        <v>0</v>
      </c>
      <c r="X106" s="9">
        <v>3</v>
      </c>
      <c r="Y106" t="s">
        <v>869</v>
      </c>
      <c r="Z106" t="s">
        <v>868</v>
      </c>
      <c r="AA106" s="2" t="s">
        <v>886</v>
      </c>
      <c r="AB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6" s="2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6" s="2" t="b">
        <v>0</v>
      </c>
      <c r="AG106" s="10" t="b">
        <v>0</v>
      </c>
      <c r="AX106"/>
      <c r="AY106"/>
      <c r="AZ106"/>
    </row>
    <row r="107" spans="1:52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1950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5">
        <v>0</v>
      </c>
      <c r="X107" s="9">
        <v>0</v>
      </c>
      <c r="Y107" t="s">
        <v>872</v>
      </c>
      <c r="Z107" t="s">
        <v>868</v>
      </c>
      <c r="AA107" s="2" t="s">
        <v>886</v>
      </c>
      <c r="AB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7" s="2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7" s="2" t="b">
        <v>0</v>
      </c>
      <c r="AG107" s="10" t="b">
        <v>0</v>
      </c>
      <c r="AX107"/>
      <c r="AY107"/>
      <c r="AZ107"/>
    </row>
    <row r="108" spans="1:52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1718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5">
        <v>0</v>
      </c>
      <c r="X108" s="9">
        <v>4</v>
      </c>
      <c r="Y108" t="s">
        <v>871</v>
      </c>
      <c r="Z108" t="s">
        <v>868</v>
      </c>
      <c r="AA108" s="2" t="s">
        <v>886</v>
      </c>
      <c r="AB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8" s="2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8" s="2" t="b">
        <v>0</v>
      </c>
      <c r="AG108" s="10" t="b">
        <v>0</v>
      </c>
      <c r="AX108"/>
      <c r="AY108"/>
      <c r="AZ108"/>
    </row>
    <row r="109" spans="1:52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1743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5">
        <v>0</v>
      </c>
      <c r="X109" s="9">
        <v>4</v>
      </c>
      <c r="Y109" t="s">
        <v>874</v>
      </c>
      <c r="Z109" t="s">
        <v>868</v>
      </c>
      <c r="AA109" s="2" t="s">
        <v>886</v>
      </c>
      <c r="AB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9" s="2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9" s="2" t="b">
        <v>0</v>
      </c>
      <c r="AG109" s="10" t="b">
        <v>0</v>
      </c>
      <c r="AX109"/>
      <c r="AY109"/>
      <c r="AZ109"/>
    </row>
    <row r="110" spans="1:52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1950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5">
        <v>0</v>
      </c>
      <c r="X110" s="9">
        <v>0</v>
      </c>
      <c r="Y110" t="s">
        <v>872</v>
      </c>
      <c r="Z110" t="s">
        <v>868</v>
      </c>
      <c r="AA110" s="2" t="s">
        <v>886</v>
      </c>
      <c r="AB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0" s="2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0" s="2" t="b">
        <v>0</v>
      </c>
      <c r="AG110" s="10" t="b">
        <v>0</v>
      </c>
      <c r="AX110"/>
      <c r="AY110"/>
      <c r="AZ110"/>
    </row>
    <row r="111" spans="1:52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1773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5">
        <v>0</v>
      </c>
      <c r="X111" s="9">
        <v>3</v>
      </c>
      <c r="Y111" t="s">
        <v>870</v>
      </c>
      <c r="Z111" t="s">
        <v>868</v>
      </c>
      <c r="AA111" s="2" t="s">
        <v>886</v>
      </c>
      <c r="AB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1" s="2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1" s="2" t="b">
        <v>0</v>
      </c>
      <c r="AG111" s="10" t="b">
        <v>0</v>
      </c>
      <c r="AX111"/>
      <c r="AY111"/>
      <c r="AZ111"/>
    </row>
    <row r="112" spans="1:52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1762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5">
        <v>0</v>
      </c>
      <c r="X112" s="9">
        <v>0</v>
      </c>
      <c r="Y112" t="s">
        <v>869</v>
      </c>
      <c r="Z112" t="s">
        <v>868</v>
      </c>
      <c r="AA112" s="2" t="s">
        <v>886</v>
      </c>
      <c r="AB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2" s="2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2" s="2" t="b">
        <v>0</v>
      </c>
      <c r="AG112" s="10" t="b">
        <v>0</v>
      </c>
      <c r="AX112"/>
      <c r="AY112"/>
      <c r="AZ112"/>
    </row>
    <row r="113" spans="1:52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1762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5">
        <v>0</v>
      </c>
      <c r="X113" s="9">
        <v>4</v>
      </c>
      <c r="Y113" t="s">
        <v>869</v>
      </c>
      <c r="Z113" t="s">
        <v>868</v>
      </c>
      <c r="AA113" s="2" t="s">
        <v>886</v>
      </c>
      <c r="AB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3" s="2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3" s="2" t="b">
        <v>0</v>
      </c>
      <c r="AG113" s="10" t="b">
        <v>0</v>
      </c>
      <c r="AX113"/>
      <c r="AY113"/>
      <c r="AZ113"/>
    </row>
    <row r="114" spans="1:52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1871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5">
        <v>0</v>
      </c>
      <c r="X114" s="9">
        <v>0</v>
      </c>
      <c r="Y114" t="s">
        <v>873</v>
      </c>
      <c r="Z114" t="s">
        <v>868</v>
      </c>
      <c r="AA114" s="2" t="s">
        <v>886</v>
      </c>
      <c r="AB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4" s="2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4" s="2" t="b">
        <v>0</v>
      </c>
      <c r="AG114" s="10" t="b">
        <v>0</v>
      </c>
      <c r="AX114"/>
      <c r="AY114"/>
      <c r="AZ114"/>
    </row>
    <row r="115" spans="1:52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1936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5">
        <v>0</v>
      </c>
      <c r="X115" s="9">
        <v>4</v>
      </c>
      <c r="Y115" t="s">
        <v>874</v>
      </c>
      <c r="Z115" t="s">
        <v>868</v>
      </c>
      <c r="AA115" s="2" t="s">
        <v>886</v>
      </c>
      <c r="AB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5" s="2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15" s="2" t="b">
        <v>0</v>
      </c>
      <c r="AG115" s="10" t="b">
        <v>0</v>
      </c>
      <c r="AX115"/>
      <c r="AY115"/>
      <c r="AZ115"/>
    </row>
    <row r="116" spans="1:52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1870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5">
        <v>0</v>
      </c>
      <c r="X116" s="9">
        <v>0</v>
      </c>
      <c r="Y116" t="s">
        <v>869</v>
      </c>
      <c r="Z116" t="s">
        <v>868</v>
      </c>
      <c r="AA116" s="2" t="s">
        <v>886</v>
      </c>
      <c r="AB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6" s="2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6" s="2" t="b">
        <v>0</v>
      </c>
      <c r="AG116" s="10" t="b">
        <v>0</v>
      </c>
      <c r="AX116"/>
      <c r="AY116"/>
      <c r="AZ116"/>
    </row>
    <row r="117" spans="1:52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1950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5">
        <v>0</v>
      </c>
      <c r="X117" s="9">
        <v>5</v>
      </c>
      <c r="Y117" t="s">
        <v>872</v>
      </c>
      <c r="Z117" t="s">
        <v>868</v>
      </c>
      <c r="AA117" s="2" t="s">
        <v>886</v>
      </c>
      <c r="AB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7" s="2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17" s="2" t="b">
        <v>0</v>
      </c>
      <c r="AG117" s="10" t="b">
        <v>0</v>
      </c>
      <c r="AX117"/>
      <c r="AY117"/>
      <c r="AZ117"/>
    </row>
    <row r="118" spans="1:52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1864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5">
        <v>0</v>
      </c>
      <c r="X118" s="9">
        <v>4</v>
      </c>
      <c r="Y118" t="s">
        <v>872</v>
      </c>
      <c r="Z118" t="s">
        <v>868</v>
      </c>
      <c r="AA118" s="2" t="s">
        <v>886</v>
      </c>
      <c r="AB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8" s="2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8" s="2" t="b">
        <v>0</v>
      </c>
      <c r="AG118" s="10" t="b">
        <v>0</v>
      </c>
      <c r="AX118"/>
      <c r="AY118"/>
      <c r="AZ118"/>
    </row>
    <row r="119" spans="1:52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1781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5">
        <v>0</v>
      </c>
      <c r="X119" s="9">
        <v>0</v>
      </c>
      <c r="Y119" t="s">
        <v>873</v>
      </c>
      <c r="Z119" t="s">
        <v>868</v>
      </c>
      <c r="AA119" s="2" t="s">
        <v>886</v>
      </c>
      <c r="AB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9" s="2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9" s="2" t="b">
        <v>0</v>
      </c>
      <c r="AG119" s="10" t="b">
        <v>0</v>
      </c>
      <c r="AX119"/>
      <c r="AY119"/>
      <c r="AZ119"/>
    </row>
    <row r="120" spans="1:52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1762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5">
        <v>0</v>
      </c>
      <c r="X120" s="9">
        <v>6</v>
      </c>
      <c r="Y120" t="s">
        <v>869</v>
      </c>
      <c r="Z120" t="s">
        <v>868</v>
      </c>
      <c r="AA120" s="2" t="s">
        <v>886</v>
      </c>
      <c r="AB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0" s="2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0" s="2" t="b">
        <v>0</v>
      </c>
      <c r="AG120" s="10" t="b">
        <v>0</v>
      </c>
      <c r="AX120"/>
      <c r="AY120"/>
      <c r="AZ120"/>
    </row>
    <row r="121" spans="1:52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1725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5">
        <v>0</v>
      </c>
      <c r="X121" s="9">
        <v>4</v>
      </c>
      <c r="Y121" t="s">
        <v>869</v>
      </c>
      <c r="Z121" t="s">
        <v>868</v>
      </c>
      <c r="AA121" s="2" t="s">
        <v>886</v>
      </c>
      <c r="AB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1" s="2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1" s="2" t="b">
        <v>0</v>
      </c>
      <c r="AG121" s="10" t="b">
        <v>0</v>
      </c>
      <c r="AX121"/>
      <c r="AY121"/>
      <c r="AZ121"/>
    </row>
    <row r="122" spans="1:52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1806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5">
        <v>0</v>
      </c>
      <c r="X122" s="9">
        <v>4</v>
      </c>
      <c r="Y122" t="s">
        <v>873</v>
      </c>
      <c r="Z122" t="s">
        <v>868</v>
      </c>
      <c r="AA122" s="2" t="s">
        <v>886</v>
      </c>
      <c r="AB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2" s="2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22" s="2" t="b">
        <v>0</v>
      </c>
      <c r="AG122" s="10" t="b">
        <v>0</v>
      </c>
      <c r="AX122"/>
      <c r="AY122"/>
      <c r="AZ122"/>
    </row>
    <row r="123" spans="1:52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1936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5">
        <v>0</v>
      </c>
      <c r="X123" s="9">
        <v>4</v>
      </c>
      <c r="Y123" t="s">
        <v>874</v>
      </c>
      <c r="Z123" t="s">
        <v>868</v>
      </c>
      <c r="AA123" s="2" t="s">
        <v>886</v>
      </c>
      <c r="AB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3" s="2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3" s="2" t="b">
        <v>0</v>
      </c>
      <c r="AG123" s="10" t="b">
        <v>0</v>
      </c>
      <c r="AX123"/>
      <c r="AY123"/>
      <c r="AZ123"/>
    </row>
    <row r="124" spans="1:52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1743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5">
        <v>0</v>
      </c>
      <c r="X124" s="9">
        <v>6</v>
      </c>
      <c r="Y124" t="s">
        <v>874</v>
      </c>
      <c r="Z124" t="s">
        <v>868</v>
      </c>
      <c r="AA124" s="2" t="s">
        <v>886</v>
      </c>
      <c r="AB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4" s="2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4" s="2" t="b">
        <v>0</v>
      </c>
      <c r="AG124" s="10" t="b">
        <v>0</v>
      </c>
      <c r="AX124"/>
      <c r="AY124"/>
      <c r="AZ124"/>
    </row>
    <row r="125" spans="1:52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1809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5">
        <v>0</v>
      </c>
      <c r="X125" s="9">
        <v>7</v>
      </c>
      <c r="Y125" t="s">
        <v>877</v>
      </c>
      <c r="Z125" t="s">
        <v>868</v>
      </c>
      <c r="AA125" s="2" t="s">
        <v>886</v>
      </c>
      <c r="AB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5" s="2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5" s="2" t="b">
        <v>0</v>
      </c>
      <c r="AG125" s="10" t="b">
        <v>0</v>
      </c>
      <c r="AX125"/>
      <c r="AY125"/>
      <c r="AZ125"/>
    </row>
    <row r="126" spans="1:52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1811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5">
        <v>0</v>
      </c>
      <c r="X126" s="9">
        <v>6</v>
      </c>
      <c r="Y126" t="s">
        <v>877</v>
      </c>
      <c r="Z126" t="s">
        <v>868</v>
      </c>
      <c r="AA126" s="2" t="s">
        <v>886</v>
      </c>
      <c r="AB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6" s="2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6" s="2" t="b">
        <v>0</v>
      </c>
      <c r="AG126" s="10" t="b">
        <v>0</v>
      </c>
      <c r="AX126"/>
      <c r="AY126"/>
      <c r="AZ126"/>
    </row>
    <row r="127" spans="1:52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1770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5">
        <v>0</v>
      </c>
      <c r="X127" s="9">
        <v>0</v>
      </c>
      <c r="Y127" t="s">
        <v>872</v>
      </c>
      <c r="Z127" t="s">
        <v>868</v>
      </c>
      <c r="AA127" s="2" t="s">
        <v>886</v>
      </c>
      <c r="AB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7" s="2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7" s="2" t="b">
        <v>0</v>
      </c>
      <c r="AG127" s="10" t="b">
        <v>0</v>
      </c>
      <c r="AX127"/>
      <c r="AY127"/>
      <c r="AZ127"/>
    </row>
    <row r="128" spans="1:52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1781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5">
        <v>0</v>
      </c>
      <c r="X128" s="9">
        <v>0</v>
      </c>
      <c r="Y128" t="s">
        <v>873</v>
      </c>
      <c r="Z128" t="s">
        <v>868</v>
      </c>
      <c r="AA128" s="2" t="s">
        <v>886</v>
      </c>
      <c r="AB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8" s="2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8" s="2" t="b">
        <v>0</v>
      </c>
      <c r="AG128" s="10" t="b">
        <v>0</v>
      </c>
      <c r="AX128"/>
      <c r="AY128"/>
      <c r="AZ128"/>
    </row>
    <row r="129" spans="1:52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1718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5">
        <v>0</v>
      </c>
      <c r="X129" s="9">
        <v>5</v>
      </c>
      <c r="Y129" t="s">
        <v>871</v>
      </c>
      <c r="Z129" t="s">
        <v>868</v>
      </c>
      <c r="AA129" s="2" t="s">
        <v>886</v>
      </c>
      <c r="AB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9" s="2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9" s="2" t="b">
        <v>0</v>
      </c>
      <c r="AG129" s="10" t="b">
        <v>0</v>
      </c>
      <c r="AX129"/>
      <c r="AY129"/>
      <c r="AZ129"/>
    </row>
    <row r="130" spans="1:52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1762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5">
        <v>0</v>
      </c>
      <c r="X130" s="9">
        <v>0</v>
      </c>
      <c r="Y130" t="s">
        <v>869</v>
      </c>
      <c r="Z130" t="s">
        <v>868</v>
      </c>
      <c r="AA130" s="2" t="s">
        <v>886</v>
      </c>
      <c r="AB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0" s="2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0" s="2" t="b">
        <v>0</v>
      </c>
      <c r="AG130" s="10" t="b">
        <v>0</v>
      </c>
      <c r="AX130"/>
      <c r="AY130"/>
      <c r="AZ130"/>
    </row>
    <row r="131" spans="1:52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1762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5">
        <v>0</v>
      </c>
      <c r="X131" s="9">
        <v>6</v>
      </c>
      <c r="Y131" t="s">
        <v>869</v>
      </c>
      <c r="Z131" t="s">
        <v>868</v>
      </c>
      <c r="AA131" s="2" t="s">
        <v>886</v>
      </c>
      <c r="AB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1" s="2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1" s="2" t="b">
        <v>0</v>
      </c>
      <c r="AG131" s="10" t="b">
        <v>0</v>
      </c>
      <c r="AX131"/>
      <c r="AY131"/>
      <c r="AZ131"/>
    </row>
    <row r="132" spans="1:52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1875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5">
        <v>0</v>
      </c>
      <c r="X132" s="9">
        <v>0</v>
      </c>
      <c r="Y132" t="s">
        <v>871</v>
      </c>
      <c r="Z132" t="s">
        <v>868</v>
      </c>
      <c r="AA132" s="2" t="s">
        <v>886</v>
      </c>
      <c r="AB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2" s="2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2" s="2" t="b">
        <v>0</v>
      </c>
      <c r="AG132" s="10" t="b">
        <v>0</v>
      </c>
      <c r="AX132"/>
      <c r="AY132"/>
      <c r="AZ132"/>
    </row>
    <row r="133" spans="1:52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1718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5">
        <v>0</v>
      </c>
      <c r="X133" s="9">
        <v>5</v>
      </c>
      <c r="Y133" t="s">
        <v>871</v>
      </c>
      <c r="Z133" t="s">
        <v>868</v>
      </c>
      <c r="AA133" s="2" t="s">
        <v>886</v>
      </c>
      <c r="AB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3" s="2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3" s="2" t="b">
        <v>0</v>
      </c>
      <c r="AG133" s="10" t="b">
        <v>0</v>
      </c>
      <c r="AX133"/>
      <c r="AY133"/>
      <c r="AZ133"/>
    </row>
    <row r="134" spans="1:52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1718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5">
        <v>0</v>
      </c>
      <c r="X134" s="9">
        <v>5</v>
      </c>
      <c r="Y134" t="s">
        <v>871</v>
      </c>
      <c r="Z134" t="s">
        <v>868</v>
      </c>
      <c r="AA134" s="2" t="s">
        <v>886</v>
      </c>
      <c r="AB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4" s="2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4" s="2" t="b">
        <v>0</v>
      </c>
      <c r="AG134" s="10" t="b">
        <v>0</v>
      </c>
      <c r="AX134"/>
      <c r="AY134"/>
      <c r="AZ134"/>
    </row>
    <row r="135" spans="1:52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1718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5">
        <v>0</v>
      </c>
      <c r="X135" s="9">
        <v>0</v>
      </c>
      <c r="Y135" t="s">
        <v>871</v>
      </c>
      <c r="Z135" t="s">
        <v>868</v>
      </c>
      <c r="AA135" s="2" t="s">
        <v>886</v>
      </c>
      <c r="AB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5" s="2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5" s="2" t="b">
        <v>0</v>
      </c>
      <c r="AG135" s="10" t="b">
        <v>0</v>
      </c>
      <c r="AX135"/>
      <c r="AY135"/>
      <c r="AZ135"/>
    </row>
    <row r="136" spans="1:52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1937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5">
        <v>0</v>
      </c>
      <c r="X136" s="9">
        <v>3</v>
      </c>
      <c r="Y136" t="s">
        <v>876</v>
      </c>
      <c r="Z136" t="s">
        <v>868</v>
      </c>
      <c r="AA136" s="2" t="s">
        <v>886</v>
      </c>
      <c r="AB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6" s="2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6" s="2" t="b">
        <v>0</v>
      </c>
      <c r="AG136" s="10" t="b">
        <v>0</v>
      </c>
      <c r="AX136"/>
      <c r="AY136"/>
      <c r="AZ136"/>
    </row>
    <row r="137" spans="1:52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1715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5">
        <v>0</v>
      </c>
      <c r="X137" s="9">
        <v>5</v>
      </c>
      <c r="Y137" t="s">
        <v>876</v>
      </c>
      <c r="Z137" t="s">
        <v>868</v>
      </c>
      <c r="AA137" s="2" t="s">
        <v>886</v>
      </c>
      <c r="AB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7" s="2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7" s="2" t="b">
        <v>0</v>
      </c>
      <c r="AG137" s="10" t="b">
        <v>0</v>
      </c>
      <c r="AX137"/>
      <c r="AY137"/>
      <c r="AZ137"/>
    </row>
    <row r="138" spans="1:52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1950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5">
        <v>0</v>
      </c>
      <c r="X138" s="9">
        <v>0</v>
      </c>
      <c r="Y138" t="s">
        <v>872</v>
      </c>
      <c r="Z138" t="s">
        <v>868</v>
      </c>
      <c r="AA138" s="2" t="s">
        <v>886</v>
      </c>
      <c r="AB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8" s="2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8" s="2" t="b">
        <v>0</v>
      </c>
      <c r="AG138" s="10" t="b">
        <v>0</v>
      </c>
      <c r="AX138"/>
      <c r="AY138"/>
      <c r="AZ138"/>
    </row>
    <row r="139" spans="1:52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1863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5">
        <v>0</v>
      </c>
      <c r="X139" s="9">
        <v>3</v>
      </c>
      <c r="Y139" t="s">
        <v>872</v>
      </c>
      <c r="Z139" t="s">
        <v>868</v>
      </c>
      <c r="AA139" s="2" t="s">
        <v>886</v>
      </c>
      <c r="AB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9" s="2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9" s="2" t="b">
        <v>0</v>
      </c>
      <c r="AG139" s="10" t="b">
        <v>0</v>
      </c>
      <c r="AX139"/>
      <c r="AY139"/>
      <c r="AZ139"/>
    </row>
    <row r="140" spans="1:52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1772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5">
        <v>0</v>
      </c>
      <c r="X140" s="9">
        <v>0</v>
      </c>
      <c r="Y140" t="s">
        <v>872</v>
      </c>
      <c r="Z140" t="s">
        <v>868</v>
      </c>
      <c r="AA140" s="2" t="s">
        <v>886</v>
      </c>
      <c r="AB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0" s="2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0" s="2" t="b">
        <v>0</v>
      </c>
      <c r="AG140" s="10" t="b">
        <v>0</v>
      </c>
      <c r="AX140"/>
      <c r="AY140"/>
      <c r="AZ140"/>
    </row>
    <row r="141" spans="1:52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1819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5">
        <v>0</v>
      </c>
      <c r="X141" s="9">
        <v>3</v>
      </c>
      <c r="Y141" t="s">
        <v>872</v>
      </c>
      <c r="Z141" t="s">
        <v>868</v>
      </c>
      <c r="AA141" s="2" t="s">
        <v>886</v>
      </c>
      <c r="AB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1" s="2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1" s="2" t="b">
        <v>0</v>
      </c>
      <c r="AG141" s="10" t="b">
        <v>0</v>
      </c>
      <c r="AX141"/>
      <c r="AY141"/>
      <c r="AZ141"/>
    </row>
    <row r="142" spans="1:52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1819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5">
        <v>0</v>
      </c>
      <c r="X142" s="9">
        <v>3</v>
      </c>
      <c r="Y142" t="s">
        <v>872</v>
      </c>
      <c r="Z142" t="s">
        <v>868</v>
      </c>
      <c r="AA142" s="2" t="s">
        <v>886</v>
      </c>
      <c r="AB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2" s="2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2" s="2" t="b">
        <v>0</v>
      </c>
      <c r="AG142" s="10" t="b">
        <v>0</v>
      </c>
      <c r="AX142"/>
      <c r="AY142"/>
      <c r="AZ142"/>
    </row>
    <row r="143" spans="1:52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1952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5">
        <v>0</v>
      </c>
      <c r="X143" s="9">
        <v>0</v>
      </c>
      <c r="Y143" t="s">
        <v>872</v>
      </c>
      <c r="Z143" t="s">
        <v>868</v>
      </c>
      <c r="AA143" s="2" t="s">
        <v>886</v>
      </c>
      <c r="AB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3" s="2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3" s="2" t="b">
        <v>0</v>
      </c>
      <c r="AG143" s="10" t="b">
        <v>0</v>
      </c>
      <c r="AX143"/>
      <c r="AY143"/>
      <c r="AZ143"/>
    </row>
    <row r="144" spans="1:52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1950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5">
        <v>0</v>
      </c>
      <c r="X144" s="9">
        <v>4</v>
      </c>
      <c r="Y144" t="s">
        <v>872</v>
      </c>
      <c r="Z144" t="s">
        <v>868</v>
      </c>
      <c r="AA144" s="2" t="s">
        <v>886</v>
      </c>
      <c r="AB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4" s="2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4" s="2" t="b">
        <v>0</v>
      </c>
      <c r="AG144" s="10" t="b">
        <v>0</v>
      </c>
      <c r="AX144"/>
      <c r="AY144"/>
      <c r="AZ144"/>
    </row>
    <row r="145" spans="1:52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1819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5">
        <v>0</v>
      </c>
      <c r="X145" s="9">
        <v>4</v>
      </c>
      <c r="Y145" t="s">
        <v>872</v>
      </c>
      <c r="Z145" t="s">
        <v>868</v>
      </c>
      <c r="AA145" s="2" t="s">
        <v>886</v>
      </c>
      <c r="AB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5" s="2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5" s="2" t="b">
        <v>0</v>
      </c>
      <c r="AG145" s="10" t="b">
        <v>0</v>
      </c>
      <c r="AX145"/>
      <c r="AY145"/>
      <c r="AZ145"/>
    </row>
    <row r="146" spans="1:52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1809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5">
        <v>0</v>
      </c>
      <c r="X146" s="9">
        <v>0</v>
      </c>
      <c r="Y146" t="s">
        <v>877</v>
      </c>
      <c r="Z146" t="s">
        <v>868</v>
      </c>
      <c r="AA146" s="2" t="s">
        <v>886</v>
      </c>
      <c r="AB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6" s="2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6" s="2" t="b">
        <v>0</v>
      </c>
      <c r="AG146" s="10" t="b">
        <v>0</v>
      </c>
      <c r="AX146"/>
      <c r="AY146"/>
      <c r="AZ146"/>
    </row>
    <row r="147" spans="1:52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1809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5">
        <v>0</v>
      </c>
      <c r="X147" s="9">
        <v>2</v>
      </c>
      <c r="Y147" t="s">
        <v>877</v>
      </c>
      <c r="Z147" t="s">
        <v>868</v>
      </c>
      <c r="AA147" s="2" t="s">
        <v>886</v>
      </c>
      <c r="AB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7" s="2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7" s="2" t="b">
        <v>0</v>
      </c>
      <c r="AG147" s="10" t="b">
        <v>0</v>
      </c>
      <c r="AX147"/>
      <c r="AY147"/>
      <c r="AZ147"/>
    </row>
    <row r="148" spans="1:52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1753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5">
        <v>0</v>
      </c>
      <c r="X148" s="9">
        <v>3</v>
      </c>
      <c r="Y148" t="s">
        <v>877</v>
      </c>
      <c r="Z148" t="s">
        <v>868</v>
      </c>
      <c r="AA148" s="2" t="s">
        <v>886</v>
      </c>
      <c r="AB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8" s="2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8" s="2" t="b">
        <v>0</v>
      </c>
      <c r="AG148" s="10" t="b">
        <v>0</v>
      </c>
      <c r="AX148"/>
      <c r="AY148"/>
      <c r="AZ148"/>
    </row>
    <row r="149" spans="1:52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1895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5">
        <v>0</v>
      </c>
      <c r="X149" s="9">
        <v>3</v>
      </c>
      <c r="Y149" t="s">
        <v>877</v>
      </c>
      <c r="Z149" t="s">
        <v>868</v>
      </c>
      <c r="AA149" s="2" t="s">
        <v>886</v>
      </c>
      <c r="AB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9" s="2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9" s="2" t="b">
        <v>0</v>
      </c>
      <c r="AG149" s="10" t="b">
        <v>0</v>
      </c>
      <c r="AX149"/>
      <c r="AY149"/>
      <c r="AZ149"/>
    </row>
    <row r="150" spans="1:52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1895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5">
        <v>0</v>
      </c>
      <c r="X150" s="9">
        <v>3</v>
      </c>
      <c r="Y150" t="s">
        <v>877</v>
      </c>
      <c r="Z150" t="s">
        <v>868</v>
      </c>
      <c r="AA150" s="2" t="s">
        <v>886</v>
      </c>
      <c r="AB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0" s="2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0" s="2" t="b">
        <v>0</v>
      </c>
      <c r="AG150" s="10" t="b">
        <v>0</v>
      </c>
      <c r="AX150"/>
      <c r="AY150"/>
      <c r="AZ150"/>
    </row>
    <row r="151" spans="1:52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1807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5">
        <v>0</v>
      </c>
      <c r="X151" s="9">
        <v>3</v>
      </c>
      <c r="Y151" t="s">
        <v>877</v>
      </c>
      <c r="Z151" t="s">
        <v>868</v>
      </c>
      <c r="AA151" s="2" t="s">
        <v>886</v>
      </c>
      <c r="AB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1" s="2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1" s="2" t="b">
        <v>0</v>
      </c>
      <c r="AG151" s="10" t="b">
        <v>0</v>
      </c>
      <c r="AX151"/>
      <c r="AY151"/>
      <c r="AZ151"/>
    </row>
    <row r="152" spans="1:52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1814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5">
        <v>0</v>
      </c>
      <c r="X152" s="9">
        <v>4</v>
      </c>
      <c r="Y152" t="s">
        <v>870</v>
      </c>
      <c r="Z152" t="s">
        <v>868</v>
      </c>
      <c r="AA152" s="2" t="s">
        <v>886</v>
      </c>
      <c r="AB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2" s="2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2" s="2" t="b">
        <v>0</v>
      </c>
      <c r="AG152" s="10" t="b">
        <v>0</v>
      </c>
      <c r="AX152"/>
      <c r="AY152"/>
      <c r="AZ152"/>
    </row>
    <row r="153" spans="1:52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1814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5">
        <v>0</v>
      </c>
      <c r="X153" s="9">
        <v>4</v>
      </c>
      <c r="Y153" t="s">
        <v>870</v>
      </c>
      <c r="Z153" t="s">
        <v>868</v>
      </c>
      <c r="AA153" s="2" t="s">
        <v>886</v>
      </c>
      <c r="AB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3" s="2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3" s="2" t="b">
        <v>0</v>
      </c>
      <c r="AG153" s="10" t="b">
        <v>0</v>
      </c>
      <c r="AX153"/>
      <c r="AY153"/>
      <c r="AZ153"/>
    </row>
    <row r="154" spans="1:52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1793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5">
        <v>0</v>
      </c>
      <c r="X154" s="9">
        <v>4</v>
      </c>
      <c r="Y154" t="s">
        <v>870</v>
      </c>
      <c r="Z154" t="s">
        <v>868</v>
      </c>
      <c r="AA154" s="2" t="s">
        <v>886</v>
      </c>
      <c r="AB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4" s="2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4" s="2" t="b">
        <v>0</v>
      </c>
      <c r="AG154" s="10" t="b">
        <v>0</v>
      </c>
      <c r="AX154"/>
      <c r="AY154"/>
      <c r="AZ154"/>
    </row>
    <row r="155" spans="1:52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1711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5">
        <v>0</v>
      </c>
      <c r="X155" s="9">
        <v>0</v>
      </c>
      <c r="Y155" t="s">
        <v>870</v>
      </c>
      <c r="Z155" t="s">
        <v>868</v>
      </c>
      <c r="AA155" s="2" t="s">
        <v>886</v>
      </c>
      <c r="AB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5" s="2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5" s="2" t="b">
        <v>0</v>
      </c>
      <c r="AG155" s="10" t="b">
        <v>0</v>
      </c>
      <c r="AX155"/>
      <c r="AY155"/>
      <c r="AZ155"/>
    </row>
    <row r="156" spans="1:52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1773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5">
        <v>0</v>
      </c>
      <c r="X156" s="9">
        <v>5</v>
      </c>
      <c r="Y156" t="s">
        <v>870</v>
      </c>
      <c r="Z156" t="s">
        <v>868</v>
      </c>
      <c r="AA156" s="2" t="s">
        <v>886</v>
      </c>
      <c r="AB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6" s="2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6" s="2" t="b">
        <v>0</v>
      </c>
      <c r="AG156" s="10" t="b">
        <v>0</v>
      </c>
      <c r="AX156"/>
      <c r="AY156"/>
      <c r="AZ156"/>
    </row>
    <row r="157" spans="1:52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1761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5">
        <v>0</v>
      </c>
      <c r="X157" s="9">
        <v>3</v>
      </c>
      <c r="Y157" t="s">
        <v>875</v>
      </c>
      <c r="Z157" t="s">
        <v>868</v>
      </c>
      <c r="AA157" s="2" t="s">
        <v>886</v>
      </c>
      <c r="AB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7" s="2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7" s="2" t="b">
        <v>0</v>
      </c>
      <c r="AG157" s="10" t="b">
        <v>0</v>
      </c>
      <c r="AX157"/>
      <c r="AY157"/>
      <c r="AZ157"/>
    </row>
    <row r="158" spans="1:52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1883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5">
        <v>0</v>
      </c>
      <c r="X158" s="9">
        <v>3</v>
      </c>
      <c r="Y158" t="s">
        <v>875</v>
      </c>
      <c r="Z158" t="s">
        <v>868</v>
      </c>
      <c r="AA158" s="2" t="s">
        <v>886</v>
      </c>
      <c r="AB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8" s="2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8" s="2" t="b">
        <v>0</v>
      </c>
      <c r="AG158" s="10" t="b">
        <v>0</v>
      </c>
      <c r="AX158"/>
      <c r="AY158"/>
      <c r="AZ158"/>
    </row>
    <row r="159" spans="1:52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1802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5">
        <v>0</v>
      </c>
      <c r="X159" s="9">
        <v>4</v>
      </c>
      <c r="Y159" t="s">
        <v>875</v>
      </c>
      <c r="Z159" t="s">
        <v>868</v>
      </c>
      <c r="AA159" s="2" t="s">
        <v>886</v>
      </c>
      <c r="AB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9" s="2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9" s="2" t="b">
        <v>0</v>
      </c>
      <c r="AG159" s="10" t="b">
        <v>0</v>
      </c>
      <c r="AX159"/>
      <c r="AY159"/>
      <c r="AZ159"/>
    </row>
    <row r="160" spans="1:52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1804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5">
        <v>0</v>
      </c>
      <c r="X160" s="9">
        <v>0</v>
      </c>
      <c r="Y160" t="s">
        <v>875</v>
      </c>
      <c r="Z160" t="s">
        <v>868</v>
      </c>
      <c r="AA160" s="2" t="s">
        <v>886</v>
      </c>
      <c r="AB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0" s="2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0" s="2" t="b">
        <v>0</v>
      </c>
      <c r="AG160" s="10" t="b">
        <v>0</v>
      </c>
      <c r="AX160"/>
      <c r="AY160"/>
      <c r="AZ160"/>
    </row>
    <row r="161" spans="1:52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1761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5">
        <v>0</v>
      </c>
      <c r="X161" s="9">
        <v>3</v>
      </c>
      <c r="Y161" t="s">
        <v>875</v>
      </c>
      <c r="Z161" t="s">
        <v>868</v>
      </c>
      <c r="AA161" s="2" t="s">
        <v>886</v>
      </c>
      <c r="AB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1" s="2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1" s="2" t="b">
        <v>0</v>
      </c>
      <c r="AG161" s="10" t="b">
        <v>0</v>
      </c>
      <c r="AX161"/>
      <c r="AY161"/>
      <c r="AZ161"/>
    </row>
    <row r="162" spans="1:52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1883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5">
        <v>0</v>
      </c>
      <c r="X162" s="9">
        <v>4</v>
      </c>
      <c r="Y162" t="s">
        <v>875</v>
      </c>
      <c r="Z162" t="s">
        <v>868</v>
      </c>
      <c r="AA162" s="2" t="s">
        <v>886</v>
      </c>
      <c r="AB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2" s="2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2" s="2" t="b">
        <v>0</v>
      </c>
      <c r="AG162" s="10" t="b">
        <v>0</v>
      </c>
      <c r="AX162"/>
      <c r="AY162"/>
      <c r="AZ162"/>
    </row>
    <row r="163" spans="1:52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1717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5">
        <v>0</v>
      </c>
      <c r="X163" s="9">
        <v>4</v>
      </c>
      <c r="Y163" t="s">
        <v>869</v>
      </c>
      <c r="Z163" t="s">
        <v>868</v>
      </c>
      <c r="AA163" s="2" t="s">
        <v>886</v>
      </c>
      <c r="AB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3" s="2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3" s="2" t="b">
        <v>0</v>
      </c>
      <c r="AG163" s="10" t="b">
        <v>0</v>
      </c>
      <c r="AX163"/>
      <c r="AY163"/>
      <c r="AZ163"/>
    </row>
    <row r="164" spans="1:52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1936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5">
        <v>0</v>
      </c>
      <c r="X164" s="9">
        <v>6</v>
      </c>
      <c r="Y164" t="s">
        <v>874</v>
      </c>
      <c r="Z164" t="s">
        <v>868</v>
      </c>
      <c r="AA164" s="2" t="s">
        <v>886</v>
      </c>
      <c r="AB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4" s="2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4" s="2" t="b">
        <v>0</v>
      </c>
      <c r="AG164" s="10" t="b">
        <v>0</v>
      </c>
      <c r="AX164"/>
      <c r="AY164"/>
      <c r="AZ164"/>
    </row>
    <row r="165" spans="1:52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1806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5">
        <v>0</v>
      </c>
      <c r="X165" s="9">
        <v>3</v>
      </c>
      <c r="Y165" t="s">
        <v>873</v>
      </c>
      <c r="Z165" t="s">
        <v>868</v>
      </c>
      <c r="AA165" s="2" t="s">
        <v>886</v>
      </c>
      <c r="AB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5" s="2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5" s="2" t="b">
        <v>0</v>
      </c>
      <c r="AG165" s="10" t="b">
        <v>0</v>
      </c>
      <c r="AX165"/>
      <c r="AY165"/>
      <c r="AZ165"/>
    </row>
    <row r="166" spans="1:52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1936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5">
        <v>0</v>
      </c>
      <c r="X166" s="9">
        <v>4</v>
      </c>
      <c r="Y166" t="s">
        <v>874</v>
      </c>
      <c r="Z166" t="s">
        <v>868</v>
      </c>
      <c r="AA166" s="2" t="s">
        <v>886</v>
      </c>
      <c r="AB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6" s="2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6" s="2" t="b">
        <v>0</v>
      </c>
      <c r="AG166" s="10" t="b">
        <v>0</v>
      </c>
      <c r="AX166"/>
      <c r="AY166"/>
      <c r="AZ166"/>
    </row>
    <row r="167" spans="1:52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1715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5">
        <v>0</v>
      </c>
      <c r="X167" s="9">
        <v>0</v>
      </c>
      <c r="Y167" t="s">
        <v>876</v>
      </c>
      <c r="Z167" t="s">
        <v>868</v>
      </c>
      <c r="AA167" s="2" t="s">
        <v>886</v>
      </c>
      <c r="AB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7" s="2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7" s="2" t="b">
        <v>0</v>
      </c>
      <c r="AG167" s="10" t="b">
        <v>0</v>
      </c>
      <c r="AX167"/>
      <c r="AY167"/>
      <c r="AZ167"/>
    </row>
    <row r="168" spans="1:52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1718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5">
        <v>0</v>
      </c>
      <c r="X168" s="9">
        <v>4</v>
      </c>
      <c r="Y168" t="s">
        <v>871</v>
      </c>
      <c r="Z168" t="s">
        <v>868</v>
      </c>
      <c r="AA168" s="2" t="s">
        <v>886</v>
      </c>
      <c r="AB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8" s="2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8" s="2" t="b">
        <v>0</v>
      </c>
      <c r="AG168" s="10" t="b">
        <v>0</v>
      </c>
      <c r="AX168"/>
      <c r="AY168"/>
      <c r="AZ168"/>
    </row>
    <row r="169" spans="1:52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1725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5">
        <v>0</v>
      </c>
      <c r="X169" s="9">
        <v>4</v>
      </c>
      <c r="Y169" t="s">
        <v>869</v>
      </c>
      <c r="Z169" t="s">
        <v>868</v>
      </c>
      <c r="AA169" s="2" t="s">
        <v>886</v>
      </c>
      <c r="AB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9" s="2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9" s="2" t="b">
        <v>0</v>
      </c>
      <c r="AG169" s="10" t="b">
        <v>0</v>
      </c>
      <c r="AX169"/>
      <c r="AY169"/>
      <c r="AZ169"/>
    </row>
    <row r="170" spans="1:52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1751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5">
        <v>0</v>
      </c>
      <c r="X170" s="9">
        <v>4</v>
      </c>
      <c r="Y170" t="s">
        <v>876</v>
      </c>
      <c r="Z170" t="s">
        <v>868</v>
      </c>
      <c r="AA170" s="2" t="s">
        <v>886</v>
      </c>
      <c r="AB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0" s="2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0" s="2" t="b">
        <v>0</v>
      </c>
      <c r="AG170" s="10" t="b">
        <v>0</v>
      </c>
      <c r="AX170"/>
      <c r="AY170"/>
      <c r="AZ170"/>
    </row>
    <row r="171" spans="1:52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1753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5">
        <v>0</v>
      </c>
      <c r="X171" s="9">
        <v>6</v>
      </c>
      <c r="Y171" t="s">
        <v>877</v>
      </c>
      <c r="Z171" t="s">
        <v>868</v>
      </c>
      <c r="AA171" s="2" t="s">
        <v>886</v>
      </c>
      <c r="AB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1" s="2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1" s="2" t="b">
        <v>0</v>
      </c>
      <c r="AG171" s="10" t="b">
        <v>0</v>
      </c>
      <c r="AX171"/>
      <c r="AY171"/>
      <c r="AZ171"/>
    </row>
    <row r="172" spans="1:52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1762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5">
        <v>0</v>
      </c>
      <c r="X172" s="9">
        <v>0</v>
      </c>
      <c r="Y172" t="s">
        <v>869</v>
      </c>
      <c r="Z172" t="s">
        <v>868</v>
      </c>
      <c r="AA172" s="2" t="s">
        <v>886</v>
      </c>
      <c r="AB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2" s="2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2" s="2" t="b">
        <v>0</v>
      </c>
      <c r="AG172" s="10" t="b">
        <v>0</v>
      </c>
      <c r="AX172"/>
      <c r="AY172"/>
      <c r="AZ172"/>
    </row>
    <row r="173" spans="1:52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1936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5">
        <v>0</v>
      </c>
      <c r="X173" s="9">
        <v>0</v>
      </c>
      <c r="Y173" t="s">
        <v>874</v>
      </c>
      <c r="Z173" t="s">
        <v>868</v>
      </c>
      <c r="AA173" s="2" t="s">
        <v>886</v>
      </c>
      <c r="AB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3" s="2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3" s="2" t="b">
        <v>0</v>
      </c>
      <c r="AG173" s="10" t="b">
        <v>0</v>
      </c>
      <c r="AX173"/>
      <c r="AY173"/>
      <c r="AZ173"/>
    </row>
    <row r="174" spans="1:52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1870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5">
        <v>0</v>
      </c>
      <c r="X174" s="9">
        <v>0</v>
      </c>
      <c r="Y174" t="s">
        <v>869</v>
      </c>
      <c r="Z174" t="s">
        <v>868</v>
      </c>
      <c r="AA174" s="2" t="s">
        <v>886</v>
      </c>
      <c r="AB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4" s="2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4" s="2" t="b">
        <v>0</v>
      </c>
      <c r="AG174" s="10" t="b">
        <v>0</v>
      </c>
      <c r="AX174"/>
      <c r="AY174"/>
      <c r="AZ174"/>
    </row>
    <row r="175" spans="1:52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1762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5">
        <v>0</v>
      </c>
      <c r="X175" s="9">
        <v>0</v>
      </c>
      <c r="Y175" t="s">
        <v>869</v>
      </c>
      <c r="Z175" t="s">
        <v>868</v>
      </c>
      <c r="AA175" s="2" t="s">
        <v>886</v>
      </c>
      <c r="AB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5" s="2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5" s="2" t="b">
        <v>0</v>
      </c>
      <c r="AG175" s="10" t="b">
        <v>0</v>
      </c>
      <c r="AX175"/>
      <c r="AY175"/>
      <c r="AZ175"/>
    </row>
    <row r="176" spans="1:52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1748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5">
        <v>0</v>
      </c>
      <c r="X176" s="9">
        <v>0</v>
      </c>
      <c r="Y176" t="s">
        <v>869</v>
      </c>
      <c r="Z176" t="s">
        <v>868</v>
      </c>
      <c r="AA176" s="2" t="s">
        <v>886</v>
      </c>
      <c r="AB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6" s="2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6" s="2" t="b">
        <v>0</v>
      </c>
      <c r="AG176" s="10" t="b">
        <v>0</v>
      </c>
      <c r="AX176"/>
      <c r="AY176"/>
      <c r="AZ176"/>
    </row>
    <row r="177" spans="1:52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1718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5">
        <v>0</v>
      </c>
      <c r="X177" s="9">
        <v>0</v>
      </c>
      <c r="Y177" t="s">
        <v>871</v>
      </c>
      <c r="Z177" t="s">
        <v>868</v>
      </c>
      <c r="AA177" s="2" t="s">
        <v>886</v>
      </c>
      <c r="AB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7" s="2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7" s="2" t="b">
        <v>0</v>
      </c>
      <c r="AG177" s="10" t="b">
        <v>0</v>
      </c>
      <c r="AX177"/>
      <c r="AY177"/>
      <c r="AZ177"/>
    </row>
    <row r="178" spans="1:52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1936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5">
        <v>0</v>
      </c>
      <c r="X178" s="9">
        <v>0</v>
      </c>
      <c r="Y178" t="s">
        <v>874</v>
      </c>
      <c r="Z178" t="s">
        <v>868</v>
      </c>
      <c r="AA178" s="2" t="s">
        <v>886</v>
      </c>
      <c r="AB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8" s="2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8" s="2" t="b">
        <v>0</v>
      </c>
      <c r="AG178" s="10" t="b">
        <v>0</v>
      </c>
      <c r="AX178"/>
      <c r="AY178"/>
      <c r="AZ178"/>
    </row>
    <row r="179" spans="1:52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1936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5">
        <v>0</v>
      </c>
      <c r="X179" s="9">
        <v>0</v>
      </c>
      <c r="Y179" t="s">
        <v>874</v>
      </c>
      <c r="Z179" t="s">
        <v>868</v>
      </c>
      <c r="AA179" s="2" t="s">
        <v>886</v>
      </c>
      <c r="AB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9" s="2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79" s="2" t="b">
        <v>0</v>
      </c>
      <c r="AG179" s="10" t="b">
        <v>0</v>
      </c>
      <c r="AX179"/>
      <c r="AY179"/>
      <c r="AZ179"/>
    </row>
    <row r="180" spans="1:52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1936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5">
        <v>0</v>
      </c>
      <c r="X180" s="9">
        <v>0</v>
      </c>
      <c r="Y180" t="s">
        <v>874</v>
      </c>
      <c r="Z180" t="s">
        <v>868</v>
      </c>
      <c r="AA180" s="2" t="s">
        <v>886</v>
      </c>
      <c r="AB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0" s="2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80" s="2" t="b">
        <v>0</v>
      </c>
      <c r="AG180" s="10" t="b">
        <v>0</v>
      </c>
      <c r="AX180"/>
      <c r="AY180"/>
      <c r="AZ180"/>
    </row>
    <row r="181" spans="1:52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1736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5">
        <v>0</v>
      </c>
      <c r="X181" s="9">
        <v>0</v>
      </c>
      <c r="Y181" t="s">
        <v>876</v>
      </c>
      <c r="Z181" t="s">
        <v>868</v>
      </c>
      <c r="AA181" s="2" t="s">
        <v>886</v>
      </c>
      <c r="AB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1" s="2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1" s="2" t="b">
        <v>0</v>
      </c>
      <c r="AG181" s="10" t="b">
        <v>0</v>
      </c>
      <c r="AX181"/>
      <c r="AY181"/>
      <c r="AZ181"/>
    </row>
    <row r="182" spans="1:52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1870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5">
        <v>0</v>
      </c>
      <c r="X182" s="9">
        <v>0</v>
      </c>
      <c r="Y182" t="s">
        <v>869</v>
      </c>
      <c r="Z182" t="s">
        <v>868</v>
      </c>
      <c r="AA182" s="2" t="s">
        <v>886</v>
      </c>
      <c r="AB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2" s="2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2" s="2" t="b">
        <v>0</v>
      </c>
      <c r="AG182" s="10" t="b">
        <v>0</v>
      </c>
      <c r="AX182"/>
      <c r="AY182"/>
      <c r="AZ182"/>
    </row>
    <row r="183" spans="1:52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1936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5">
        <v>0</v>
      </c>
      <c r="X183" s="9">
        <v>0</v>
      </c>
      <c r="Y183" t="s">
        <v>874</v>
      </c>
      <c r="Z183" t="s">
        <v>868</v>
      </c>
      <c r="AA183" s="2" t="s">
        <v>886</v>
      </c>
      <c r="AB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3" s="2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3" s="2" t="b">
        <v>0</v>
      </c>
      <c r="AG183" s="10" t="b">
        <v>0</v>
      </c>
      <c r="AX183"/>
      <c r="AY183"/>
      <c r="AZ183"/>
    </row>
    <row r="184" spans="1:52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1937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5">
        <v>0</v>
      </c>
      <c r="X184" s="9">
        <v>0</v>
      </c>
      <c r="Y184" t="s">
        <v>876</v>
      </c>
      <c r="Z184" t="s">
        <v>868</v>
      </c>
      <c r="AA184" s="2" t="s">
        <v>886</v>
      </c>
      <c r="AB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4" s="2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4" s="2" t="b">
        <v>0</v>
      </c>
      <c r="AG184" s="10" t="b">
        <v>0</v>
      </c>
      <c r="AX184"/>
      <c r="AY184"/>
      <c r="AZ184"/>
    </row>
    <row r="185" spans="1:52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1743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5">
        <v>0</v>
      </c>
      <c r="X185" s="9">
        <v>0</v>
      </c>
      <c r="Y185" t="s">
        <v>874</v>
      </c>
      <c r="Z185" t="s">
        <v>868</v>
      </c>
      <c r="AA185" s="2" t="s">
        <v>886</v>
      </c>
      <c r="AB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5" s="2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85" s="2" t="b">
        <v>0</v>
      </c>
      <c r="AG185" s="10" t="b">
        <v>0</v>
      </c>
      <c r="AX185"/>
      <c r="AY185"/>
      <c r="AZ185"/>
    </row>
    <row r="186" spans="1:52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1835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5">
        <v>0</v>
      </c>
      <c r="X186" s="9">
        <v>0</v>
      </c>
      <c r="Y186" t="s">
        <v>872</v>
      </c>
      <c r="Z186" t="s">
        <v>868</v>
      </c>
      <c r="AA186" s="2" t="s">
        <v>886</v>
      </c>
      <c r="AB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6" s="2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6" s="2" t="b">
        <v>0</v>
      </c>
      <c r="AG186" s="10" t="b">
        <v>0</v>
      </c>
      <c r="AX186"/>
      <c r="AY186"/>
      <c r="AZ186"/>
    </row>
    <row r="187" spans="1:52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1717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5">
        <v>0</v>
      </c>
      <c r="X187" s="9">
        <v>0</v>
      </c>
      <c r="Y187" t="s">
        <v>869</v>
      </c>
      <c r="Z187" t="s">
        <v>868</v>
      </c>
      <c r="AA187" s="2" t="s">
        <v>886</v>
      </c>
      <c r="AB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7" s="2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7" s="2" t="b">
        <v>0</v>
      </c>
      <c r="AG187" s="10" t="b">
        <v>0</v>
      </c>
      <c r="AX187"/>
      <c r="AY187"/>
      <c r="AZ187"/>
    </row>
    <row r="188" spans="1:52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1743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5">
        <v>0</v>
      </c>
      <c r="X188" s="9">
        <v>0</v>
      </c>
      <c r="Y188" t="s">
        <v>874</v>
      </c>
      <c r="Z188" t="s">
        <v>868</v>
      </c>
      <c r="AA188" s="2" t="s">
        <v>886</v>
      </c>
      <c r="AB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8" s="2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8" s="2" t="b">
        <v>0</v>
      </c>
      <c r="AG188" s="10" t="b">
        <v>0</v>
      </c>
      <c r="AX188"/>
      <c r="AY188"/>
      <c r="AZ188"/>
    </row>
    <row r="189" spans="1:52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1743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5">
        <v>0</v>
      </c>
      <c r="X189" s="9">
        <v>0</v>
      </c>
      <c r="Y189" t="s">
        <v>874</v>
      </c>
      <c r="Z189" t="s">
        <v>868</v>
      </c>
      <c r="AA189" s="2" t="s">
        <v>886</v>
      </c>
      <c r="AB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9" s="2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9" s="2" t="b">
        <v>0</v>
      </c>
      <c r="AG189" s="10" t="b">
        <v>0</v>
      </c>
      <c r="AX189"/>
      <c r="AY189"/>
      <c r="AZ189"/>
    </row>
    <row r="190" spans="1:52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1804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5">
        <v>0</v>
      </c>
      <c r="X190" s="9">
        <v>0</v>
      </c>
      <c r="Y190" t="s">
        <v>875</v>
      </c>
      <c r="Z190" t="s">
        <v>868</v>
      </c>
      <c r="AA190" s="2" t="s">
        <v>886</v>
      </c>
      <c r="AB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0" s="2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0" s="2" t="b">
        <v>0</v>
      </c>
      <c r="AG190" s="10" t="b">
        <v>0</v>
      </c>
      <c r="AX190"/>
      <c r="AY190"/>
      <c r="AZ190"/>
    </row>
    <row r="191" spans="1:52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1804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5">
        <v>0</v>
      </c>
      <c r="X191" s="9">
        <v>0</v>
      </c>
      <c r="Y191" t="s">
        <v>875</v>
      </c>
      <c r="Z191" t="s">
        <v>868</v>
      </c>
      <c r="AA191" s="2" t="s">
        <v>886</v>
      </c>
      <c r="AB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1" s="2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1" s="2" t="b">
        <v>0</v>
      </c>
      <c r="AG191" s="10" t="b">
        <v>0</v>
      </c>
      <c r="AX191"/>
      <c r="AY191"/>
      <c r="AZ191"/>
    </row>
    <row r="192" spans="1:52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1725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5">
        <v>0</v>
      </c>
      <c r="X192" s="9">
        <v>0</v>
      </c>
      <c r="Y192" t="s">
        <v>869</v>
      </c>
      <c r="Z192" t="s">
        <v>868</v>
      </c>
      <c r="AA192" s="2" t="s">
        <v>886</v>
      </c>
      <c r="AB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2" s="2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2" s="2" t="b">
        <v>0</v>
      </c>
      <c r="AG192" s="10" t="b">
        <v>0</v>
      </c>
      <c r="AX192"/>
      <c r="AY192"/>
      <c r="AZ192"/>
    </row>
    <row r="193" spans="1:52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1762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5">
        <v>0</v>
      </c>
      <c r="X193" s="9">
        <v>0</v>
      </c>
      <c r="Y193" t="s">
        <v>869</v>
      </c>
      <c r="Z193" t="s">
        <v>868</v>
      </c>
      <c r="AA193" s="2" t="s">
        <v>886</v>
      </c>
      <c r="AB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3" s="2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3" s="2" t="b">
        <v>0</v>
      </c>
      <c r="AG193" s="10" t="b">
        <v>0</v>
      </c>
      <c r="AX193"/>
      <c r="AY193"/>
      <c r="AZ193"/>
    </row>
    <row r="194" spans="1:52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1936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5">
        <v>0</v>
      </c>
      <c r="X194" s="9">
        <v>0</v>
      </c>
      <c r="Y194" t="s">
        <v>874</v>
      </c>
      <c r="Z194" t="s">
        <v>868</v>
      </c>
      <c r="AA194" s="2" t="s">
        <v>886</v>
      </c>
      <c r="AB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4" s="2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4" s="2" t="b">
        <v>0</v>
      </c>
      <c r="AG194" s="10" t="b">
        <v>0</v>
      </c>
      <c r="AX194"/>
      <c r="AY194"/>
      <c r="AZ194"/>
    </row>
    <row r="195" spans="1:52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1761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5">
        <v>0</v>
      </c>
      <c r="X195" s="9">
        <v>0</v>
      </c>
      <c r="Y195" t="s">
        <v>875</v>
      </c>
      <c r="Z195" t="s">
        <v>868</v>
      </c>
      <c r="AA195" s="2" t="s">
        <v>886</v>
      </c>
      <c r="AB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5" s="2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5" s="2" t="b">
        <v>0</v>
      </c>
      <c r="AG195" s="10" t="b">
        <v>0</v>
      </c>
      <c r="AX195"/>
      <c r="AY195"/>
      <c r="AZ195"/>
    </row>
    <row r="196" spans="1:52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1775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5">
        <v>0</v>
      </c>
      <c r="X196" s="9">
        <v>0</v>
      </c>
      <c r="Y196" t="s">
        <v>873</v>
      </c>
      <c r="Z196" t="s">
        <v>868</v>
      </c>
      <c r="AA196" s="2" t="s">
        <v>886</v>
      </c>
      <c r="AB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6" s="2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6" s="2" t="b">
        <v>0</v>
      </c>
      <c r="AG196" s="10" t="b">
        <v>0</v>
      </c>
      <c r="AX196"/>
      <c r="AY196"/>
      <c r="AZ196"/>
    </row>
    <row r="197" spans="1:52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1893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5">
        <v>0</v>
      </c>
      <c r="X197" s="9">
        <v>0</v>
      </c>
      <c r="Y197" t="s">
        <v>875</v>
      </c>
      <c r="Z197" t="s">
        <v>868</v>
      </c>
      <c r="AA197" s="2" t="s">
        <v>886</v>
      </c>
      <c r="AB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7" s="2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7" s="2" t="b">
        <v>0</v>
      </c>
      <c r="AG197" s="10" t="b">
        <v>0</v>
      </c>
      <c r="AX197"/>
      <c r="AY197"/>
      <c r="AZ197"/>
    </row>
    <row r="198" spans="1:52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1736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5">
        <v>0</v>
      </c>
      <c r="X198" s="9">
        <v>0</v>
      </c>
      <c r="Y198" t="s">
        <v>876</v>
      </c>
      <c r="Z198" t="s">
        <v>868</v>
      </c>
      <c r="AA198" s="2" t="s">
        <v>886</v>
      </c>
      <c r="AB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8" s="2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98" s="2" t="b">
        <v>0</v>
      </c>
      <c r="AG198" s="10" t="b">
        <v>0</v>
      </c>
      <c r="AX198"/>
      <c r="AY198"/>
      <c r="AZ198"/>
    </row>
    <row r="199" spans="1:52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1736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5">
        <v>0</v>
      </c>
      <c r="X199" s="9">
        <v>0</v>
      </c>
      <c r="Y199" t="s">
        <v>876</v>
      </c>
      <c r="Z199" t="s">
        <v>868</v>
      </c>
      <c r="AA199" s="2" t="s">
        <v>886</v>
      </c>
      <c r="AB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9" s="2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99" s="2" t="b">
        <v>0</v>
      </c>
      <c r="AG199" s="10" t="b">
        <v>0</v>
      </c>
      <c r="AX199"/>
      <c r="AY199"/>
      <c r="AZ199"/>
    </row>
    <row r="200" spans="1:52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1895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5">
        <v>0</v>
      </c>
      <c r="X200" s="9">
        <v>0</v>
      </c>
      <c r="Y200" t="s">
        <v>877</v>
      </c>
      <c r="Z200" t="s">
        <v>868</v>
      </c>
      <c r="AA200" s="2" t="s">
        <v>886</v>
      </c>
      <c r="AB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0" s="2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00" s="2" t="b">
        <v>0</v>
      </c>
      <c r="AG200" s="10" t="b">
        <v>0</v>
      </c>
      <c r="AX200"/>
      <c r="AY200"/>
      <c r="AZ200"/>
    </row>
    <row r="201" spans="1:52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1725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5">
        <v>0</v>
      </c>
      <c r="X201" s="9">
        <v>0</v>
      </c>
      <c r="Y201" t="s">
        <v>869</v>
      </c>
      <c r="Z201" t="s">
        <v>868</v>
      </c>
      <c r="AA201" s="2" t="s">
        <v>886</v>
      </c>
      <c r="AB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1" s="2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1" s="2" t="b">
        <v>0</v>
      </c>
      <c r="AG201" s="10" t="b">
        <v>0</v>
      </c>
      <c r="AX201"/>
      <c r="AY201"/>
      <c r="AZ201"/>
    </row>
    <row r="202" spans="1:52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1764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5">
        <v>0</v>
      </c>
      <c r="X202" s="9">
        <v>0</v>
      </c>
      <c r="Y202" t="s">
        <v>873</v>
      </c>
      <c r="Z202" t="s">
        <v>868</v>
      </c>
      <c r="AA202" s="2" t="s">
        <v>886</v>
      </c>
      <c r="AB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2" s="2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02" s="2" t="b">
        <v>0</v>
      </c>
      <c r="AG202" s="10" t="b">
        <v>0</v>
      </c>
      <c r="AX202"/>
      <c r="AY202"/>
      <c r="AZ202"/>
    </row>
    <row r="203" spans="1:52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1809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5">
        <v>0</v>
      </c>
      <c r="X203" s="9">
        <v>0</v>
      </c>
      <c r="Y203" t="s">
        <v>877</v>
      </c>
      <c r="Z203" t="s">
        <v>868</v>
      </c>
      <c r="AA203" s="2" t="s">
        <v>886</v>
      </c>
      <c r="AB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3" s="2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3" s="2" t="b">
        <v>0</v>
      </c>
      <c r="AG203" s="10" t="b">
        <v>0</v>
      </c>
      <c r="AX203"/>
      <c r="AY203"/>
      <c r="AZ203"/>
    </row>
    <row r="204" spans="1:52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1781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5">
        <v>0</v>
      </c>
      <c r="X204" s="9">
        <v>0</v>
      </c>
      <c r="Y204" t="s">
        <v>873</v>
      </c>
      <c r="Z204" t="s">
        <v>868</v>
      </c>
      <c r="AA204" s="2" t="s">
        <v>886</v>
      </c>
      <c r="AB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4" s="2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4" s="2" t="b">
        <v>0</v>
      </c>
      <c r="AG204" s="10" t="b">
        <v>0</v>
      </c>
      <c r="AX204"/>
      <c r="AY204"/>
      <c r="AZ204"/>
    </row>
    <row r="205" spans="1:52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1895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5">
        <v>0</v>
      </c>
      <c r="X205" s="9">
        <v>0</v>
      </c>
      <c r="Y205" t="s">
        <v>877</v>
      </c>
      <c r="Z205" t="s">
        <v>868</v>
      </c>
      <c r="AA205" s="2" t="s">
        <v>886</v>
      </c>
      <c r="AB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5" s="2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5" s="2" t="b">
        <v>0</v>
      </c>
      <c r="AG205" s="10" t="b">
        <v>0</v>
      </c>
      <c r="AX205"/>
      <c r="AY205"/>
      <c r="AZ205"/>
    </row>
    <row r="206" spans="1:52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1715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5">
        <v>0</v>
      </c>
      <c r="X206" s="9">
        <v>0</v>
      </c>
      <c r="Y206" t="s">
        <v>876</v>
      </c>
      <c r="Z206" t="s">
        <v>868</v>
      </c>
      <c r="AA206" s="2" t="s">
        <v>886</v>
      </c>
      <c r="AB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6" s="2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6" s="2" t="b">
        <v>0</v>
      </c>
      <c r="AG206" s="10" t="b">
        <v>0</v>
      </c>
      <c r="AX206"/>
      <c r="AY206"/>
      <c r="AZ206"/>
    </row>
    <row r="207" spans="1:52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1895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5">
        <v>0</v>
      </c>
      <c r="X207" s="9">
        <v>0</v>
      </c>
      <c r="Y207" t="s">
        <v>877</v>
      </c>
      <c r="Z207" t="s">
        <v>868</v>
      </c>
      <c r="AA207" s="2" t="s">
        <v>886</v>
      </c>
      <c r="AB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7" s="2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7" s="2" t="b">
        <v>0</v>
      </c>
      <c r="AG207" s="10" t="b">
        <v>0</v>
      </c>
      <c r="AX207"/>
      <c r="AY207"/>
      <c r="AZ207"/>
    </row>
    <row r="208" spans="1:52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1718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5">
        <v>0</v>
      </c>
      <c r="X208" s="9">
        <v>0</v>
      </c>
      <c r="Y208" t="s">
        <v>871</v>
      </c>
      <c r="Z208" t="s">
        <v>868</v>
      </c>
      <c r="AA208" s="2" t="s">
        <v>886</v>
      </c>
      <c r="AB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8" s="2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8" s="2" t="b">
        <v>0</v>
      </c>
      <c r="AG208" s="10" t="b">
        <v>0</v>
      </c>
      <c r="AX208"/>
      <c r="AY208"/>
      <c r="AZ208"/>
    </row>
    <row r="209" spans="1:52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1770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5">
        <v>0</v>
      </c>
      <c r="X209" s="9">
        <v>0</v>
      </c>
      <c r="Y209" t="s">
        <v>872</v>
      </c>
      <c r="Z209" t="s">
        <v>868</v>
      </c>
      <c r="AA209" s="2" t="s">
        <v>886</v>
      </c>
      <c r="AB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9" s="2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9" s="2" t="b">
        <v>0</v>
      </c>
      <c r="AG209" s="10" t="b">
        <v>0</v>
      </c>
      <c r="AX209"/>
      <c r="AY209"/>
      <c r="AZ209"/>
    </row>
    <row r="210" spans="1:52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1936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5">
        <v>0</v>
      </c>
      <c r="X210" s="9">
        <v>2</v>
      </c>
      <c r="Y210" t="s">
        <v>874</v>
      </c>
      <c r="Z210" t="s">
        <v>868</v>
      </c>
      <c r="AA210" s="2" t="s">
        <v>886</v>
      </c>
      <c r="AB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0" s="2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0" s="2" t="b">
        <v>0</v>
      </c>
      <c r="AG210" s="10" t="b">
        <v>0</v>
      </c>
      <c r="AX210"/>
      <c r="AY210"/>
      <c r="AZ210"/>
    </row>
    <row r="211" spans="1:52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1718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5">
        <v>0</v>
      </c>
      <c r="X211" s="9">
        <v>0</v>
      </c>
      <c r="Y211" t="s">
        <v>871</v>
      </c>
      <c r="Z211" t="s">
        <v>868</v>
      </c>
      <c r="AA211" s="2" t="s">
        <v>886</v>
      </c>
      <c r="AB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1" s="2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1" s="2" t="b">
        <v>0</v>
      </c>
      <c r="AG211" s="10" t="b">
        <v>0</v>
      </c>
      <c r="AX211"/>
      <c r="AY211"/>
      <c r="AZ211"/>
    </row>
    <row r="212" spans="1:52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1802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5">
        <v>0</v>
      </c>
      <c r="X212" s="9">
        <v>0</v>
      </c>
      <c r="Y212" t="s">
        <v>875</v>
      </c>
      <c r="Z212" t="s">
        <v>868</v>
      </c>
      <c r="AA212" s="2" t="s">
        <v>886</v>
      </c>
      <c r="AB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2" s="2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2" s="2" t="b">
        <v>0</v>
      </c>
      <c r="AG212" s="10" t="b">
        <v>0</v>
      </c>
      <c r="AX212"/>
      <c r="AY212"/>
      <c r="AZ212"/>
    </row>
    <row r="213" spans="1:52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1901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5">
        <v>0</v>
      </c>
      <c r="X213" s="9">
        <v>0</v>
      </c>
      <c r="Y213" t="s">
        <v>873</v>
      </c>
      <c r="Z213" t="s">
        <v>868</v>
      </c>
      <c r="AA213" s="2" t="s">
        <v>886</v>
      </c>
      <c r="AB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3" s="2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3" s="2" t="b">
        <v>0</v>
      </c>
      <c r="AG213" s="10" t="b">
        <v>0</v>
      </c>
      <c r="AX213"/>
      <c r="AY213"/>
      <c r="AZ213"/>
    </row>
    <row r="214" spans="1:52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1743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5">
        <v>0</v>
      </c>
      <c r="X214" s="9">
        <v>0</v>
      </c>
      <c r="Y214" t="s">
        <v>874</v>
      </c>
      <c r="Z214" t="s">
        <v>868</v>
      </c>
      <c r="AA214" s="2" t="s">
        <v>886</v>
      </c>
      <c r="AB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4" s="2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4" s="2" t="b">
        <v>0</v>
      </c>
      <c r="AG214" s="10" t="b">
        <v>0</v>
      </c>
      <c r="AX214"/>
      <c r="AY214"/>
      <c r="AZ214"/>
    </row>
    <row r="215" spans="1:52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1936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5">
        <v>0</v>
      </c>
      <c r="X215" s="9">
        <v>0</v>
      </c>
      <c r="Y215" t="s">
        <v>874</v>
      </c>
      <c r="Z215" t="s">
        <v>868</v>
      </c>
      <c r="AA215" s="2" t="s">
        <v>886</v>
      </c>
      <c r="AB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5" s="2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5" s="2" t="b">
        <v>0</v>
      </c>
      <c r="AG215" s="10" t="b">
        <v>0</v>
      </c>
      <c r="AX215"/>
      <c r="AY215"/>
      <c r="AZ215"/>
    </row>
    <row r="216" spans="1:52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1753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5">
        <v>0</v>
      </c>
      <c r="X216" s="9">
        <v>0</v>
      </c>
      <c r="Y216" t="s">
        <v>877</v>
      </c>
      <c r="Z216" t="s">
        <v>868</v>
      </c>
      <c r="AA216" s="2" t="s">
        <v>886</v>
      </c>
      <c r="AB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6" s="2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6" s="2" t="b">
        <v>0</v>
      </c>
      <c r="AG216" s="10" t="b">
        <v>0</v>
      </c>
      <c r="AX216"/>
      <c r="AY216"/>
      <c r="AZ216"/>
    </row>
    <row r="217" spans="1:52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1877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5">
        <v>0</v>
      </c>
      <c r="X217" s="9">
        <v>0</v>
      </c>
      <c r="Y217" t="s">
        <v>874</v>
      </c>
      <c r="Z217" t="s">
        <v>868</v>
      </c>
      <c r="AA217" s="2" t="s">
        <v>886</v>
      </c>
      <c r="AB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7" s="2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17" s="2" t="b">
        <v>0</v>
      </c>
      <c r="AG217" s="10" t="b">
        <v>0</v>
      </c>
      <c r="AX217"/>
      <c r="AY217"/>
      <c r="AZ217"/>
    </row>
    <row r="218" spans="1:52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1888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5">
        <v>0</v>
      </c>
      <c r="X218" s="9">
        <v>0</v>
      </c>
      <c r="Y218" t="s">
        <v>870</v>
      </c>
      <c r="Z218" t="s">
        <v>868</v>
      </c>
      <c r="AA218" s="2" t="s">
        <v>886</v>
      </c>
      <c r="AB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8" s="2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8" s="2" t="b">
        <v>0</v>
      </c>
      <c r="AG218" s="10" t="b">
        <v>0</v>
      </c>
      <c r="AX218"/>
      <c r="AY218"/>
      <c r="AZ218"/>
    </row>
    <row r="219" spans="1:52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1775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5">
        <v>0</v>
      </c>
      <c r="X219" s="9">
        <v>0</v>
      </c>
      <c r="Y219" t="s">
        <v>873</v>
      </c>
      <c r="Z219" t="s">
        <v>868</v>
      </c>
      <c r="AA219" s="2" t="s">
        <v>886</v>
      </c>
      <c r="AB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9" s="2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9" s="2" t="b">
        <v>0</v>
      </c>
      <c r="AG219" s="10" t="b">
        <v>0</v>
      </c>
      <c r="AX219"/>
      <c r="AY219"/>
      <c r="AZ219"/>
    </row>
    <row r="220" spans="1:52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1895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5">
        <v>0</v>
      </c>
      <c r="X220" s="9">
        <v>0</v>
      </c>
      <c r="Y220" t="s">
        <v>877</v>
      </c>
      <c r="Z220" t="s">
        <v>868</v>
      </c>
      <c r="AA220" s="2" t="s">
        <v>886</v>
      </c>
      <c r="AB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0" s="2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0" s="2" t="b">
        <v>0</v>
      </c>
      <c r="AG220" s="10" t="b">
        <v>0</v>
      </c>
      <c r="AX220"/>
      <c r="AY220"/>
      <c r="AZ220"/>
    </row>
    <row r="221" spans="1:52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1718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5">
        <v>0</v>
      </c>
      <c r="X221" s="9">
        <v>0</v>
      </c>
      <c r="Y221" t="s">
        <v>871</v>
      </c>
      <c r="Z221" t="s">
        <v>868</v>
      </c>
      <c r="AA221" s="2" t="s">
        <v>886</v>
      </c>
      <c r="AB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1" s="2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1" s="2" t="b">
        <v>0</v>
      </c>
      <c r="AG221" s="10" t="b">
        <v>0</v>
      </c>
      <c r="AX221"/>
      <c r="AY221"/>
      <c r="AZ221"/>
    </row>
    <row r="222" spans="1:52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1936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5">
        <v>0</v>
      </c>
      <c r="X222" s="9">
        <v>0</v>
      </c>
      <c r="Y222" t="s">
        <v>874</v>
      </c>
      <c r="Z222" t="s">
        <v>868</v>
      </c>
      <c r="AA222" s="2" t="s">
        <v>886</v>
      </c>
      <c r="AB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2" s="2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2" s="2" t="b">
        <v>0</v>
      </c>
      <c r="AG222" s="10" t="b">
        <v>0</v>
      </c>
      <c r="AX222"/>
      <c r="AY222"/>
      <c r="AZ222"/>
    </row>
    <row r="223" spans="1:52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2207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5">
        <v>0</v>
      </c>
      <c r="X223" s="9">
        <v>0</v>
      </c>
      <c r="Y223" t="s">
        <v>877</v>
      </c>
      <c r="Z223" t="s">
        <v>868</v>
      </c>
      <c r="AA223" s="2" t="s">
        <v>886</v>
      </c>
      <c r="AB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3" s="2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23" s="2" t="b">
        <v>0</v>
      </c>
      <c r="AG223" s="10" t="b">
        <v>0</v>
      </c>
      <c r="AX223"/>
      <c r="AY223"/>
      <c r="AZ223"/>
    </row>
    <row r="224" spans="1:52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1715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5">
        <v>0</v>
      </c>
      <c r="X224" s="9">
        <v>0</v>
      </c>
      <c r="Y224" t="s">
        <v>876</v>
      </c>
      <c r="Z224" t="s">
        <v>868</v>
      </c>
      <c r="AA224" s="2" t="s">
        <v>886</v>
      </c>
      <c r="AB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4" s="2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4" s="2" t="b">
        <v>0</v>
      </c>
      <c r="AG224" s="10" t="b">
        <v>0</v>
      </c>
      <c r="AX224"/>
      <c r="AY224"/>
      <c r="AZ224"/>
    </row>
    <row r="225" spans="1:52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1725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5">
        <v>0</v>
      </c>
      <c r="X225" s="9">
        <v>0</v>
      </c>
      <c r="Y225" t="s">
        <v>869</v>
      </c>
      <c r="Z225" t="s">
        <v>868</v>
      </c>
      <c r="AA225" s="2" t="s">
        <v>886</v>
      </c>
      <c r="AB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5" s="2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5" s="2" t="b">
        <v>0</v>
      </c>
      <c r="AG225" s="10" t="b">
        <v>0</v>
      </c>
      <c r="AX225"/>
      <c r="AY225"/>
      <c r="AZ225"/>
    </row>
    <row r="226" spans="1:52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1781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5">
        <v>0</v>
      </c>
      <c r="X226" s="9">
        <v>0</v>
      </c>
      <c r="Y226" t="s">
        <v>873</v>
      </c>
      <c r="Z226" t="s">
        <v>868</v>
      </c>
      <c r="AA226" s="2" t="s">
        <v>886</v>
      </c>
      <c r="AB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6" s="2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6" s="2" t="b">
        <v>0</v>
      </c>
      <c r="AG226" s="10" t="b">
        <v>0</v>
      </c>
      <c r="AX226"/>
      <c r="AY226"/>
      <c r="AZ226"/>
    </row>
    <row r="227" spans="1:52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1781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5">
        <v>0</v>
      </c>
      <c r="X227" s="9">
        <v>0</v>
      </c>
      <c r="Y227" t="s">
        <v>873</v>
      </c>
      <c r="Z227" t="s">
        <v>868</v>
      </c>
      <c r="AA227" s="2" t="s">
        <v>886</v>
      </c>
      <c r="AB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7" s="2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7" s="2" t="b">
        <v>0</v>
      </c>
      <c r="AG227" s="10" t="b">
        <v>0</v>
      </c>
      <c r="AX227"/>
      <c r="AY227"/>
      <c r="AZ227"/>
    </row>
    <row r="228" spans="1:52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1812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5">
        <v>0</v>
      </c>
      <c r="X228" s="9">
        <v>0</v>
      </c>
      <c r="Y228" t="s">
        <v>877</v>
      </c>
      <c r="Z228" t="s">
        <v>868</v>
      </c>
      <c r="AA228" s="2" t="s">
        <v>886</v>
      </c>
      <c r="AB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8" s="2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8" s="2" t="b">
        <v>0</v>
      </c>
      <c r="AG228" s="10" t="b">
        <v>0</v>
      </c>
      <c r="AX228"/>
      <c r="AY228"/>
      <c r="AZ228"/>
    </row>
    <row r="229" spans="1:52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1933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5">
        <v>0</v>
      </c>
      <c r="X229" s="9">
        <v>0</v>
      </c>
      <c r="Y229" t="s">
        <v>875</v>
      </c>
      <c r="Z229" t="s">
        <v>868</v>
      </c>
      <c r="AA229" s="2" t="s">
        <v>886</v>
      </c>
      <c r="AB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9" s="2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9" s="2" t="b">
        <v>0</v>
      </c>
      <c r="AG229" s="10" t="b">
        <v>0</v>
      </c>
      <c r="AX229"/>
      <c r="AY229"/>
      <c r="AZ229"/>
    </row>
    <row r="230" spans="1:52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1753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5">
        <v>0</v>
      </c>
      <c r="X230" s="9">
        <v>0</v>
      </c>
      <c r="Y230" t="s">
        <v>877</v>
      </c>
      <c r="Z230" t="s">
        <v>868</v>
      </c>
      <c r="AA230" s="2" t="s">
        <v>886</v>
      </c>
      <c r="AB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0" s="2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0" s="2" t="b">
        <v>0</v>
      </c>
      <c r="AG230" s="10" t="b">
        <v>0</v>
      </c>
      <c r="AX230"/>
      <c r="AY230"/>
      <c r="AZ230"/>
    </row>
    <row r="231" spans="1:52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1762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5">
        <v>0</v>
      </c>
      <c r="X231" s="9">
        <v>0</v>
      </c>
      <c r="Y231" t="s">
        <v>869</v>
      </c>
      <c r="Z231" t="s">
        <v>868</v>
      </c>
      <c r="AA231" s="2" t="s">
        <v>886</v>
      </c>
      <c r="AB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1" s="2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1" s="2" t="b">
        <v>0</v>
      </c>
      <c r="AG231" s="10" t="b">
        <v>0</v>
      </c>
      <c r="AX231"/>
      <c r="AY231"/>
      <c r="AZ231"/>
    </row>
    <row r="232" spans="1:52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1895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5">
        <v>0</v>
      </c>
      <c r="X232" s="9">
        <v>8</v>
      </c>
      <c r="Y232" t="s">
        <v>877</v>
      </c>
      <c r="Z232" t="s">
        <v>868</v>
      </c>
      <c r="AA232" s="2" t="s">
        <v>886</v>
      </c>
      <c r="AB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2" s="2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2" s="2" t="b">
        <v>1</v>
      </c>
      <c r="AG232" s="10" t="b">
        <v>0</v>
      </c>
      <c r="AX232"/>
      <c r="AY232"/>
      <c r="AZ232"/>
    </row>
    <row r="233" spans="1:52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1799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5">
        <v>0</v>
      </c>
      <c r="X233" s="9">
        <v>0</v>
      </c>
      <c r="Y233" t="s">
        <v>877</v>
      </c>
      <c r="Z233" t="s">
        <v>868</v>
      </c>
      <c r="AA233" s="2" t="s">
        <v>886</v>
      </c>
      <c r="AB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3" s="2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3" s="2" t="b">
        <v>0</v>
      </c>
      <c r="AG233" s="10" t="b">
        <v>0</v>
      </c>
      <c r="AX233"/>
      <c r="AY233"/>
      <c r="AZ233"/>
    </row>
    <row r="234" spans="1:52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1762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5">
        <v>0</v>
      </c>
      <c r="X234" s="9">
        <v>0</v>
      </c>
      <c r="Y234" t="s">
        <v>869</v>
      </c>
      <c r="Z234" t="s">
        <v>868</v>
      </c>
      <c r="AA234" s="2" t="s">
        <v>886</v>
      </c>
      <c r="AB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4" s="2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4" s="2" t="b">
        <v>0</v>
      </c>
      <c r="AG234" s="10" t="b">
        <v>0</v>
      </c>
      <c r="AX234"/>
      <c r="AY234"/>
      <c r="AZ234"/>
    </row>
    <row r="235" spans="1:52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1895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5">
        <v>0</v>
      </c>
      <c r="X235" s="9">
        <v>0</v>
      </c>
      <c r="Y235" t="s">
        <v>877</v>
      </c>
      <c r="Z235" t="s">
        <v>868</v>
      </c>
      <c r="AA235" s="2" t="s">
        <v>886</v>
      </c>
      <c r="AB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5" s="2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5" s="2" t="b">
        <v>0</v>
      </c>
      <c r="AG235" s="10" t="b">
        <v>0</v>
      </c>
      <c r="AX235"/>
      <c r="AY235"/>
      <c r="AZ235"/>
    </row>
    <row r="236" spans="1:52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1743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5">
        <v>0</v>
      </c>
      <c r="X236" s="9">
        <v>7</v>
      </c>
      <c r="Y236" t="s">
        <v>874</v>
      </c>
      <c r="Z236" t="s">
        <v>868</v>
      </c>
      <c r="AA236" s="2" t="s">
        <v>886</v>
      </c>
      <c r="AB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6" s="2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6" s="2" t="b">
        <v>0</v>
      </c>
      <c r="AG236" s="10" t="b">
        <v>0</v>
      </c>
      <c r="AX236"/>
      <c r="AY236"/>
      <c r="AZ236"/>
    </row>
    <row r="237" spans="1:52">
      <c r="A237" s="2" t="s">
        <v>3064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1781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5">
        <v>0</v>
      </c>
      <c r="X237" s="9">
        <v>0</v>
      </c>
      <c r="Y237" t="s">
        <v>873</v>
      </c>
      <c r="Z237" t="s">
        <v>868</v>
      </c>
      <c r="AA237" s="2" t="s">
        <v>886</v>
      </c>
      <c r="AB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7" s="2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37" s="2" t="b">
        <v>0</v>
      </c>
      <c r="AG237" s="10" t="b">
        <v>0</v>
      </c>
      <c r="AX237"/>
      <c r="AY237"/>
      <c r="AZ237"/>
    </row>
    <row r="238" spans="1:52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1936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5">
        <v>0</v>
      </c>
      <c r="X238" s="9">
        <v>0</v>
      </c>
      <c r="Y238" t="s">
        <v>874</v>
      </c>
      <c r="Z238" t="s">
        <v>868</v>
      </c>
      <c r="AA238" s="2" t="s">
        <v>886</v>
      </c>
      <c r="AB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8" s="2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38" s="2" t="b">
        <v>0</v>
      </c>
      <c r="AG238" s="10" t="b">
        <v>0</v>
      </c>
      <c r="AX238"/>
      <c r="AY238"/>
      <c r="AZ238"/>
    </row>
    <row r="239" spans="1:52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1936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5">
        <v>0</v>
      </c>
      <c r="X239" s="9">
        <v>0</v>
      </c>
      <c r="Y239" t="s">
        <v>874</v>
      </c>
      <c r="Z239" t="s">
        <v>868</v>
      </c>
      <c r="AA239" s="2" t="s">
        <v>886</v>
      </c>
      <c r="AB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9" s="2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9" s="2" t="b">
        <v>0</v>
      </c>
      <c r="AG239" s="10" t="b">
        <v>0</v>
      </c>
      <c r="AX239"/>
      <c r="AY239"/>
      <c r="AZ239"/>
    </row>
    <row r="240" spans="1:52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1781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5">
        <v>0</v>
      </c>
      <c r="X240" s="9">
        <v>0</v>
      </c>
      <c r="Y240" t="s">
        <v>873</v>
      </c>
      <c r="Z240" t="s">
        <v>868</v>
      </c>
      <c r="AA240" s="2" t="s">
        <v>886</v>
      </c>
      <c r="AB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0" s="2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0" s="2" t="b">
        <v>0</v>
      </c>
      <c r="AG240" s="10" t="b">
        <v>0</v>
      </c>
      <c r="AX240"/>
      <c r="AY240"/>
      <c r="AZ240"/>
    </row>
    <row r="241" spans="1:52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1718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5">
        <v>0</v>
      </c>
      <c r="X241" s="9">
        <v>0</v>
      </c>
      <c r="Y241" t="s">
        <v>871</v>
      </c>
      <c r="Z241" t="s">
        <v>868</v>
      </c>
      <c r="AA241" s="2" t="s">
        <v>886</v>
      </c>
      <c r="AB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1" s="2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1" s="2" t="b">
        <v>0</v>
      </c>
      <c r="AG241" s="10" t="b">
        <v>0</v>
      </c>
      <c r="AX241"/>
      <c r="AY241"/>
      <c r="AZ241"/>
    </row>
    <row r="242" spans="1:52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1936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5">
        <v>0</v>
      </c>
      <c r="X242" s="9">
        <v>0</v>
      </c>
      <c r="Y242" t="s">
        <v>874</v>
      </c>
      <c r="Z242" t="s">
        <v>868</v>
      </c>
      <c r="AA242" s="2" t="s">
        <v>886</v>
      </c>
      <c r="AB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2" s="2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2" s="2" t="b">
        <v>0</v>
      </c>
      <c r="AG242" s="10" t="b">
        <v>0</v>
      </c>
      <c r="AX242"/>
      <c r="AY242"/>
      <c r="AZ242"/>
    </row>
    <row r="243" spans="1:52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1767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5">
        <v>0</v>
      </c>
      <c r="X243" s="9">
        <v>0</v>
      </c>
      <c r="Y243" t="s">
        <v>872</v>
      </c>
      <c r="Z243" t="s">
        <v>868</v>
      </c>
      <c r="AA243" s="2" t="s">
        <v>886</v>
      </c>
      <c r="AB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3" s="2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3" s="2" t="b">
        <v>0</v>
      </c>
      <c r="AG243" s="10" t="b">
        <v>0</v>
      </c>
      <c r="AX243"/>
      <c r="AY243"/>
      <c r="AZ243"/>
    </row>
    <row r="244" spans="1:52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1806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5">
        <v>0</v>
      </c>
      <c r="X244" s="9">
        <v>0</v>
      </c>
      <c r="Y244" t="s">
        <v>873</v>
      </c>
      <c r="Z244" t="s">
        <v>868</v>
      </c>
      <c r="AA244" s="2" t="s">
        <v>886</v>
      </c>
      <c r="AB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4" s="2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4" s="2" t="b">
        <v>0</v>
      </c>
      <c r="AG244" s="10" t="b">
        <v>0</v>
      </c>
      <c r="AX244"/>
      <c r="AY244"/>
      <c r="AZ244"/>
    </row>
    <row r="245" spans="1:52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1736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5">
        <v>0</v>
      </c>
      <c r="X245" s="9">
        <v>0</v>
      </c>
      <c r="Y245" t="s">
        <v>876</v>
      </c>
      <c r="Z245" t="s">
        <v>868</v>
      </c>
      <c r="AA245" s="2" t="s">
        <v>886</v>
      </c>
      <c r="AB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5" s="2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45" s="2" t="b">
        <v>0</v>
      </c>
      <c r="AG245" s="10" t="b">
        <v>0</v>
      </c>
      <c r="AX245"/>
      <c r="AY245"/>
      <c r="AZ245"/>
    </row>
    <row r="246" spans="1:52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1861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5">
        <v>0</v>
      </c>
      <c r="X246" s="9">
        <v>0</v>
      </c>
      <c r="Y246" t="s">
        <v>874</v>
      </c>
      <c r="Z246" t="s">
        <v>868</v>
      </c>
      <c r="AA246" s="2" t="s">
        <v>886</v>
      </c>
      <c r="AB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6" s="2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6" s="2" t="b">
        <v>0</v>
      </c>
      <c r="AG246" s="10" t="b">
        <v>0</v>
      </c>
      <c r="AX246"/>
      <c r="AY246"/>
      <c r="AZ246"/>
    </row>
    <row r="247" spans="1:52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1718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5">
        <v>0</v>
      </c>
      <c r="X247" s="9">
        <v>0</v>
      </c>
      <c r="Y247" t="s">
        <v>871</v>
      </c>
      <c r="Z247" t="s">
        <v>868</v>
      </c>
      <c r="AA247" s="2" t="s">
        <v>886</v>
      </c>
      <c r="AB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7" s="2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7" s="2" t="b">
        <v>0</v>
      </c>
      <c r="AG247" s="10" t="b">
        <v>0</v>
      </c>
      <c r="AX247"/>
      <c r="AY247"/>
      <c r="AZ247"/>
    </row>
    <row r="248" spans="1:52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1834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5">
        <v>0</v>
      </c>
      <c r="X248" s="9">
        <v>0</v>
      </c>
      <c r="Y248" t="s">
        <v>877</v>
      </c>
      <c r="Z248" t="s">
        <v>868</v>
      </c>
      <c r="AA248" s="2" t="s">
        <v>886</v>
      </c>
      <c r="AB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8" s="2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8" s="2" t="b">
        <v>0</v>
      </c>
      <c r="AG248" s="10" t="b">
        <v>0</v>
      </c>
      <c r="AX248"/>
      <c r="AY248"/>
      <c r="AZ248"/>
    </row>
    <row r="249" spans="1:52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1806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5">
        <v>0</v>
      </c>
      <c r="X249" s="9">
        <v>0</v>
      </c>
      <c r="Y249" t="s">
        <v>873</v>
      </c>
      <c r="Z249" t="s">
        <v>868</v>
      </c>
      <c r="AA249" s="2" t="s">
        <v>886</v>
      </c>
      <c r="AB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9" s="2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9" s="2" t="b">
        <v>0</v>
      </c>
      <c r="AG249" s="10" t="b">
        <v>0</v>
      </c>
      <c r="AX249"/>
      <c r="AY249"/>
      <c r="AZ249"/>
    </row>
    <row r="250" spans="1:52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1814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5">
        <v>0</v>
      </c>
      <c r="X250" s="9">
        <v>0</v>
      </c>
      <c r="Y250" t="s">
        <v>870</v>
      </c>
      <c r="Z250" t="s">
        <v>868</v>
      </c>
      <c r="AA250" s="2" t="s">
        <v>886</v>
      </c>
      <c r="AB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0" s="2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0" s="2" t="b">
        <v>0</v>
      </c>
      <c r="AG250" s="10" t="b">
        <v>0</v>
      </c>
      <c r="AX250"/>
      <c r="AY250"/>
      <c r="AZ250"/>
    </row>
    <row r="251" spans="1:52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1718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5">
        <v>0</v>
      </c>
      <c r="X251" s="9">
        <v>0</v>
      </c>
      <c r="Y251" t="s">
        <v>871</v>
      </c>
      <c r="Z251" t="s">
        <v>868</v>
      </c>
      <c r="AA251" s="2" t="s">
        <v>886</v>
      </c>
      <c r="AB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1" s="2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1" s="2" t="b">
        <v>0</v>
      </c>
      <c r="AG251" s="10" t="b">
        <v>0</v>
      </c>
      <c r="AX251"/>
      <c r="AY251"/>
      <c r="AZ251"/>
    </row>
    <row r="252" spans="1:52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1952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5">
        <v>0</v>
      </c>
      <c r="X252" s="9">
        <v>0</v>
      </c>
      <c r="Y252" t="s">
        <v>872</v>
      </c>
      <c r="Z252" t="s">
        <v>868</v>
      </c>
      <c r="AA252" s="2" t="s">
        <v>886</v>
      </c>
      <c r="AB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2" s="2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2" s="2" t="b">
        <v>0</v>
      </c>
      <c r="AG252" s="10" t="b">
        <v>0</v>
      </c>
      <c r="AX252"/>
      <c r="AY252"/>
      <c r="AZ252"/>
    </row>
    <row r="253" spans="1:52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1826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5">
        <v>0</v>
      </c>
      <c r="X253" s="9">
        <v>0</v>
      </c>
      <c r="Y253" t="s">
        <v>877</v>
      </c>
      <c r="Z253" t="s">
        <v>868</v>
      </c>
      <c r="AA253" s="2" t="s">
        <v>886</v>
      </c>
      <c r="AB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3" s="2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3" s="2" t="b">
        <v>0</v>
      </c>
      <c r="AG253" s="10" t="b">
        <v>0</v>
      </c>
      <c r="AX253"/>
      <c r="AY253"/>
      <c r="AZ253"/>
    </row>
    <row r="254" spans="1:52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1814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5">
        <v>0</v>
      </c>
      <c r="X254" s="9">
        <v>0</v>
      </c>
      <c r="Y254" t="s">
        <v>870</v>
      </c>
      <c r="Z254" t="s">
        <v>868</v>
      </c>
      <c r="AA254" s="2" t="s">
        <v>886</v>
      </c>
      <c r="AB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4" s="2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4" s="2" t="b">
        <v>0</v>
      </c>
      <c r="AG254" s="10" t="b">
        <v>0</v>
      </c>
      <c r="AX254"/>
      <c r="AY254"/>
      <c r="AZ254"/>
    </row>
    <row r="255" spans="1:52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1871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5">
        <v>0</v>
      </c>
      <c r="X255" s="9">
        <v>0</v>
      </c>
      <c r="Y255" t="s">
        <v>873</v>
      </c>
      <c r="Z255" t="s">
        <v>868</v>
      </c>
      <c r="AA255" s="2" t="s">
        <v>886</v>
      </c>
      <c r="AB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5" s="2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5" s="2" t="b">
        <v>0</v>
      </c>
      <c r="AG255" s="10" t="b">
        <v>0</v>
      </c>
      <c r="AX255"/>
      <c r="AY255"/>
      <c r="AZ255"/>
    </row>
    <row r="256" spans="1:52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1753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5">
        <v>0</v>
      </c>
      <c r="X256" s="9">
        <v>0</v>
      </c>
      <c r="Y256" t="s">
        <v>877</v>
      </c>
      <c r="Z256" t="s">
        <v>868</v>
      </c>
      <c r="AA256" s="2" t="s">
        <v>886</v>
      </c>
      <c r="AB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6" s="2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6" s="2" t="b">
        <v>0</v>
      </c>
      <c r="AG256" s="10" t="b">
        <v>0</v>
      </c>
      <c r="AX256"/>
      <c r="AY256"/>
      <c r="AZ256"/>
    </row>
    <row r="257" spans="1:52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1718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5">
        <v>0</v>
      </c>
      <c r="X257" s="9">
        <v>0</v>
      </c>
      <c r="Y257" t="s">
        <v>871</v>
      </c>
      <c r="Z257" t="s">
        <v>868</v>
      </c>
      <c r="AA257" s="2" t="s">
        <v>886</v>
      </c>
      <c r="AB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7" s="2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7" s="2" t="b">
        <v>0</v>
      </c>
      <c r="AG257" s="10" t="b">
        <v>0</v>
      </c>
      <c r="AX257"/>
      <c r="AY257"/>
      <c r="AZ257"/>
    </row>
    <row r="258" spans="1:52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1781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5">
        <v>0</v>
      </c>
      <c r="X258" s="9">
        <v>0</v>
      </c>
      <c r="Y258" t="s">
        <v>873</v>
      </c>
      <c r="Z258" t="s">
        <v>868</v>
      </c>
      <c r="AA258" s="2" t="s">
        <v>886</v>
      </c>
      <c r="AB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8" s="2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8" s="2" t="b">
        <v>0</v>
      </c>
      <c r="AG258" s="10" t="b">
        <v>0</v>
      </c>
      <c r="AX258"/>
      <c r="AY258"/>
      <c r="AZ258"/>
    </row>
    <row r="259" spans="1:52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1718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5">
        <v>0</v>
      </c>
      <c r="X259" s="9">
        <v>0</v>
      </c>
      <c r="Y259" t="s">
        <v>871</v>
      </c>
      <c r="Z259" t="s">
        <v>868</v>
      </c>
      <c r="AA259" s="2" t="s">
        <v>886</v>
      </c>
      <c r="AB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9" s="2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9" s="2" t="b">
        <v>0</v>
      </c>
      <c r="AG259" s="10" t="b">
        <v>0</v>
      </c>
      <c r="AX259"/>
      <c r="AY259"/>
      <c r="AZ259"/>
    </row>
    <row r="260" spans="1:52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1897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5">
        <v>0</v>
      </c>
      <c r="X260" s="9">
        <v>0</v>
      </c>
      <c r="Y260" t="s">
        <v>877</v>
      </c>
      <c r="Z260" t="s">
        <v>868</v>
      </c>
      <c r="AA260" s="2" t="s">
        <v>886</v>
      </c>
      <c r="AB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0" s="2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0" s="2" t="b">
        <v>0</v>
      </c>
      <c r="AG260" s="10" t="b">
        <v>0</v>
      </c>
      <c r="AX260"/>
      <c r="AY260"/>
      <c r="AZ260"/>
    </row>
    <row r="261" spans="1:52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1806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5">
        <v>0</v>
      </c>
      <c r="X261" s="9">
        <v>0</v>
      </c>
      <c r="Y261" t="s">
        <v>873</v>
      </c>
      <c r="Z261" t="s">
        <v>868</v>
      </c>
      <c r="AA261" s="2" t="s">
        <v>886</v>
      </c>
      <c r="AB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1" s="2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1" s="2" t="b">
        <v>0</v>
      </c>
      <c r="AG261" s="10" t="b">
        <v>0</v>
      </c>
      <c r="AX261"/>
      <c r="AY261"/>
      <c r="AZ261"/>
    </row>
    <row r="262" spans="1:52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1936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5">
        <v>0</v>
      </c>
      <c r="X262" s="9">
        <v>0</v>
      </c>
      <c r="Y262" t="s">
        <v>874</v>
      </c>
      <c r="Z262" t="s">
        <v>868</v>
      </c>
      <c r="AA262" s="2" t="s">
        <v>886</v>
      </c>
      <c r="AB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2" s="2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2" s="2" t="b">
        <v>0</v>
      </c>
      <c r="AG262" s="10" t="b">
        <v>0</v>
      </c>
      <c r="AX262"/>
      <c r="AY262"/>
      <c r="AZ262"/>
    </row>
    <row r="263" spans="1:52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1780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5">
        <v>0</v>
      </c>
      <c r="X263" s="9">
        <v>0</v>
      </c>
      <c r="Y263" t="s">
        <v>869</v>
      </c>
      <c r="Z263" t="s">
        <v>868</v>
      </c>
      <c r="AA263" s="2" t="s">
        <v>886</v>
      </c>
      <c r="AB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3" s="2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3" s="2" t="b">
        <v>0</v>
      </c>
      <c r="AG263" s="10" t="b">
        <v>0</v>
      </c>
      <c r="AX263"/>
      <c r="AY263"/>
      <c r="AZ263"/>
    </row>
    <row r="264" spans="1:52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1814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5">
        <v>0</v>
      </c>
      <c r="X264" s="9">
        <v>0</v>
      </c>
      <c r="Y264" t="s">
        <v>870</v>
      </c>
      <c r="Z264" t="s">
        <v>868</v>
      </c>
      <c r="AA264" s="2" t="s">
        <v>886</v>
      </c>
      <c r="AB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4" s="2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4" s="2" t="b">
        <v>0</v>
      </c>
      <c r="AG264" s="10" t="b">
        <v>0</v>
      </c>
      <c r="AX264"/>
      <c r="AY264"/>
      <c r="AZ264"/>
    </row>
    <row r="265" spans="1:52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1743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5">
        <v>0</v>
      </c>
      <c r="X265" s="9">
        <v>0</v>
      </c>
      <c r="Y265" t="s">
        <v>874</v>
      </c>
      <c r="Z265" t="s">
        <v>868</v>
      </c>
      <c r="AA265" s="2" t="s">
        <v>886</v>
      </c>
      <c r="AB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5" s="2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5" s="2" t="b">
        <v>0</v>
      </c>
      <c r="AG265" s="10" t="b">
        <v>0</v>
      </c>
      <c r="AX265"/>
      <c r="AY265"/>
      <c r="AZ265"/>
    </row>
    <row r="266" spans="1:52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1773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5">
        <v>0</v>
      </c>
      <c r="X266" s="9">
        <v>0</v>
      </c>
      <c r="Y266" t="s">
        <v>870</v>
      </c>
      <c r="Z266" t="s">
        <v>868</v>
      </c>
      <c r="AA266" s="2" t="s">
        <v>886</v>
      </c>
      <c r="AB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6" s="2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6" s="2" t="b">
        <v>0</v>
      </c>
      <c r="AG266" s="10" t="b">
        <v>0</v>
      </c>
      <c r="AX266"/>
      <c r="AY266"/>
      <c r="AZ266"/>
    </row>
    <row r="267" spans="1:52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1805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5">
        <v>0</v>
      </c>
      <c r="X267" s="9">
        <v>0</v>
      </c>
      <c r="Y267" t="s">
        <v>871</v>
      </c>
      <c r="Z267" t="s">
        <v>868</v>
      </c>
      <c r="AA267" s="2" t="s">
        <v>886</v>
      </c>
      <c r="AB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7" s="2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7" s="2" t="b">
        <v>0</v>
      </c>
      <c r="AG267" s="10" t="b">
        <v>0</v>
      </c>
      <c r="AX267"/>
      <c r="AY267"/>
      <c r="AZ267"/>
    </row>
    <row r="268" spans="1:52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1715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5">
        <v>0</v>
      </c>
      <c r="X268" s="9">
        <v>0</v>
      </c>
      <c r="Y268" t="s">
        <v>876</v>
      </c>
      <c r="Z268" t="s">
        <v>868</v>
      </c>
      <c r="AA268" s="2" t="s">
        <v>886</v>
      </c>
      <c r="AB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8" s="2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8" s="2" t="b">
        <v>0</v>
      </c>
      <c r="AG268" s="10" t="b">
        <v>0</v>
      </c>
      <c r="AX268"/>
      <c r="AY268"/>
      <c r="AZ268"/>
    </row>
    <row r="269" spans="1:52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1736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5">
        <v>0</v>
      </c>
      <c r="X269" s="9">
        <v>0</v>
      </c>
      <c r="Y269" t="s">
        <v>876</v>
      </c>
      <c r="Z269" t="s">
        <v>868</v>
      </c>
      <c r="AA269" s="2" t="s">
        <v>886</v>
      </c>
      <c r="AB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9" s="2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9" s="2" t="b">
        <v>0</v>
      </c>
      <c r="AG269" s="10" t="b">
        <v>0</v>
      </c>
      <c r="AX269"/>
      <c r="AY269"/>
      <c r="AZ269"/>
    </row>
    <row r="270" spans="1:52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1751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5">
        <v>0</v>
      </c>
      <c r="X270" s="9">
        <v>0</v>
      </c>
      <c r="Y270" t="s">
        <v>876</v>
      </c>
      <c r="Z270" t="s">
        <v>868</v>
      </c>
      <c r="AA270" s="2" t="s">
        <v>886</v>
      </c>
      <c r="AB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0" s="2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0" s="2" t="b">
        <v>0</v>
      </c>
      <c r="AG270" s="10" t="b">
        <v>0</v>
      </c>
      <c r="AX270"/>
      <c r="AY270"/>
      <c r="AZ270"/>
    </row>
    <row r="271" spans="1:52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1878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5">
        <v>0</v>
      </c>
      <c r="X271" s="9">
        <v>0</v>
      </c>
      <c r="Y271" t="s">
        <v>876</v>
      </c>
      <c r="Z271" t="s">
        <v>868</v>
      </c>
      <c r="AA271" s="2" t="s">
        <v>886</v>
      </c>
      <c r="AB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1" s="2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1" s="2" t="b">
        <v>0</v>
      </c>
      <c r="AG271" s="10" t="b">
        <v>0</v>
      </c>
      <c r="AX271"/>
      <c r="AY271"/>
      <c r="AZ271"/>
    </row>
    <row r="272" spans="1:52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1736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5">
        <v>0</v>
      </c>
      <c r="X272" s="9">
        <v>0</v>
      </c>
      <c r="Y272" t="s">
        <v>876</v>
      </c>
      <c r="Z272" t="s">
        <v>868</v>
      </c>
      <c r="AA272" s="2" t="s">
        <v>886</v>
      </c>
      <c r="AB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2" s="2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2" s="2" t="b">
        <v>0</v>
      </c>
      <c r="AG272" s="10" t="b">
        <v>0</v>
      </c>
      <c r="AX272"/>
      <c r="AY272"/>
      <c r="AZ272"/>
    </row>
    <row r="273" spans="1:52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1878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5">
        <v>0</v>
      </c>
      <c r="X273" s="9">
        <v>0</v>
      </c>
      <c r="Y273" t="s">
        <v>876</v>
      </c>
      <c r="Z273" t="s">
        <v>868</v>
      </c>
      <c r="AA273" s="2" t="s">
        <v>886</v>
      </c>
      <c r="AB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3" s="2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3" s="2" t="b">
        <v>0</v>
      </c>
      <c r="AG273" s="10" t="b">
        <v>0</v>
      </c>
      <c r="AX273"/>
      <c r="AY273"/>
      <c r="AZ273"/>
    </row>
    <row r="274" spans="1:52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1715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5">
        <v>0</v>
      </c>
      <c r="X274" s="9">
        <v>0</v>
      </c>
      <c r="Y274" t="s">
        <v>876</v>
      </c>
      <c r="Z274" t="s">
        <v>868</v>
      </c>
      <c r="AA274" s="2" t="s">
        <v>886</v>
      </c>
      <c r="AB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4" s="2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4" s="2" t="b">
        <v>0</v>
      </c>
      <c r="AG274" s="10" t="b">
        <v>0</v>
      </c>
      <c r="AX274"/>
      <c r="AY274"/>
      <c r="AZ274"/>
    </row>
    <row r="275" spans="1:52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1715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5">
        <v>0</v>
      </c>
      <c r="X275" s="9">
        <v>0</v>
      </c>
      <c r="Y275" t="s">
        <v>876</v>
      </c>
      <c r="Z275" t="s">
        <v>868</v>
      </c>
      <c r="AA275" s="2" t="s">
        <v>886</v>
      </c>
      <c r="AB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5" s="2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5" s="2" t="b">
        <v>0</v>
      </c>
      <c r="AG275" s="10" t="b">
        <v>0</v>
      </c>
      <c r="AX275"/>
      <c r="AY275"/>
      <c r="AZ275"/>
    </row>
    <row r="276" spans="1:52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1950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5">
        <v>0</v>
      </c>
      <c r="X276" s="9">
        <v>0</v>
      </c>
      <c r="Y276" t="s">
        <v>872</v>
      </c>
      <c r="Z276" t="s">
        <v>868</v>
      </c>
      <c r="AA276" s="2" t="s">
        <v>886</v>
      </c>
      <c r="AB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6" s="2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76" s="2" t="b">
        <v>0</v>
      </c>
      <c r="AG276" s="10" t="b">
        <v>0</v>
      </c>
      <c r="AX276"/>
      <c r="AY276"/>
      <c r="AZ276"/>
    </row>
    <row r="277" spans="1:52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1767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5">
        <v>0</v>
      </c>
      <c r="X277" s="9">
        <v>0</v>
      </c>
      <c r="Y277" t="s">
        <v>872</v>
      </c>
      <c r="Z277" t="s">
        <v>868</v>
      </c>
      <c r="AA277" s="2" t="s">
        <v>886</v>
      </c>
      <c r="AB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7" s="2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7" s="2" t="b">
        <v>0</v>
      </c>
      <c r="AG277" s="10" t="b">
        <v>0</v>
      </c>
      <c r="AX277"/>
      <c r="AY277"/>
      <c r="AZ277"/>
    </row>
    <row r="278" spans="1:52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1927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5">
        <v>0</v>
      </c>
      <c r="X278" s="9">
        <v>0</v>
      </c>
      <c r="Y278" t="s">
        <v>872</v>
      </c>
      <c r="Z278" t="s">
        <v>868</v>
      </c>
      <c r="AA278" s="2" t="s">
        <v>886</v>
      </c>
      <c r="AB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8" s="2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8" s="2" t="b">
        <v>0</v>
      </c>
      <c r="AG278" s="10" t="b">
        <v>0</v>
      </c>
      <c r="AX278"/>
      <c r="AY278"/>
      <c r="AZ278"/>
    </row>
    <row r="279" spans="1:52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1770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5">
        <v>0</v>
      </c>
      <c r="X279" s="9">
        <v>0</v>
      </c>
      <c r="Y279" t="s">
        <v>872</v>
      </c>
      <c r="Z279" t="s">
        <v>868</v>
      </c>
      <c r="AA279" s="2" t="s">
        <v>886</v>
      </c>
      <c r="AB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9" s="2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9" s="2" t="b">
        <v>0</v>
      </c>
      <c r="AG279" s="10" t="b">
        <v>0</v>
      </c>
      <c r="AX279"/>
      <c r="AY279"/>
      <c r="AZ279"/>
    </row>
    <row r="280" spans="1:52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1927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5">
        <v>0</v>
      </c>
      <c r="X280" s="9">
        <v>0</v>
      </c>
      <c r="Y280" t="s">
        <v>872</v>
      </c>
      <c r="Z280" t="s">
        <v>868</v>
      </c>
      <c r="AA280" s="2" t="s">
        <v>886</v>
      </c>
      <c r="AB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0" s="2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0" s="2" t="b">
        <v>0</v>
      </c>
      <c r="AG280" s="10" t="b">
        <v>0</v>
      </c>
      <c r="AX280"/>
      <c r="AY280"/>
      <c r="AZ280"/>
    </row>
    <row r="281" spans="1:52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1841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5">
        <v>0</v>
      </c>
      <c r="X281" s="9">
        <v>0</v>
      </c>
      <c r="Y281" t="s">
        <v>872</v>
      </c>
      <c r="Z281" t="s">
        <v>868</v>
      </c>
      <c r="AA281" s="2" t="s">
        <v>886</v>
      </c>
      <c r="AB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1" s="2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1" s="2" t="b">
        <v>0</v>
      </c>
      <c r="AG281" s="10" t="b">
        <v>0</v>
      </c>
      <c r="AX281"/>
      <c r="AY281"/>
      <c r="AZ281"/>
    </row>
    <row r="282" spans="1:52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1933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5">
        <v>0</v>
      </c>
      <c r="X282" s="9">
        <v>0</v>
      </c>
      <c r="Y282" t="s">
        <v>875</v>
      </c>
      <c r="Z282" t="s">
        <v>868</v>
      </c>
      <c r="AA282" s="2" t="s">
        <v>886</v>
      </c>
      <c r="AB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2" s="2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2" s="2" t="b">
        <v>0</v>
      </c>
      <c r="AG282" s="10" t="b">
        <v>0</v>
      </c>
      <c r="AX282"/>
      <c r="AY282"/>
      <c r="AZ282"/>
    </row>
    <row r="283" spans="1:52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1895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5">
        <v>0</v>
      </c>
      <c r="X283" s="9">
        <v>0</v>
      </c>
      <c r="Y283" t="s">
        <v>875</v>
      </c>
      <c r="Z283" t="s">
        <v>868</v>
      </c>
      <c r="AA283" s="2" t="s">
        <v>886</v>
      </c>
      <c r="AB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3" s="2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3" s="2" t="b">
        <v>0</v>
      </c>
      <c r="AG283" s="10" t="b">
        <v>0</v>
      </c>
      <c r="AX283"/>
      <c r="AY283"/>
      <c r="AZ283"/>
    </row>
    <row r="284" spans="1:52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1883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5">
        <v>0</v>
      </c>
      <c r="X284" s="9">
        <v>0</v>
      </c>
      <c r="Y284" t="s">
        <v>875</v>
      </c>
      <c r="Z284" t="s">
        <v>868</v>
      </c>
      <c r="AA284" s="2" t="s">
        <v>886</v>
      </c>
      <c r="AB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4" s="2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4" s="2" t="b">
        <v>0</v>
      </c>
      <c r="AG284" s="10" t="b">
        <v>0</v>
      </c>
      <c r="AX284"/>
      <c r="AY284"/>
      <c r="AZ284"/>
    </row>
    <row r="285" spans="1:52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1933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5">
        <v>0</v>
      </c>
      <c r="X285" s="9">
        <v>0</v>
      </c>
      <c r="Y285" t="s">
        <v>875</v>
      </c>
      <c r="Z285" t="s">
        <v>868</v>
      </c>
      <c r="AA285" s="2" t="s">
        <v>886</v>
      </c>
      <c r="AB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5" s="2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5" s="2" t="b">
        <v>0</v>
      </c>
      <c r="AG285" s="10" t="b">
        <v>0</v>
      </c>
      <c r="AX285"/>
      <c r="AY285"/>
      <c r="AZ285"/>
    </row>
    <row r="286" spans="1:52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1933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5">
        <v>0</v>
      </c>
      <c r="X286" s="9">
        <v>0</v>
      </c>
      <c r="Y286" t="s">
        <v>875</v>
      </c>
      <c r="Z286" t="s">
        <v>868</v>
      </c>
      <c r="AA286" s="2" t="s">
        <v>886</v>
      </c>
      <c r="AB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6" s="2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6" s="2" t="b">
        <v>0</v>
      </c>
      <c r="AG286" s="10" t="b">
        <v>0</v>
      </c>
      <c r="AX286"/>
      <c r="AY286"/>
      <c r="AZ286"/>
    </row>
    <row r="287" spans="1:52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1894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5">
        <v>0</v>
      </c>
      <c r="X287" s="9">
        <v>0</v>
      </c>
      <c r="Y287" t="s">
        <v>875</v>
      </c>
      <c r="Z287" t="s">
        <v>868</v>
      </c>
      <c r="AA287" s="2" t="s">
        <v>886</v>
      </c>
      <c r="AB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7" s="2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7" s="2" t="b">
        <v>0</v>
      </c>
      <c r="AG287" s="10" t="b">
        <v>0</v>
      </c>
      <c r="AX287"/>
      <c r="AY287"/>
      <c r="AZ287"/>
    </row>
    <row r="288" spans="1:52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1814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5">
        <v>0</v>
      </c>
      <c r="X288" s="9">
        <v>0</v>
      </c>
      <c r="Y288" t="s">
        <v>870</v>
      </c>
      <c r="Z288" t="s">
        <v>868</v>
      </c>
      <c r="AA288" s="2" t="s">
        <v>886</v>
      </c>
      <c r="AB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8" s="2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88" s="2" t="b">
        <v>0</v>
      </c>
      <c r="AG288" s="10" t="b">
        <v>0</v>
      </c>
      <c r="AX288"/>
      <c r="AY288"/>
      <c r="AZ288"/>
    </row>
    <row r="289" spans="1:52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1895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5">
        <v>0</v>
      </c>
      <c r="X289" s="9">
        <v>0</v>
      </c>
      <c r="Y289" t="s">
        <v>877</v>
      </c>
      <c r="Z289" t="s">
        <v>868</v>
      </c>
      <c r="AA289" s="2" t="s">
        <v>886</v>
      </c>
      <c r="AB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9" s="2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9" s="2" t="b">
        <v>0</v>
      </c>
      <c r="AG289" s="10" t="b">
        <v>0</v>
      </c>
      <c r="AX289"/>
      <c r="AY289"/>
      <c r="AZ289"/>
    </row>
    <row r="290" spans="1:52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1888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5">
        <v>0</v>
      </c>
      <c r="X290" s="9">
        <v>0</v>
      </c>
      <c r="Y290" t="s">
        <v>870</v>
      </c>
      <c r="Z290" t="s">
        <v>868</v>
      </c>
      <c r="AA290" s="2" t="s">
        <v>886</v>
      </c>
      <c r="AB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0" s="2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0" s="2" t="b">
        <v>0</v>
      </c>
      <c r="AG290" s="10" t="b">
        <v>0</v>
      </c>
      <c r="AX290"/>
      <c r="AY290"/>
      <c r="AZ290"/>
    </row>
    <row r="291" spans="1:52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1780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5">
        <v>0</v>
      </c>
      <c r="X291" s="9">
        <v>0</v>
      </c>
      <c r="Y291" t="s">
        <v>869</v>
      </c>
      <c r="Z291" t="s">
        <v>868</v>
      </c>
      <c r="AA291" s="2" t="s">
        <v>886</v>
      </c>
      <c r="AB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1" s="2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1" s="2" t="b">
        <v>0</v>
      </c>
      <c r="AG291" s="10" t="b">
        <v>0</v>
      </c>
      <c r="AX291"/>
      <c r="AY291"/>
      <c r="AZ291"/>
    </row>
    <row r="292" spans="1:52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1870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5">
        <v>0</v>
      </c>
      <c r="X292" s="9">
        <v>0</v>
      </c>
      <c r="Y292" t="s">
        <v>869</v>
      </c>
      <c r="Z292" t="s">
        <v>868</v>
      </c>
      <c r="AA292" s="2" t="s">
        <v>886</v>
      </c>
      <c r="AB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2" s="2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2" s="2" t="b">
        <v>0</v>
      </c>
      <c r="AG292" s="10" t="b">
        <v>0</v>
      </c>
      <c r="AX292"/>
      <c r="AY292"/>
      <c r="AZ292"/>
    </row>
    <row r="293" spans="1:52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1770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5">
        <v>0</v>
      </c>
      <c r="X293" s="9">
        <v>0</v>
      </c>
      <c r="Y293" t="s">
        <v>872</v>
      </c>
      <c r="Z293" t="s">
        <v>868</v>
      </c>
      <c r="AA293" s="2" t="s">
        <v>886</v>
      </c>
      <c r="AB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3" s="2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3" s="2" t="b">
        <v>0</v>
      </c>
      <c r="AG293" s="10" t="b">
        <v>0</v>
      </c>
      <c r="AX293"/>
      <c r="AY293"/>
      <c r="AZ293"/>
    </row>
    <row r="294" spans="1:52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1950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5">
        <v>0</v>
      </c>
      <c r="X294" s="9">
        <v>0</v>
      </c>
      <c r="Y294" t="s">
        <v>872</v>
      </c>
      <c r="Z294" t="s">
        <v>868</v>
      </c>
      <c r="AA294" s="2" t="s">
        <v>886</v>
      </c>
      <c r="AB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4" s="2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4" s="2" t="b">
        <v>0</v>
      </c>
      <c r="AG294" s="10" t="b">
        <v>0</v>
      </c>
      <c r="AX294"/>
      <c r="AY294"/>
      <c r="AZ294"/>
    </row>
    <row r="295" spans="1:52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1773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5">
        <v>0</v>
      </c>
      <c r="X295" s="9">
        <v>0</v>
      </c>
      <c r="Y295" t="s">
        <v>870</v>
      </c>
      <c r="Z295" t="s">
        <v>868</v>
      </c>
      <c r="AA295" s="2" t="s">
        <v>886</v>
      </c>
      <c r="AB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5" s="2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5" s="2" t="b">
        <v>0</v>
      </c>
      <c r="AG295" s="10" t="b">
        <v>0</v>
      </c>
      <c r="AX295"/>
      <c r="AY295"/>
      <c r="AZ295"/>
    </row>
    <row r="296" spans="1:52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1718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5">
        <v>0</v>
      </c>
      <c r="X296" s="9">
        <v>0</v>
      </c>
      <c r="Y296" t="s">
        <v>871</v>
      </c>
      <c r="Z296" t="s">
        <v>868</v>
      </c>
      <c r="AA296" s="2" t="s">
        <v>886</v>
      </c>
      <c r="AB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6" s="2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6" s="2" t="b">
        <v>0</v>
      </c>
      <c r="AG296" s="10" t="b">
        <v>0</v>
      </c>
      <c r="AX296"/>
      <c r="AY296"/>
      <c r="AZ296"/>
    </row>
    <row r="297" spans="1:52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1871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5">
        <v>0</v>
      </c>
      <c r="X297" s="9">
        <v>0</v>
      </c>
      <c r="Y297" t="s">
        <v>873</v>
      </c>
      <c r="Z297" t="s">
        <v>868</v>
      </c>
      <c r="AA297" s="2" t="s">
        <v>886</v>
      </c>
      <c r="AB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7" s="2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7" s="2" t="b">
        <v>0</v>
      </c>
      <c r="AG297" s="10" t="b">
        <v>0</v>
      </c>
      <c r="AX297"/>
      <c r="AY297"/>
      <c r="AZ297"/>
    </row>
    <row r="298" spans="1:52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1718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5">
        <v>0</v>
      </c>
      <c r="X298" s="9">
        <v>0</v>
      </c>
      <c r="Y298" t="s">
        <v>871</v>
      </c>
      <c r="Z298" t="s">
        <v>868</v>
      </c>
      <c r="AA298" s="2" t="s">
        <v>886</v>
      </c>
      <c r="AB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8" s="2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8" s="2" t="b">
        <v>0</v>
      </c>
      <c r="AG298" s="10" t="b">
        <v>0</v>
      </c>
      <c r="AX298"/>
      <c r="AY298"/>
      <c r="AZ298"/>
    </row>
    <row r="299" spans="1:52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1781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5">
        <v>0</v>
      </c>
      <c r="X299" s="9">
        <v>0</v>
      </c>
      <c r="Y299" t="s">
        <v>873</v>
      </c>
      <c r="Z299" t="s">
        <v>868</v>
      </c>
      <c r="AA299" s="2" t="s">
        <v>886</v>
      </c>
      <c r="AB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9" s="2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9" s="2" t="b">
        <v>0</v>
      </c>
      <c r="AG299" s="10" t="b">
        <v>0</v>
      </c>
      <c r="AX299"/>
      <c r="AY299"/>
      <c r="AZ299"/>
    </row>
    <row r="300" spans="1:52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1936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5">
        <v>0</v>
      </c>
      <c r="X300" s="9">
        <v>0</v>
      </c>
      <c r="Y300" t="s">
        <v>874</v>
      </c>
      <c r="Z300" t="s">
        <v>868</v>
      </c>
      <c r="AA300" s="2" t="s">
        <v>886</v>
      </c>
      <c r="AB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300" s="2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00" s="2" t="b">
        <v>0</v>
      </c>
      <c r="AG300" s="10" t="b">
        <v>0</v>
      </c>
      <c r="AX300"/>
      <c r="AY300"/>
      <c r="AZ300"/>
    </row>
    <row r="301" spans="1:52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1715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5">
        <v>142</v>
      </c>
      <c r="X301" s="9">
        <v>7</v>
      </c>
      <c r="Y301" t="s">
        <v>876</v>
      </c>
      <c r="Z301" t="s">
        <v>868</v>
      </c>
      <c r="AA301" s="2" t="s">
        <v>886</v>
      </c>
      <c r="AB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1" s="2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1" s="2" t="b">
        <v>0</v>
      </c>
      <c r="AG301" s="10" t="b">
        <v>0</v>
      </c>
      <c r="AX301"/>
      <c r="AY301"/>
      <c r="AZ301"/>
    </row>
    <row r="302" spans="1:52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1936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5">
        <v>156</v>
      </c>
      <c r="X302" s="9">
        <v>8</v>
      </c>
      <c r="Y302" t="s">
        <v>874</v>
      </c>
      <c r="Z302" t="s">
        <v>868</v>
      </c>
      <c r="AA302" s="2" t="s">
        <v>886</v>
      </c>
      <c r="AB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2" s="2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2" s="2" t="b">
        <v>0</v>
      </c>
      <c r="AG302" s="10" t="b">
        <v>0</v>
      </c>
      <c r="AX302"/>
      <c r="AY302"/>
      <c r="AZ302"/>
    </row>
    <row r="303" spans="1:52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1762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5">
        <v>160</v>
      </c>
      <c r="X303" s="9">
        <v>8</v>
      </c>
      <c r="Y303" t="s">
        <v>869</v>
      </c>
      <c r="Z303" t="s">
        <v>868</v>
      </c>
      <c r="AA303" s="2" t="s">
        <v>886</v>
      </c>
      <c r="AB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3" s="2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3" s="2" t="b">
        <v>0</v>
      </c>
      <c r="AG303" s="10" t="b">
        <v>0</v>
      </c>
      <c r="AX303"/>
      <c r="AY303"/>
      <c r="AZ303"/>
    </row>
    <row r="304" spans="1:52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1780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5">
        <v>140</v>
      </c>
      <c r="X304" s="9">
        <v>7</v>
      </c>
      <c r="Y304" t="s">
        <v>869</v>
      </c>
      <c r="Z304" t="s">
        <v>868</v>
      </c>
      <c r="AA304" s="2" t="s">
        <v>886</v>
      </c>
      <c r="AB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4" s="2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4" s="2" t="b">
        <v>0</v>
      </c>
      <c r="AG304" s="10" t="b">
        <v>0</v>
      </c>
      <c r="AX304"/>
      <c r="AY304"/>
      <c r="AZ304"/>
    </row>
    <row r="305" spans="1:52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1888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5">
        <v>160</v>
      </c>
      <c r="X305" s="9">
        <v>8</v>
      </c>
      <c r="Y305" t="s">
        <v>870</v>
      </c>
      <c r="Z305" t="s">
        <v>868</v>
      </c>
      <c r="AA305" s="2" t="s">
        <v>886</v>
      </c>
      <c r="AB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5" s="2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5" s="2" t="b">
        <v>0</v>
      </c>
      <c r="AG305" s="10" t="b">
        <v>0</v>
      </c>
      <c r="AX305"/>
      <c r="AY305"/>
      <c r="AZ305"/>
    </row>
    <row r="306" spans="1:52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1804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5">
        <v>150</v>
      </c>
      <c r="X306" s="9">
        <v>8</v>
      </c>
      <c r="Y306" t="s">
        <v>875</v>
      </c>
      <c r="Z306" t="s">
        <v>868</v>
      </c>
      <c r="AA306" s="2" t="s">
        <v>886</v>
      </c>
      <c r="AB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6" s="2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6" s="2" t="b">
        <v>0</v>
      </c>
      <c r="AG306" s="10" t="b">
        <v>0</v>
      </c>
      <c r="AX306"/>
      <c r="AY306"/>
      <c r="AZ306"/>
    </row>
    <row r="307" spans="1:52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1871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5">
        <v>180</v>
      </c>
      <c r="X307" s="9">
        <v>7</v>
      </c>
      <c r="Y307" t="s">
        <v>873</v>
      </c>
      <c r="Z307" t="s">
        <v>868</v>
      </c>
      <c r="AA307" s="2" t="s">
        <v>886</v>
      </c>
      <c r="AB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7" s="2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7" s="2" t="b">
        <v>0</v>
      </c>
      <c r="AG307" s="10" t="b">
        <v>0</v>
      </c>
      <c r="AX307"/>
      <c r="AY307"/>
      <c r="AZ307"/>
    </row>
    <row r="308" spans="1:52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1743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5">
        <v>210</v>
      </c>
      <c r="X308" s="9">
        <v>8</v>
      </c>
      <c r="Y308" t="s">
        <v>874</v>
      </c>
      <c r="Z308" t="s">
        <v>868</v>
      </c>
      <c r="AA308" s="2" t="s">
        <v>886</v>
      </c>
      <c r="AB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8" s="2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8" s="2" t="b">
        <v>0</v>
      </c>
      <c r="AG308" s="10" t="b">
        <v>0</v>
      </c>
      <c r="AX308"/>
      <c r="AY308"/>
      <c r="AZ308"/>
    </row>
    <row r="309" spans="1:52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1762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5">
        <v>195</v>
      </c>
      <c r="X309" s="9">
        <v>8</v>
      </c>
      <c r="Y309" t="s">
        <v>869</v>
      </c>
      <c r="Z309" t="s">
        <v>868</v>
      </c>
      <c r="AA309" s="2" t="s">
        <v>886</v>
      </c>
      <c r="AB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9" s="2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9" s="2" t="b">
        <v>0</v>
      </c>
      <c r="AG309" s="10" t="b">
        <v>0</v>
      </c>
      <c r="AX309"/>
      <c r="AY309"/>
      <c r="AZ309"/>
    </row>
    <row r="310" spans="1:52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1936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5">
        <v>162</v>
      </c>
      <c r="X310" s="9">
        <v>8</v>
      </c>
      <c r="Y310" t="s">
        <v>874</v>
      </c>
      <c r="Z310" t="s">
        <v>868</v>
      </c>
      <c r="AA310" s="2" t="s">
        <v>886</v>
      </c>
      <c r="AB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0" s="2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0" s="2" t="b">
        <v>0</v>
      </c>
      <c r="AG310" s="10" t="b">
        <v>0</v>
      </c>
      <c r="AX310"/>
      <c r="AY310"/>
      <c r="AZ310"/>
    </row>
    <row r="311" spans="1:52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1870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5">
        <v>174</v>
      </c>
      <c r="X311" s="9">
        <v>7</v>
      </c>
      <c r="Y311" t="s">
        <v>869</v>
      </c>
      <c r="Z311" t="s">
        <v>868</v>
      </c>
      <c r="AA311" s="2" t="s">
        <v>886</v>
      </c>
      <c r="AB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1" s="2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1" s="2" t="b">
        <v>0</v>
      </c>
      <c r="AG311" s="10" t="b">
        <v>0</v>
      </c>
      <c r="AX311"/>
      <c r="AY311"/>
      <c r="AZ311"/>
    </row>
    <row r="312" spans="1:52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1901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5">
        <v>158</v>
      </c>
      <c r="X312" s="9">
        <v>8</v>
      </c>
      <c r="Y312" t="s">
        <v>873</v>
      </c>
      <c r="Z312" t="s">
        <v>868</v>
      </c>
      <c r="AA312" s="2" t="s">
        <v>886</v>
      </c>
      <c r="AB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2" s="2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2" s="2" t="b">
        <v>0</v>
      </c>
      <c r="AG312" s="10" t="b">
        <v>0</v>
      </c>
      <c r="AX312"/>
      <c r="AY312"/>
      <c r="AZ312"/>
    </row>
    <row r="313" spans="1:52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1825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5">
        <v>180</v>
      </c>
      <c r="X313" s="9">
        <v>8</v>
      </c>
      <c r="Y313" t="s">
        <v>877</v>
      </c>
      <c r="Z313" t="s">
        <v>868</v>
      </c>
      <c r="AA313" s="2" t="s">
        <v>886</v>
      </c>
      <c r="AB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3" s="2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3" s="2" t="b">
        <v>0</v>
      </c>
      <c r="AG313" s="10" t="b">
        <v>0</v>
      </c>
      <c r="AX313"/>
      <c r="AY313"/>
      <c r="AZ313"/>
    </row>
    <row r="314" spans="1:52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1775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5">
        <v>165</v>
      </c>
      <c r="X314" s="9">
        <v>8</v>
      </c>
      <c r="Y314" t="s">
        <v>873</v>
      </c>
      <c r="Z314" t="s">
        <v>868</v>
      </c>
      <c r="AA314" s="2" t="s">
        <v>886</v>
      </c>
      <c r="AB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4" s="2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4" s="2" t="b">
        <v>0</v>
      </c>
      <c r="AG314" s="10" t="b">
        <v>0</v>
      </c>
      <c r="AX314"/>
      <c r="AY314"/>
      <c r="AZ314"/>
    </row>
    <row r="315" spans="1:52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1736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5">
        <v>230</v>
      </c>
      <c r="X315" s="9">
        <v>8</v>
      </c>
      <c r="Y315" t="s">
        <v>876</v>
      </c>
      <c r="Z315" t="s">
        <v>868</v>
      </c>
      <c r="AA315" s="2" t="s">
        <v>886</v>
      </c>
      <c r="AB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5" s="2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5" s="2" t="b">
        <v>0</v>
      </c>
      <c r="AG315" s="10" t="b">
        <v>0</v>
      </c>
      <c r="AX315"/>
      <c r="AY315"/>
      <c r="AZ315"/>
    </row>
    <row r="316" spans="1:52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1895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5">
        <v>144</v>
      </c>
      <c r="X316" s="9">
        <v>8</v>
      </c>
      <c r="Y316" t="s">
        <v>877</v>
      </c>
      <c r="Z316" t="s">
        <v>868</v>
      </c>
      <c r="AA316" s="2" t="s">
        <v>886</v>
      </c>
      <c r="AB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6" s="2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6" s="2" t="b">
        <v>0</v>
      </c>
      <c r="AG316" s="10" t="b">
        <v>0</v>
      </c>
      <c r="AX316"/>
      <c r="AY316"/>
      <c r="AZ316"/>
    </row>
    <row r="317" spans="1:52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1818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5">
        <v>120</v>
      </c>
      <c r="X317" s="9">
        <v>8</v>
      </c>
      <c r="Y317" t="s">
        <v>877</v>
      </c>
      <c r="Z317" t="s">
        <v>868</v>
      </c>
      <c r="AA317" s="2" t="s">
        <v>886</v>
      </c>
      <c r="AB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7" s="2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7" s="2" t="b">
        <v>0</v>
      </c>
      <c r="AG317" s="10" t="b">
        <v>0</v>
      </c>
      <c r="AX317"/>
      <c r="AY317"/>
      <c r="AZ317"/>
    </row>
    <row r="318" spans="1:52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1770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5">
        <v>250</v>
      </c>
      <c r="X318" s="9">
        <v>8</v>
      </c>
      <c r="Y318" t="s">
        <v>872</v>
      </c>
      <c r="Z318" t="s">
        <v>868</v>
      </c>
      <c r="AA318" s="2" t="s">
        <v>886</v>
      </c>
      <c r="AB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8" s="2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8" s="2" t="b">
        <v>0</v>
      </c>
      <c r="AG318" s="10" t="b">
        <v>0</v>
      </c>
      <c r="AX318"/>
      <c r="AY318"/>
      <c r="AZ318"/>
    </row>
    <row r="319" spans="1:52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1781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5">
        <v>200</v>
      </c>
      <c r="X319" s="9">
        <v>6</v>
      </c>
      <c r="Y319" t="s">
        <v>873</v>
      </c>
      <c r="Z319" t="s">
        <v>868</v>
      </c>
      <c r="AA319" s="2" t="s">
        <v>886</v>
      </c>
      <c r="AB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9" s="2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9" s="2" t="b">
        <v>0</v>
      </c>
      <c r="AG319" s="10" t="b">
        <v>0</v>
      </c>
      <c r="AX319"/>
      <c r="AY319"/>
      <c r="AZ319"/>
    </row>
    <row r="320" spans="1:52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1895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5">
        <v>147</v>
      </c>
      <c r="X320" s="9">
        <v>8</v>
      </c>
      <c r="Y320" t="s">
        <v>877</v>
      </c>
      <c r="Z320" t="s">
        <v>868</v>
      </c>
      <c r="AA320" s="2" t="s">
        <v>886</v>
      </c>
      <c r="AB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0" s="2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0" s="2" t="b">
        <v>0</v>
      </c>
      <c r="AG320" s="10" t="b">
        <v>0</v>
      </c>
      <c r="AX320"/>
      <c r="AY320"/>
      <c r="AZ320"/>
    </row>
    <row r="321" spans="1:52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1936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5">
        <v>150</v>
      </c>
      <c r="X321" s="9">
        <v>8</v>
      </c>
      <c r="Y321" t="s">
        <v>874</v>
      </c>
      <c r="Z321" t="s">
        <v>868</v>
      </c>
      <c r="AA321" s="2" t="s">
        <v>886</v>
      </c>
      <c r="AB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1" s="2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1" s="2" t="b">
        <v>0</v>
      </c>
      <c r="AG321" s="10" t="b">
        <v>0</v>
      </c>
      <c r="AX321"/>
      <c r="AY321"/>
      <c r="AZ321"/>
    </row>
    <row r="322" spans="1:52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1936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5">
        <v>170</v>
      </c>
      <c r="X322" s="9">
        <v>8</v>
      </c>
      <c r="Y322" t="s">
        <v>874</v>
      </c>
      <c r="Z322" t="s">
        <v>868</v>
      </c>
      <c r="AA322" s="2" t="s">
        <v>886</v>
      </c>
      <c r="AB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2" s="2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2" s="2" t="b">
        <v>0</v>
      </c>
      <c r="AG322" s="10" t="b">
        <v>0</v>
      </c>
      <c r="AX322"/>
      <c r="AY322"/>
      <c r="AZ322"/>
    </row>
    <row r="323" spans="1:52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1931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5">
        <v>250</v>
      </c>
      <c r="X323" s="9">
        <v>8</v>
      </c>
      <c r="Y323" t="s">
        <v>877</v>
      </c>
      <c r="Z323" t="s">
        <v>868</v>
      </c>
      <c r="AA323" s="2" t="s">
        <v>886</v>
      </c>
      <c r="AB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3" s="2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3" s="2" t="b">
        <v>0</v>
      </c>
      <c r="AG323" s="10" t="b">
        <v>0</v>
      </c>
      <c r="AX323"/>
      <c r="AY323"/>
      <c r="AZ323"/>
    </row>
    <row r="324" spans="1:52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1870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5">
        <v>250</v>
      </c>
      <c r="X324" s="9">
        <v>8</v>
      </c>
      <c r="Y324" t="s">
        <v>869</v>
      </c>
      <c r="Z324" t="s">
        <v>868</v>
      </c>
      <c r="AA324" s="2" t="s">
        <v>886</v>
      </c>
      <c r="AB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4" s="2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4" s="2" t="b">
        <v>0</v>
      </c>
      <c r="AG324" s="10" t="b">
        <v>0</v>
      </c>
      <c r="AX324"/>
      <c r="AY324"/>
      <c r="AZ324"/>
    </row>
    <row r="325" spans="1:52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1780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5">
        <v>120</v>
      </c>
      <c r="X325" s="9">
        <v>7</v>
      </c>
      <c r="Y325" t="s">
        <v>869</v>
      </c>
      <c r="Z325" t="s">
        <v>868</v>
      </c>
      <c r="AA325" s="2" t="s">
        <v>886</v>
      </c>
      <c r="AB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5" s="2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5" s="2" t="b">
        <v>0</v>
      </c>
      <c r="AG325" s="10" t="b">
        <v>0</v>
      </c>
      <c r="AX325"/>
      <c r="AY325"/>
      <c r="AZ325"/>
    </row>
    <row r="326" spans="1:52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1895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5">
        <v>120</v>
      </c>
      <c r="X326" s="9">
        <v>6</v>
      </c>
      <c r="Y326" t="s">
        <v>877</v>
      </c>
      <c r="Z326" t="s">
        <v>868</v>
      </c>
      <c r="AA326" s="2" t="s">
        <v>886</v>
      </c>
      <c r="AB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6" s="2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6" s="2" t="b">
        <v>0</v>
      </c>
      <c r="AG326" s="10" t="b">
        <v>0</v>
      </c>
      <c r="AX326"/>
      <c r="AY326"/>
      <c r="AZ326"/>
    </row>
    <row r="327" spans="1:52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1902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5">
        <v>250</v>
      </c>
      <c r="X327" s="9">
        <v>8</v>
      </c>
      <c r="Y327" t="s">
        <v>877</v>
      </c>
      <c r="Z327" t="s">
        <v>868</v>
      </c>
      <c r="AA327" s="2" t="s">
        <v>886</v>
      </c>
      <c r="AB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7" s="2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7" s="2" t="b">
        <v>0</v>
      </c>
      <c r="AG327" s="10" t="b">
        <v>0</v>
      </c>
      <c r="AX327"/>
      <c r="AY327"/>
      <c r="AZ327"/>
    </row>
    <row r="328" spans="1:52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1871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5">
        <v>164</v>
      </c>
      <c r="X328" s="9">
        <v>7</v>
      </c>
      <c r="Y328" t="s">
        <v>873</v>
      </c>
      <c r="Z328" t="s">
        <v>868</v>
      </c>
      <c r="AA328" s="2" t="s">
        <v>886</v>
      </c>
      <c r="AB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8" s="2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8" s="2" t="b">
        <v>0</v>
      </c>
      <c r="AG328" s="10" t="b">
        <v>0</v>
      </c>
      <c r="AX328"/>
      <c r="AY328"/>
      <c r="AZ328"/>
    </row>
    <row r="329" spans="1:52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1818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5">
        <v>140</v>
      </c>
      <c r="X329" s="9">
        <v>8</v>
      </c>
      <c r="Y329" t="s">
        <v>877</v>
      </c>
      <c r="Z329" t="s">
        <v>868</v>
      </c>
      <c r="AA329" s="2" t="s">
        <v>886</v>
      </c>
      <c r="AB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9" s="2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9" s="2" t="b">
        <v>0</v>
      </c>
      <c r="AG329" s="10" t="b">
        <v>0</v>
      </c>
      <c r="AX329"/>
      <c r="AY329"/>
      <c r="AZ329"/>
    </row>
    <row r="330" spans="1:52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1902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5">
        <v>250</v>
      </c>
      <c r="X330" s="9">
        <v>8</v>
      </c>
      <c r="Y330" t="s">
        <v>877</v>
      </c>
      <c r="Z330" t="s">
        <v>868</v>
      </c>
      <c r="AA330" s="2" t="s">
        <v>886</v>
      </c>
      <c r="AB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0" s="2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0" s="2" t="b">
        <v>0</v>
      </c>
      <c r="AG330" s="10" t="b">
        <v>0</v>
      </c>
      <c r="AX330"/>
      <c r="AY330"/>
      <c r="AZ330"/>
    </row>
    <row r="331" spans="1:52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1936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5">
        <v>184</v>
      </c>
      <c r="X331" s="9">
        <v>8</v>
      </c>
      <c r="Y331" t="s">
        <v>874</v>
      </c>
      <c r="Z331" t="s">
        <v>868</v>
      </c>
      <c r="AA331" s="2" t="s">
        <v>886</v>
      </c>
      <c r="AB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1" s="2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1" s="2" t="b">
        <v>0</v>
      </c>
      <c r="AG331" s="10" t="b">
        <v>0</v>
      </c>
      <c r="AX331"/>
      <c r="AY331"/>
      <c r="AZ331"/>
    </row>
    <row r="332" spans="1:52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1793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5">
        <v>110</v>
      </c>
      <c r="X332" s="9">
        <v>6</v>
      </c>
      <c r="Y332" t="s">
        <v>870</v>
      </c>
      <c r="Z332" t="s">
        <v>868</v>
      </c>
      <c r="AA332" s="2" t="s">
        <v>886</v>
      </c>
      <c r="AB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2" s="2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2" s="2" t="b">
        <v>0</v>
      </c>
      <c r="AG332" s="10" t="b">
        <v>0</v>
      </c>
      <c r="AX332"/>
      <c r="AY332"/>
      <c r="AZ332"/>
    </row>
    <row r="333" spans="1:52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1762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5">
        <v>88</v>
      </c>
      <c r="X333" s="9">
        <v>5</v>
      </c>
      <c r="Y333" t="s">
        <v>869</v>
      </c>
      <c r="Z333" t="s">
        <v>868</v>
      </c>
      <c r="AA333" s="2" t="s">
        <v>886</v>
      </c>
      <c r="AB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3" s="2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3" s="2" t="b">
        <v>0</v>
      </c>
      <c r="AG333" s="10" t="b">
        <v>0</v>
      </c>
      <c r="AX333"/>
      <c r="AY333"/>
      <c r="AZ333"/>
    </row>
    <row r="334" spans="1:52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1936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5">
        <v>128</v>
      </c>
      <c r="X334" s="9">
        <v>8</v>
      </c>
      <c r="Y334" t="s">
        <v>874</v>
      </c>
      <c r="Z334" t="s">
        <v>868</v>
      </c>
      <c r="AA334" s="2" t="s">
        <v>886</v>
      </c>
      <c r="AB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4" s="2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4" s="2" t="b">
        <v>0</v>
      </c>
      <c r="AG334" s="10" t="b">
        <v>0</v>
      </c>
      <c r="AX334"/>
      <c r="AY334"/>
      <c r="AZ334"/>
    </row>
    <row r="335" spans="1:52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1818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5">
        <v>145</v>
      </c>
      <c r="X335" s="9">
        <v>7</v>
      </c>
      <c r="Y335" t="s">
        <v>877</v>
      </c>
      <c r="Z335" t="s">
        <v>868</v>
      </c>
      <c r="AA335" s="2" t="s">
        <v>886</v>
      </c>
      <c r="AB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5" s="2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5" s="2" t="b">
        <v>0</v>
      </c>
      <c r="AG335" s="10" t="b">
        <v>0</v>
      </c>
      <c r="AX335"/>
      <c r="AY335"/>
      <c r="AZ335"/>
    </row>
    <row r="336" spans="1:52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1895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5">
        <v>131</v>
      </c>
      <c r="X336" s="9">
        <v>7</v>
      </c>
      <c r="Y336" t="s">
        <v>877</v>
      </c>
      <c r="Z336" t="s">
        <v>868</v>
      </c>
      <c r="AA336" s="2" t="s">
        <v>886</v>
      </c>
      <c r="AB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6" s="2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6" s="2" t="b">
        <v>0</v>
      </c>
      <c r="AG336" s="10" t="b">
        <v>0</v>
      </c>
      <c r="AX336"/>
      <c r="AY336"/>
      <c r="AZ336"/>
    </row>
    <row r="337" spans="1:52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1936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5">
        <v>160</v>
      </c>
      <c r="X337" s="9">
        <v>8</v>
      </c>
      <c r="Y337" t="s">
        <v>874</v>
      </c>
      <c r="Z337" t="s">
        <v>868</v>
      </c>
      <c r="AA337" s="2" t="s">
        <v>886</v>
      </c>
      <c r="AB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7" s="2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7" s="2" t="b">
        <v>0</v>
      </c>
      <c r="AG337" s="10" t="b">
        <v>0</v>
      </c>
      <c r="AX337"/>
      <c r="AY337"/>
      <c r="AZ337"/>
    </row>
    <row r="338" spans="1:52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1814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5">
        <v>156</v>
      </c>
      <c r="X338" s="9">
        <v>7</v>
      </c>
      <c r="Y338" t="s">
        <v>870</v>
      </c>
      <c r="Z338" t="s">
        <v>868</v>
      </c>
      <c r="AA338" s="2" t="s">
        <v>886</v>
      </c>
      <c r="AB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8" s="2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8" s="2" t="b">
        <v>0</v>
      </c>
      <c r="AG338" s="10" t="b">
        <v>0</v>
      </c>
      <c r="AX338"/>
      <c r="AY338"/>
      <c r="AZ338"/>
    </row>
    <row r="339" spans="1:52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1895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5">
        <v>132</v>
      </c>
      <c r="X339" s="9">
        <v>8</v>
      </c>
      <c r="Y339" t="s">
        <v>877</v>
      </c>
      <c r="Z339" t="s">
        <v>868</v>
      </c>
      <c r="AA339" s="2" t="s">
        <v>886</v>
      </c>
      <c r="AB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9" s="2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9" s="2" t="b">
        <v>0</v>
      </c>
      <c r="AG339" s="10" t="b">
        <v>0</v>
      </c>
      <c r="AX339"/>
      <c r="AY339"/>
      <c r="AZ339"/>
    </row>
    <row r="340" spans="1:52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1870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5">
        <v>235</v>
      </c>
      <c r="X340" s="9">
        <v>7</v>
      </c>
      <c r="Y340" t="s">
        <v>869</v>
      </c>
      <c r="Z340" t="s">
        <v>868</v>
      </c>
      <c r="AA340" s="2" t="s">
        <v>886</v>
      </c>
      <c r="AB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0" s="2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0" s="2" t="b">
        <v>0</v>
      </c>
      <c r="AG340" s="10" t="b">
        <v>0</v>
      </c>
      <c r="AX340"/>
      <c r="AY340"/>
      <c r="AZ340"/>
    </row>
    <row r="341" spans="1:52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1761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5">
        <v>150</v>
      </c>
      <c r="X341" s="9">
        <v>8</v>
      </c>
      <c r="Y341" t="s">
        <v>875</v>
      </c>
      <c r="Z341" t="s">
        <v>868</v>
      </c>
      <c r="AA341" s="2" t="s">
        <v>886</v>
      </c>
      <c r="AB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1" s="2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1" s="2" t="b">
        <v>0</v>
      </c>
      <c r="AG341" s="10" t="b">
        <v>0</v>
      </c>
      <c r="AX341"/>
      <c r="AY341"/>
      <c r="AZ341"/>
    </row>
    <row r="342" spans="1:52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1715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5">
        <v>162</v>
      </c>
      <c r="X342" s="9">
        <v>7</v>
      </c>
      <c r="Y342" t="s">
        <v>876</v>
      </c>
      <c r="Z342" t="s">
        <v>868</v>
      </c>
      <c r="AA342" s="2" t="s">
        <v>886</v>
      </c>
      <c r="AB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2" s="2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2" s="2" t="b">
        <v>0</v>
      </c>
      <c r="AG342" s="10" t="b">
        <v>0</v>
      </c>
      <c r="AX342"/>
      <c r="AY342"/>
      <c r="AZ342"/>
    </row>
    <row r="343" spans="1:52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1751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5">
        <v>116</v>
      </c>
      <c r="X343" s="9">
        <v>7</v>
      </c>
      <c r="Y343" t="s">
        <v>876</v>
      </c>
      <c r="Z343" t="s">
        <v>868</v>
      </c>
      <c r="AA343" s="2" t="s">
        <v>886</v>
      </c>
      <c r="AB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3" s="2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3" s="2" t="b">
        <v>0</v>
      </c>
      <c r="AG343" s="10" t="b">
        <v>0</v>
      </c>
      <c r="AX343"/>
      <c r="AY343"/>
      <c r="AZ343"/>
    </row>
    <row r="344" spans="1:52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1751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5">
        <v>196</v>
      </c>
      <c r="X344" s="9">
        <v>8</v>
      </c>
      <c r="Y344" t="s">
        <v>876</v>
      </c>
      <c r="Z344" t="s">
        <v>868</v>
      </c>
      <c r="AA344" s="2" t="s">
        <v>886</v>
      </c>
      <c r="AB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4" s="2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4" s="2" t="b">
        <v>0</v>
      </c>
      <c r="AG344" s="10" t="b">
        <v>0</v>
      </c>
      <c r="AX344"/>
      <c r="AY344"/>
      <c r="AZ344"/>
    </row>
    <row r="345" spans="1:52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1736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5">
        <v>182</v>
      </c>
      <c r="X345" s="9">
        <v>8</v>
      </c>
      <c r="Y345" t="s">
        <v>876</v>
      </c>
      <c r="Z345" t="s">
        <v>868</v>
      </c>
      <c r="AA345" s="2" t="s">
        <v>886</v>
      </c>
      <c r="AB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5" s="2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5" s="2" t="b">
        <v>0</v>
      </c>
      <c r="AG345" s="10" t="b">
        <v>0</v>
      </c>
      <c r="AX345"/>
      <c r="AY345"/>
      <c r="AZ345"/>
    </row>
    <row r="346" spans="1:52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1773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5">
        <v>192</v>
      </c>
      <c r="X346" s="9">
        <v>8</v>
      </c>
      <c r="Y346" t="s">
        <v>870</v>
      </c>
      <c r="Z346" t="s">
        <v>868</v>
      </c>
      <c r="AA346" s="2" t="s">
        <v>886</v>
      </c>
      <c r="AB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6" s="2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6" s="2" t="b">
        <v>0</v>
      </c>
      <c r="AG346" s="10" t="b">
        <v>0</v>
      </c>
      <c r="AX346"/>
      <c r="AY346"/>
      <c r="AZ346"/>
    </row>
    <row r="347" spans="1:52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1814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5">
        <v>194</v>
      </c>
      <c r="X347" s="9">
        <v>8</v>
      </c>
      <c r="Y347" t="s">
        <v>870</v>
      </c>
      <c r="Z347" t="s">
        <v>868</v>
      </c>
      <c r="AA347" s="2" t="s">
        <v>886</v>
      </c>
      <c r="AB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7" s="2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7" s="2" t="b">
        <v>0</v>
      </c>
      <c r="AG347" s="10" t="b">
        <v>0</v>
      </c>
      <c r="AX347"/>
      <c r="AY347"/>
      <c r="AZ347"/>
    </row>
    <row r="348" spans="1:52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1767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5">
        <v>215</v>
      </c>
      <c r="X348" s="9">
        <v>7</v>
      </c>
      <c r="Y348" t="s">
        <v>872</v>
      </c>
      <c r="Z348" t="s">
        <v>868</v>
      </c>
      <c r="AA348" s="2" t="s">
        <v>886</v>
      </c>
      <c r="AB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8" s="2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8" s="2" t="b">
        <v>0</v>
      </c>
      <c r="AG348" s="10" t="b">
        <v>0</v>
      </c>
      <c r="AX348"/>
      <c r="AY348"/>
      <c r="AZ348"/>
    </row>
    <row r="349" spans="1:52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1762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5">
        <v>145</v>
      </c>
      <c r="X349" s="9">
        <v>8</v>
      </c>
      <c r="Y349" t="s">
        <v>869</v>
      </c>
      <c r="Z349" t="s">
        <v>868</v>
      </c>
      <c r="AA349" s="2" t="s">
        <v>886</v>
      </c>
      <c r="AB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9" s="2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9" s="2" t="b">
        <v>0</v>
      </c>
      <c r="AG349" s="10" t="b">
        <v>0</v>
      </c>
      <c r="AX349"/>
      <c r="AY349"/>
      <c r="AZ349"/>
    </row>
    <row r="350" spans="1:52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1936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5">
        <v>130</v>
      </c>
      <c r="X350" s="9">
        <v>7</v>
      </c>
      <c r="Y350" t="s">
        <v>874</v>
      </c>
      <c r="Z350" t="s">
        <v>868</v>
      </c>
      <c r="AA350" s="2" t="s">
        <v>886</v>
      </c>
      <c r="AB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0" s="2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0" s="2" t="b">
        <v>0</v>
      </c>
      <c r="AG350" s="10" t="b">
        <v>0</v>
      </c>
      <c r="AX350"/>
      <c r="AY350"/>
      <c r="AZ350"/>
    </row>
    <row r="351" spans="1:52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1781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5">
        <v>125</v>
      </c>
      <c r="X351" s="9">
        <v>8</v>
      </c>
      <c r="Y351" t="s">
        <v>873</v>
      </c>
      <c r="Z351" t="s">
        <v>868</v>
      </c>
      <c r="AA351" s="2" t="s">
        <v>886</v>
      </c>
      <c r="AB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1" s="2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1" s="2" t="b">
        <v>0</v>
      </c>
      <c r="AG351" s="10" t="b">
        <v>0</v>
      </c>
      <c r="AX351"/>
      <c r="AY351"/>
      <c r="AZ351"/>
    </row>
    <row r="352" spans="1:52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1781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5">
        <v>120</v>
      </c>
      <c r="X352" s="9">
        <v>7</v>
      </c>
      <c r="Y352" t="s">
        <v>873</v>
      </c>
      <c r="Z352" t="s">
        <v>868</v>
      </c>
      <c r="AA352" s="2" t="s">
        <v>886</v>
      </c>
      <c r="AB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2" s="2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2" s="2" t="b">
        <v>0</v>
      </c>
      <c r="AG352" s="10" t="b">
        <v>0</v>
      </c>
      <c r="AX352"/>
      <c r="AY352"/>
      <c r="AZ352"/>
    </row>
    <row r="353" spans="1:52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1781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5">
        <v>0</v>
      </c>
      <c r="X353" s="9">
        <v>0</v>
      </c>
      <c r="Y353" t="s">
        <v>873</v>
      </c>
      <c r="Z353" t="s">
        <v>868</v>
      </c>
      <c r="AA353" s="2" t="s">
        <v>886</v>
      </c>
      <c r="AB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3" s="2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3" s="2" t="b">
        <v>0</v>
      </c>
      <c r="AG353" s="10" t="b">
        <v>0</v>
      </c>
      <c r="AX353"/>
      <c r="AY353"/>
      <c r="AZ353"/>
    </row>
    <row r="354" spans="1:52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1818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5">
        <v>0</v>
      </c>
      <c r="X354" s="9">
        <v>0</v>
      </c>
      <c r="Y354" t="s">
        <v>877</v>
      </c>
      <c r="Z354" t="s">
        <v>868</v>
      </c>
      <c r="AA354" s="2" t="s">
        <v>886</v>
      </c>
      <c r="AB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4" s="2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4" s="2" t="b">
        <v>0</v>
      </c>
      <c r="AG354" s="10" t="b">
        <v>0</v>
      </c>
      <c r="AX354"/>
      <c r="AY354"/>
      <c r="AZ354"/>
    </row>
    <row r="355" spans="1:52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1818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5">
        <v>0</v>
      </c>
      <c r="X355" s="9">
        <v>0</v>
      </c>
      <c r="Y355" t="s">
        <v>877</v>
      </c>
      <c r="Z355" t="s">
        <v>868</v>
      </c>
      <c r="AA355" s="2" t="s">
        <v>886</v>
      </c>
      <c r="AB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5" s="2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5" s="2" t="b">
        <v>0</v>
      </c>
      <c r="AG355" s="10" t="b">
        <v>0</v>
      </c>
      <c r="AX355"/>
      <c r="AY355"/>
      <c r="AZ355"/>
    </row>
    <row r="356" spans="1:52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1870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5">
        <v>0</v>
      </c>
      <c r="X356" s="9">
        <v>0</v>
      </c>
      <c r="Y356" t="s">
        <v>869</v>
      </c>
      <c r="Z356" t="s">
        <v>868</v>
      </c>
      <c r="AA356" s="2" t="s">
        <v>886</v>
      </c>
      <c r="AB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6" s="2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6" s="2" t="b">
        <v>0</v>
      </c>
      <c r="AG356" s="10" t="b">
        <v>0</v>
      </c>
      <c r="AX356"/>
      <c r="AY356"/>
      <c r="AZ356"/>
    </row>
    <row r="357" spans="1:52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1870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5">
        <v>0</v>
      </c>
      <c r="X357" s="9">
        <v>0</v>
      </c>
      <c r="Y357" t="s">
        <v>869</v>
      </c>
      <c r="Z357" t="s">
        <v>868</v>
      </c>
      <c r="AA357" s="2" t="s">
        <v>886</v>
      </c>
      <c r="AB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7" s="2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57" s="2" t="b">
        <v>0</v>
      </c>
      <c r="AG357" s="10" t="b">
        <v>0</v>
      </c>
      <c r="AX357"/>
      <c r="AY357"/>
      <c r="AZ357"/>
    </row>
    <row r="358" spans="1:52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1718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5">
        <v>0</v>
      </c>
      <c r="X358" s="9">
        <v>0</v>
      </c>
      <c r="Y358" t="s">
        <v>871</v>
      </c>
      <c r="Z358" t="s">
        <v>868</v>
      </c>
      <c r="AA358" s="2" t="s">
        <v>886</v>
      </c>
      <c r="AB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8" s="2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8" s="2" t="b">
        <v>0</v>
      </c>
      <c r="AG358" s="10" t="b">
        <v>0</v>
      </c>
      <c r="AX358"/>
      <c r="AY358"/>
      <c r="AZ358"/>
    </row>
    <row r="359" spans="1:52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1781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5">
        <v>0</v>
      </c>
      <c r="X359" s="9">
        <v>0</v>
      </c>
      <c r="Y359" t="s">
        <v>873</v>
      </c>
      <c r="Z359" t="s">
        <v>868</v>
      </c>
      <c r="AA359" s="2" t="s">
        <v>886</v>
      </c>
      <c r="AB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9" s="2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9" s="2" t="b">
        <v>0</v>
      </c>
      <c r="AG359" s="10" t="b">
        <v>0</v>
      </c>
      <c r="AX359"/>
      <c r="AY359"/>
      <c r="AZ359"/>
    </row>
    <row r="360" spans="1:52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1936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5">
        <v>0</v>
      </c>
      <c r="X360" s="9">
        <v>0</v>
      </c>
      <c r="Y360" t="s">
        <v>874</v>
      </c>
      <c r="Z360" t="s">
        <v>868</v>
      </c>
      <c r="AA360" s="2" t="s">
        <v>886</v>
      </c>
      <c r="AB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0" s="2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0" s="2" t="b">
        <v>0</v>
      </c>
      <c r="AG360" s="10" t="b">
        <v>0</v>
      </c>
      <c r="AX360"/>
      <c r="AY360"/>
      <c r="AZ360"/>
    </row>
    <row r="361" spans="1:52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1818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5">
        <v>0</v>
      </c>
      <c r="X361" s="9">
        <v>0</v>
      </c>
      <c r="Y361" t="s">
        <v>877</v>
      </c>
      <c r="Z361" t="s">
        <v>868</v>
      </c>
      <c r="AA361" s="2" t="s">
        <v>886</v>
      </c>
      <c r="AB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1" s="2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61" s="2" t="b">
        <v>0</v>
      </c>
      <c r="AG361" s="10" t="b">
        <v>0</v>
      </c>
      <c r="AX361"/>
      <c r="AY361"/>
      <c r="AZ361"/>
    </row>
    <row r="362" spans="1:52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1809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5">
        <v>0</v>
      </c>
      <c r="X362" s="9">
        <v>0</v>
      </c>
      <c r="Y362" t="s">
        <v>877</v>
      </c>
      <c r="Z362" t="s">
        <v>868</v>
      </c>
      <c r="AA362" s="2" t="s">
        <v>886</v>
      </c>
      <c r="AB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2" s="2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2" s="2" t="b">
        <v>0</v>
      </c>
      <c r="AG362" s="10" t="b">
        <v>0</v>
      </c>
      <c r="AX362"/>
      <c r="AY362"/>
      <c r="AZ362"/>
    </row>
    <row r="363" spans="1:52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1780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5">
        <v>0</v>
      </c>
      <c r="X363" s="9">
        <v>0</v>
      </c>
      <c r="Y363" t="s">
        <v>869</v>
      </c>
      <c r="Z363" t="s">
        <v>868</v>
      </c>
      <c r="AA363" s="2" t="s">
        <v>886</v>
      </c>
      <c r="AB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3" s="2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3" s="2" t="b">
        <v>0</v>
      </c>
      <c r="AG363" s="10" t="b">
        <v>0</v>
      </c>
      <c r="AX363"/>
      <c r="AY363"/>
      <c r="AZ363"/>
    </row>
    <row r="364" spans="1:52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1805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5">
        <v>0</v>
      </c>
      <c r="X364" s="9">
        <v>0</v>
      </c>
      <c r="Y364" t="s">
        <v>871</v>
      </c>
      <c r="Z364" t="s">
        <v>868</v>
      </c>
      <c r="AA364" s="2" t="s">
        <v>886</v>
      </c>
      <c r="AB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4" s="2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64" s="2" t="b">
        <v>0</v>
      </c>
      <c r="AG364" s="10" t="b">
        <v>0</v>
      </c>
      <c r="AX364"/>
      <c r="AY364"/>
      <c r="AZ364"/>
    </row>
    <row r="365" spans="1:52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1781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5">
        <v>0</v>
      </c>
      <c r="X365" s="9">
        <v>0</v>
      </c>
      <c r="Y365" t="s">
        <v>873</v>
      </c>
      <c r="Z365" t="s">
        <v>868</v>
      </c>
      <c r="AA365" s="2" t="s">
        <v>886</v>
      </c>
      <c r="AB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5" s="2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5" s="2" t="b">
        <v>0</v>
      </c>
      <c r="AG365" s="10" t="b">
        <v>0</v>
      </c>
      <c r="AX365"/>
      <c r="AY365"/>
      <c r="AZ365"/>
    </row>
    <row r="366" spans="1:52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1781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5">
        <v>0</v>
      </c>
      <c r="X366" s="9">
        <v>0</v>
      </c>
      <c r="Y366" t="s">
        <v>873</v>
      </c>
      <c r="Z366" t="s">
        <v>868</v>
      </c>
      <c r="AA366" s="2" t="s">
        <v>886</v>
      </c>
      <c r="AB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6" s="2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6" s="2" t="b">
        <v>0</v>
      </c>
      <c r="AG366" s="10" t="b">
        <v>0</v>
      </c>
      <c r="AX366"/>
      <c r="AY366"/>
      <c r="AZ366"/>
    </row>
    <row r="367" spans="1:52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1936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5">
        <v>0</v>
      </c>
      <c r="X367" s="9">
        <v>0</v>
      </c>
      <c r="Y367" t="s">
        <v>874</v>
      </c>
      <c r="Z367" t="s">
        <v>868</v>
      </c>
      <c r="AA367" s="2" t="s">
        <v>886</v>
      </c>
      <c r="AB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7" s="2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7" s="2" t="b">
        <v>0</v>
      </c>
      <c r="AG367" s="10" t="b">
        <v>0</v>
      </c>
      <c r="AX367"/>
      <c r="AY367"/>
      <c r="AZ367"/>
    </row>
    <row r="368" spans="1:52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1936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5">
        <v>0</v>
      </c>
      <c r="X368" s="9">
        <v>2</v>
      </c>
      <c r="Y368" t="s">
        <v>874</v>
      </c>
      <c r="Z368" t="s">
        <v>868</v>
      </c>
      <c r="AA368" s="2" t="s">
        <v>886</v>
      </c>
      <c r="AB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8" s="2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68" s="2" t="b">
        <v>0</v>
      </c>
      <c r="AG368" s="10" t="b">
        <v>0</v>
      </c>
      <c r="AX368"/>
      <c r="AY368"/>
      <c r="AZ368"/>
    </row>
    <row r="369" spans="1:52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1751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5">
        <v>0</v>
      </c>
      <c r="X369" s="9">
        <v>0</v>
      </c>
      <c r="Y369" t="s">
        <v>876</v>
      </c>
      <c r="Z369" t="s">
        <v>868</v>
      </c>
      <c r="AA369" s="2" t="s">
        <v>886</v>
      </c>
      <c r="AB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9" s="2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9" s="2" t="b">
        <v>0</v>
      </c>
      <c r="AG369" s="10" t="b">
        <v>0</v>
      </c>
      <c r="AX369"/>
      <c r="AY369"/>
      <c r="AZ369"/>
    </row>
    <row r="370" spans="1:52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1814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5">
        <v>0</v>
      </c>
      <c r="X370" s="9">
        <v>0</v>
      </c>
      <c r="Y370" t="s">
        <v>870</v>
      </c>
      <c r="Z370" t="s">
        <v>868</v>
      </c>
      <c r="AA370" s="2" t="s">
        <v>886</v>
      </c>
      <c r="AB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0" s="2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0" s="2" t="b">
        <v>0</v>
      </c>
      <c r="AG370" s="10" t="b">
        <v>0</v>
      </c>
      <c r="AX370"/>
      <c r="AY370"/>
      <c r="AZ370"/>
    </row>
    <row r="371" spans="1:52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1950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5">
        <v>0</v>
      </c>
      <c r="X371" s="9">
        <v>0</v>
      </c>
      <c r="Y371" t="s">
        <v>872</v>
      </c>
      <c r="Z371" t="s">
        <v>868</v>
      </c>
      <c r="AA371" s="2" t="s">
        <v>886</v>
      </c>
      <c r="AB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1" s="2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1" s="2" t="b">
        <v>0</v>
      </c>
      <c r="AG371" s="10" t="b">
        <v>0</v>
      </c>
      <c r="AX371"/>
      <c r="AY371"/>
      <c r="AZ371"/>
    </row>
    <row r="372" spans="1:52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1883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5">
        <v>0</v>
      </c>
      <c r="X372" s="9">
        <v>0</v>
      </c>
      <c r="Y372" t="s">
        <v>875</v>
      </c>
      <c r="Z372" t="s">
        <v>868</v>
      </c>
      <c r="AA372" s="2" t="s">
        <v>886</v>
      </c>
      <c r="AB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2" s="2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2" s="2" t="b">
        <v>0</v>
      </c>
      <c r="AG372" s="10" t="b">
        <v>0</v>
      </c>
      <c r="AX372"/>
      <c r="AY372"/>
      <c r="AZ372"/>
    </row>
    <row r="373" spans="1:52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1883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5">
        <v>0</v>
      </c>
      <c r="X373" s="9">
        <v>7</v>
      </c>
      <c r="Y373" t="s">
        <v>875</v>
      </c>
      <c r="Z373" t="s">
        <v>868</v>
      </c>
      <c r="AA373" s="2" t="s">
        <v>886</v>
      </c>
      <c r="AB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3" s="2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73" s="2" t="b">
        <v>0</v>
      </c>
      <c r="AG373" s="10" t="b">
        <v>0</v>
      </c>
      <c r="AX373"/>
      <c r="AY373"/>
      <c r="AZ373"/>
    </row>
    <row r="374" spans="1:52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1883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5">
        <v>0</v>
      </c>
      <c r="X374" s="9">
        <v>0</v>
      </c>
      <c r="Y374" t="s">
        <v>875</v>
      </c>
      <c r="Z374" t="s">
        <v>868</v>
      </c>
      <c r="AA374" s="2" t="s">
        <v>886</v>
      </c>
      <c r="AB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4" s="2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4" s="2" t="b">
        <v>0</v>
      </c>
      <c r="AG374" s="10" t="b">
        <v>0</v>
      </c>
      <c r="AX374"/>
      <c r="AY374"/>
      <c r="AZ374"/>
    </row>
    <row r="375" spans="1:52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1906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5">
        <v>0</v>
      </c>
      <c r="X375" s="9">
        <v>0</v>
      </c>
      <c r="Y375" t="s">
        <v>875</v>
      </c>
      <c r="Z375" t="s">
        <v>868</v>
      </c>
      <c r="AA375" s="2" t="s">
        <v>886</v>
      </c>
      <c r="AB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5" s="2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5" s="2" t="b">
        <v>0</v>
      </c>
      <c r="AG375" s="10" t="b">
        <v>0</v>
      </c>
      <c r="AX375"/>
      <c r="AY375"/>
      <c r="AZ375"/>
    </row>
    <row r="376" spans="1:52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1814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5">
        <v>0</v>
      </c>
      <c r="X376" s="9">
        <v>5</v>
      </c>
      <c r="Y376" t="s">
        <v>870</v>
      </c>
      <c r="Z376" t="s">
        <v>868</v>
      </c>
      <c r="AA376" s="2" t="s">
        <v>886</v>
      </c>
      <c r="AB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6" s="2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6" s="2" t="b">
        <v>0</v>
      </c>
      <c r="AG376" s="10" t="b">
        <v>0</v>
      </c>
      <c r="AX376"/>
      <c r="AY376"/>
      <c r="AZ376"/>
    </row>
    <row r="377" spans="1:52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1814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5">
        <v>0</v>
      </c>
      <c r="X377" s="9">
        <v>0</v>
      </c>
      <c r="Y377" t="s">
        <v>870</v>
      </c>
      <c r="Z377" t="s">
        <v>868</v>
      </c>
      <c r="AA377" s="2" t="s">
        <v>886</v>
      </c>
      <c r="AB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7" s="2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7" s="2" t="b">
        <v>0</v>
      </c>
      <c r="AG377" s="10" t="b">
        <v>0</v>
      </c>
      <c r="AX377"/>
      <c r="AY377"/>
      <c r="AZ377"/>
    </row>
    <row r="378" spans="1:52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1814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5">
        <v>0</v>
      </c>
      <c r="X378" s="9">
        <v>0</v>
      </c>
      <c r="Y378" t="s">
        <v>870</v>
      </c>
      <c r="Z378" t="s">
        <v>868</v>
      </c>
      <c r="AA378" s="2" t="s">
        <v>886</v>
      </c>
      <c r="AB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8" s="2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8" s="2" t="b">
        <v>0</v>
      </c>
      <c r="AG378" s="10" t="b">
        <v>0</v>
      </c>
      <c r="AX378"/>
      <c r="AY378"/>
      <c r="AZ378"/>
    </row>
    <row r="379" spans="1:52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1814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5">
        <v>0</v>
      </c>
      <c r="X379" s="9">
        <v>0</v>
      </c>
      <c r="Y379" t="s">
        <v>870</v>
      </c>
      <c r="Z379" t="s">
        <v>868</v>
      </c>
      <c r="AA379" s="2" t="s">
        <v>886</v>
      </c>
      <c r="AB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9" s="2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9" s="2" t="b">
        <v>0</v>
      </c>
      <c r="AG379" s="10" t="b">
        <v>0</v>
      </c>
      <c r="AX379"/>
      <c r="AY379"/>
      <c r="AZ379"/>
    </row>
    <row r="380" spans="1:52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1725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5">
        <v>0</v>
      </c>
      <c r="X380" s="9">
        <v>0</v>
      </c>
      <c r="Y380" t="s">
        <v>869</v>
      </c>
      <c r="Z380" t="s">
        <v>868</v>
      </c>
      <c r="AA380" s="2" t="s">
        <v>886</v>
      </c>
      <c r="AB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0" s="2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0" s="2" t="b">
        <v>0</v>
      </c>
      <c r="AG380" s="10" t="b">
        <v>0</v>
      </c>
      <c r="AX380"/>
      <c r="AY380"/>
      <c r="AZ380"/>
    </row>
    <row r="381" spans="1:52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1773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5">
        <v>0</v>
      </c>
      <c r="X381" s="9">
        <v>0</v>
      </c>
      <c r="Y381" t="s">
        <v>870</v>
      </c>
      <c r="Z381" t="s">
        <v>868</v>
      </c>
      <c r="AA381" s="2" t="s">
        <v>886</v>
      </c>
      <c r="AB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1" s="2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1" s="2" t="b">
        <v>0</v>
      </c>
      <c r="AG381" s="10" t="b">
        <v>0</v>
      </c>
      <c r="AX381"/>
      <c r="AY381"/>
      <c r="AZ381"/>
    </row>
    <row r="382" spans="1:52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1751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5">
        <v>0</v>
      </c>
      <c r="X382" s="9">
        <v>1</v>
      </c>
      <c r="Y382" t="s">
        <v>876</v>
      </c>
      <c r="Z382" t="s">
        <v>868</v>
      </c>
      <c r="AA382" s="2" t="s">
        <v>886</v>
      </c>
      <c r="AB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2" s="2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2" s="2" t="b">
        <v>0</v>
      </c>
      <c r="AG382" s="10" t="b">
        <v>0</v>
      </c>
      <c r="AX382"/>
      <c r="AY382"/>
      <c r="AZ382"/>
    </row>
    <row r="383" spans="1:52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1751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5">
        <v>0</v>
      </c>
      <c r="X383" s="9">
        <v>0</v>
      </c>
      <c r="Y383" t="s">
        <v>876</v>
      </c>
      <c r="Z383" t="s">
        <v>868</v>
      </c>
      <c r="AA383" s="2" t="s">
        <v>886</v>
      </c>
      <c r="AB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3" s="2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3" s="2" t="b">
        <v>0</v>
      </c>
      <c r="AG383" s="10" t="b">
        <v>0</v>
      </c>
      <c r="AX383"/>
      <c r="AY383"/>
      <c r="AZ383"/>
    </row>
    <row r="384" spans="1:52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1841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5">
        <v>0</v>
      </c>
      <c r="X384" s="9">
        <v>0</v>
      </c>
      <c r="Y384" t="s">
        <v>872</v>
      </c>
      <c r="Z384" t="s">
        <v>868</v>
      </c>
      <c r="AA384" s="2" t="s">
        <v>886</v>
      </c>
      <c r="AB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4" s="2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4" s="2" t="b">
        <v>0</v>
      </c>
      <c r="AG384" s="10" t="b">
        <v>0</v>
      </c>
      <c r="AX384"/>
      <c r="AY384"/>
      <c r="AZ384"/>
    </row>
    <row r="385" spans="1:52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1809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5">
        <v>0</v>
      </c>
      <c r="X385" s="9">
        <v>0</v>
      </c>
      <c r="Y385" t="s">
        <v>877</v>
      </c>
      <c r="Z385" t="s">
        <v>868</v>
      </c>
      <c r="AA385" s="2" t="s">
        <v>886</v>
      </c>
      <c r="AB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5" s="2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5" s="2" t="b">
        <v>0</v>
      </c>
      <c r="AG385" s="10" t="b">
        <v>0</v>
      </c>
      <c r="AX385"/>
      <c r="AY385"/>
      <c r="AZ385"/>
    </row>
    <row r="386" spans="1:52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1950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5">
        <v>0</v>
      </c>
      <c r="X386" s="9">
        <v>0</v>
      </c>
      <c r="Y386" t="s">
        <v>872</v>
      </c>
      <c r="Z386" t="s">
        <v>868</v>
      </c>
      <c r="AA386" s="2" t="s">
        <v>886</v>
      </c>
      <c r="AB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6" s="2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6" s="2" t="b">
        <v>0</v>
      </c>
      <c r="AG386" s="10" t="b">
        <v>0</v>
      </c>
      <c r="AX386"/>
      <c r="AY386"/>
      <c r="AZ386"/>
    </row>
    <row r="387" spans="1:52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1751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5">
        <v>0</v>
      </c>
      <c r="X387" s="9">
        <v>0</v>
      </c>
      <c r="Y387" t="s">
        <v>876</v>
      </c>
      <c r="Z387" t="s">
        <v>868</v>
      </c>
      <c r="AA387" s="2" t="s">
        <v>886</v>
      </c>
      <c r="AB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7" s="2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7" s="2" t="b">
        <v>0</v>
      </c>
      <c r="AG387" s="10" t="b">
        <v>0</v>
      </c>
      <c r="AX387"/>
      <c r="AY387"/>
      <c r="AZ387"/>
    </row>
    <row r="388" spans="1:52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1761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5">
        <v>0</v>
      </c>
      <c r="X388" s="9">
        <v>0</v>
      </c>
      <c r="Y388" t="s">
        <v>875</v>
      </c>
      <c r="Z388" t="s">
        <v>868</v>
      </c>
      <c r="AA388" s="2" t="s">
        <v>886</v>
      </c>
      <c r="AB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8" s="2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8" s="2" t="b">
        <v>0</v>
      </c>
      <c r="AG388" s="10" t="b">
        <v>0</v>
      </c>
      <c r="AX388"/>
      <c r="AY388"/>
      <c r="AZ388"/>
    </row>
    <row r="389" spans="1:52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1871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5">
        <v>0</v>
      </c>
      <c r="X389" s="9">
        <v>0</v>
      </c>
      <c r="Y389" t="s">
        <v>873</v>
      </c>
      <c r="Z389" t="s">
        <v>868</v>
      </c>
      <c r="AA389" s="2" t="s">
        <v>886</v>
      </c>
      <c r="AB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9" s="2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89" s="2" t="b">
        <v>0</v>
      </c>
      <c r="AG389" s="10" t="b">
        <v>0</v>
      </c>
      <c r="AX389"/>
      <c r="AY389"/>
      <c r="AZ389"/>
    </row>
    <row r="390" spans="1:52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1936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5">
        <v>0</v>
      </c>
      <c r="X390" s="9">
        <v>2</v>
      </c>
      <c r="Y390" t="s">
        <v>874</v>
      </c>
      <c r="Z390" t="s">
        <v>868</v>
      </c>
      <c r="AA390" s="2" t="s">
        <v>886</v>
      </c>
      <c r="AB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0" s="2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90" s="2" t="b">
        <v>0</v>
      </c>
      <c r="AG390" s="10" t="b">
        <v>0</v>
      </c>
      <c r="AX390"/>
      <c r="AY390"/>
      <c r="AZ390"/>
    </row>
    <row r="391" spans="1:52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1717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5">
        <v>0</v>
      </c>
      <c r="X391" s="9">
        <v>0</v>
      </c>
      <c r="Y391" t="s">
        <v>869</v>
      </c>
      <c r="Z391" t="s">
        <v>868</v>
      </c>
      <c r="AA391" s="2" t="s">
        <v>886</v>
      </c>
      <c r="AB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1" s="2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1" s="2" t="b">
        <v>0</v>
      </c>
      <c r="AG391" s="10" t="b">
        <v>0</v>
      </c>
      <c r="AX391"/>
      <c r="AY391"/>
      <c r="AZ391"/>
    </row>
    <row r="392" spans="1:52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1762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5">
        <v>0</v>
      </c>
      <c r="X392" s="9">
        <v>0</v>
      </c>
      <c r="Y392" t="s">
        <v>869</v>
      </c>
      <c r="Z392" t="s">
        <v>868</v>
      </c>
      <c r="AA392" s="2" t="s">
        <v>886</v>
      </c>
      <c r="AB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2" s="2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2" s="2" t="b">
        <v>0</v>
      </c>
      <c r="AG392" s="10" t="b">
        <v>0</v>
      </c>
      <c r="AX392"/>
      <c r="AY392"/>
      <c r="AZ392"/>
    </row>
    <row r="393" spans="1:52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1871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5">
        <v>0</v>
      </c>
      <c r="X393" s="9">
        <v>0</v>
      </c>
      <c r="Y393" t="s">
        <v>873</v>
      </c>
      <c r="Z393" t="s">
        <v>868</v>
      </c>
      <c r="AA393" s="2" t="s">
        <v>886</v>
      </c>
      <c r="AB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3" s="2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3" s="2" t="b">
        <v>0</v>
      </c>
      <c r="AG393" s="10" t="b">
        <v>0</v>
      </c>
      <c r="AX393"/>
      <c r="AY393"/>
      <c r="AZ393"/>
    </row>
    <row r="394" spans="1:52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1762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5">
        <v>0</v>
      </c>
      <c r="X394" s="9">
        <v>0</v>
      </c>
      <c r="Y394" t="s">
        <v>869</v>
      </c>
      <c r="Z394" t="s">
        <v>868</v>
      </c>
      <c r="AA394" s="2" t="s">
        <v>886</v>
      </c>
      <c r="AB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4" s="2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4" s="2" t="b">
        <v>0</v>
      </c>
      <c r="AG394" s="10" t="b">
        <v>0</v>
      </c>
      <c r="AX394"/>
      <c r="AY394"/>
      <c r="AZ394"/>
    </row>
    <row r="395" spans="1:52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1936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5">
        <v>0</v>
      </c>
      <c r="X395" s="9">
        <v>2</v>
      </c>
      <c r="Y395" t="s">
        <v>874</v>
      </c>
      <c r="Z395" t="s">
        <v>868</v>
      </c>
      <c r="AA395" s="2" t="s">
        <v>886</v>
      </c>
      <c r="AB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5" s="2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5" s="2" t="b">
        <v>0</v>
      </c>
      <c r="AG395" s="10" t="b">
        <v>0</v>
      </c>
      <c r="AX395"/>
      <c r="AY395"/>
      <c r="AZ395"/>
    </row>
    <row r="396" spans="1:52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1717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5">
        <v>0</v>
      </c>
      <c r="X396" s="9">
        <v>0</v>
      </c>
      <c r="Y396" t="s">
        <v>869</v>
      </c>
      <c r="Z396" t="s">
        <v>868</v>
      </c>
      <c r="AA396" s="2" t="s">
        <v>886</v>
      </c>
      <c r="AB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6" s="2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6" s="2" t="b">
        <v>0</v>
      </c>
      <c r="AG396" s="10" t="b">
        <v>0</v>
      </c>
      <c r="AX396"/>
      <c r="AY396"/>
      <c r="AZ396"/>
    </row>
    <row r="397" spans="1:52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1762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5">
        <v>0</v>
      </c>
      <c r="X397" s="9">
        <v>0</v>
      </c>
      <c r="Y397" t="s">
        <v>869</v>
      </c>
      <c r="Z397" t="s">
        <v>868</v>
      </c>
      <c r="AA397" s="2" t="s">
        <v>886</v>
      </c>
      <c r="AB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7" s="2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7" s="2" t="b">
        <v>0</v>
      </c>
      <c r="AG397" s="10" t="b">
        <v>0</v>
      </c>
      <c r="AX397"/>
      <c r="AY397"/>
      <c r="AZ397"/>
    </row>
    <row r="398" spans="1:52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1762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5">
        <v>0</v>
      </c>
      <c r="X398" s="9">
        <v>0</v>
      </c>
      <c r="Y398" t="s">
        <v>869</v>
      </c>
      <c r="Z398" t="s">
        <v>868</v>
      </c>
      <c r="AA398" s="2" t="s">
        <v>886</v>
      </c>
      <c r="AB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8" s="2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8" s="2" t="b">
        <v>0</v>
      </c>
      <c r="AG398" s="10" t="b">
        <v>0</v>
      </c>
      <c r="AX398"/>
      <c r="AY398"/>
      <c r="AZ398"/>
    </row>
    <row r="399" spans="1:52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1748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5">
        <v>0</v>
      </c>
      <c r="X399" s="9">
        <v>0</v>
      </c>
      <c r="Y399" t="s">
        <v>869</v>
      </c>
      <c r="Z399" t="s">
        <v>868</v>
      </c>
      <c r="AA399" s="2" t="s">
        <v>886</v>
      </c>
      <c r="AB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9" s="2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9" s="2" t="b">
        <v>0</v>
      </c>
      <c r="AG399" s="10" t="b">
        <v>0</v>
      </c>
      <c r="AX399"/>
      <c r="AY399"/>
      <c r="AZ399"/>
    </row>
    <row r="400" spans="1:52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1748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5">
        <v>0</v>
      </c>
      <c r="X400" s="9">
        <v>0</v>
      </c>
      <c r="Y400" t="s">
        <v>869</v>
      </c>
      <c r="Z400" t="s">
        <v>868</v>
      </c>
      <c r="AA400" s="2" t="s">
        <v>886</v>
      </c>
      <c r="AB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0" s="2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0" s="2" t="b">
        <v>0</v>
      </c>
      <c r="AG400" s="10" t="b">
        <v>0</v>
      </c>
      <c r="AX400"/>
      <c r="AY400"/>
      <c r="AZ400"/>
    </row>
    <row r="401" spans="1:52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1748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5">
        <v>0</v>
      </c>
      <c r="X401" s="9">
        <v>0</v>
      </c>
      <c r="Y401" t="s">
        <v>869</v>
      </c>
      <c r="Z401" t="s">
        <v>868</v>
      </c>
      <c r="AA401" s="2" t="s">
        <v>886</v>
      </c>
      <c r="AB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1" s="2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1" s="2" t="b">
        <v>0</v>
      </c>
      <c r="AG401" s="10" t="b">
        <v>0</v>
      </c>
      <c r="AX401"/>
      <c r="AY401"/>
      <c r="AZ401"/>
    </row>
    <row r="402" spans="1:52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1748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5">
        <v>0</v>
      </c>
      <c r="X402" s="9">
        <v>0</v>
      </c>
      <c r="Y402" t="s">
        <v>869</v>
      </c>
      <c r="Z402" t="s">
        <v>868</v>
      </c>
      <c r="AA402" s="2" t="s">
        <v>886</v>
      </c>
      <c r="AB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2" s="2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2" s="2" t="b">
        <v>0</v>
      </c>
      <c r="AG402" s="10" t="b">
        <v>0</v>
      </c>
      <c r="AX402"/>
      <c r="AY402"/>
      <c r="AZ402"/>
    </row>
    <row r="403" spans="1:52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1717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5">
        <v>0</v>
      </c>
      <c r="X403" s="9">
        <v>0</v>
      </c>
      <c r="Y403" t="s">
        <v>869</v>
      </c>
      <c r="Z403" t="s">
        <v>868</v>
      </c>
      <c r="AA403" s="2" t="s">
        <v>886</v>
      </c>
      <c r="AB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3" s="2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3" s="2" t="b">
        <v>0</v>
      </c>
      <c r="AG403" s="10" t="b">
        <v>0</v>
      </c>
      <c r="AX403"/>
      <c r="AY403"/>
      <c r="AZ403"/>
    </row>
    <row r="404" spans="1:52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1717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5">
        <v>0</v>
      </c>
      <c r="X404" s="9">
        <v>0</v>
      </c>
      <c r="Y404" t="s">
        <v>869</v>
      </c>
      <c r="Z404" t="s">
        <v>868</v>
      </c>
      <c r="AA404" s="2" t="s">
        <v>886</v>
      </c>
      <c r="AB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4" s="2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4" s="2" t="b">
        <v>0</v>
      </c>
      <c r="AG404" s="10" t="b">
        <v>0</v>
      </c>
      <c r="AX404"/>
      <c r="AY404"/>
      <c r="AZ404"/>
    </row>
    <row r="405" spans="1:52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1901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5">
        <v>0</v>
      </c>
      <c r="X405" s="9">
        <v>0</v>
      </c>
      <c r="Y405" t="s">
        <v>873</v>
      </c>
      <c r="Z405" t="s">
        <v>868</v>
      </c>
      <c r="AA405" s="2" t="s">
        <v>886</v>
      </c>
      <c r="AB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5" s="2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5" s="2" t="b">
        <v>0</v>
      </c>
      <c r="AG405" s="10" t="b">
        <v>0</v>
      </c>
      <c r="AX405"/>
      <c r="AY405"/>
      <c r="AZ405"/>
    </row>
    <row r="406" spans="1:52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1901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5">
        <v>0</v>
      </c>
      <c r="X406" s="9">
        <v>8</v>
      </c>
      <c r="Y406" t="s">
        <v>873</v>
      </c>
      <c r="Z406" t="s">
        <v>868</v>
      </c>
      <c r="AA406" s="2" t="s">
        <v>886</v>
      </c>
      <c r="AB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6" s="2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6" s="2" t="b">
        <v>0</v>
      </c>
      <c r="AG406" s="10" t="b">
        <v>0</v>
      </c>
      <c r="AX406"/>
      <c r="AY406"/>
      <c r="AZ406"/>
    </row>
    <row r="407" spans="1:52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1901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5">
        <v>0</v>
      </c>
      <c r="X407" s="9">
        <v>6</v>
      </c>
      <c r="Y407" t="s">
        <v>873</v>
      </c>
      <c r="Z407" t="s">
        <v>868</v>
      </c>
      <c r="AA407" s="2" t="s">
        <v>886</v>
      </c>
      <c r="AB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7" s="2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7" s="2" t="b">
        <v>0</v>
      </c>
      <c r="AG407" s="10" t="b">
        <v>0</v>
      </c>
      <c r="AX407"/>
      <c r="AY407"/>
      <c r="AZ407"/>
    </row>
    <row r="408" spans="1:52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1901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5">
        <v>0</v>
      </c>
      <c r="X408" s="9">
        <v>0</v>
      </c>
      <c r="Y408" t="s">
        <v>873</v>
      </c>
      <c r="Z408" t="s">
        <v>868</v>
      </c>
      <c r="AA408" s="2" t="s">
        <v>886</v>
      </c>
      <c r="AB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8" s="2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8" s="2" t="b">
        <v>0</v>
      </c>
      <c r="AG408" s="10" t="b">
        <v>0</v>
      </c>
      <c r="AX408"/>
      <c r="AY408"/>
      <c r="AZ408"/>
    </row>
    <row r="409" spans="1:52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1871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5">
        <v>0</v>
      </c>
      <c r="X409" s="9">
        <v>0</v>
      </c>
      <c r="Y409" t="s">
        <v>873</v>
      </c>
      <c r="Z409" t="s">
        <v>868</v>
      </c>
      <c r="AA409" s="2" t="s">
        <v>886</v>
      </c>
      <c r="AB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9" s="2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9" s="2" t="b">
        <v>0</v>
      </c>
      <c r="AG409" s="10" t="b">
        <v>0</v>
      </c>
      <c r="AX409"/>
      <c r="AY409"/>
      <c r="AZ409"/>
    </row>
    <row r="410" spans="1:52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1762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5">
        <v>0</v>
      </c>
      <c r="X410" s="9">
        <v>0</v>
      </c>
      <c r="Y410" t="s">
        <v>869</v>
      </c>
      <c r="Z410" t="s">
        <v>868</v>
      </c>
      <c r="AA410" s="2" t="s">
        <v>886</v>
      </c>
      <c r="AB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0" s="2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0" s="2" t="b">
        <v>0</v>
      </c>
      <c r="AG410" s="10" t="b">
        <v>0</v>
      </c>
      <c r="AX410"/>
      <c r="AY410"/>
      <c r="AZ410"/>
    </row>
    <row r="411" spans="1:52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1936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5">
        <v>0</v>
      </c>
      <c r="X411" s="9">
        <v>0</v>
      </c>
      <c r="Y411" t="s">
        <v>874</v>
      </c>
      <c r="Z411" t="s">
        <v>868</v>
      </c>
      <c r="AA411" s="2" t="s">
        <v>886</v>
      </c>
      <c r="AB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1" s="2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1" s="2" t="b">
        <v>0</v>
      </c>
      <c r="AG411" s="10" t="b">
        <v>0</v>
      </c>
      <c r="AX411"/>
      <c r="AY411"/>
      <c r="AZ411"/>
    </row>
    <row r="412" spans="1:52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1936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5">
        <v>0</v>
      </c>
      <c r="X412" s="9">
        <v>4</v>
      </c>
      <c r="Y412" t="s">
        <v>874</v>
      </c>
      <c r="Z412" t="s">
        <v>868</v>
      </c>
      <c r="AA412" s="2" t="s">
        <v>886</v>
      </c>
      <c r="AB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2" s="2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2" s="2" t="b">
        <v>0</v>
      </c>
      <c r="AG412" s="10" t="b">
        <v>0</v>
      </c>
      <c r="AX412"/>
      <c r="AY412"/>
      <c r="AZ412"/>
    </row>
    <row r="413" spans="1:52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1936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5">
        <v>0</v>
      </c>
      <c r="X413" s="9">
        <v>0</v>
      </c>
      <c r="Y413" t="s">
        <v>874</v>
      </c>
      <c r="Z413" t="s">
        <v>868</v>
      </c>
      <c r="AA413" s="2" t="s">
        <v>886</v>
      </c>
      <c r="AB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3" s="2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413" s="2" t="b">
        <v>0</v>
      </c>
      <c r="AG413" s="10" t="b">
        <v>0</v>
      </c>
      <c r="AX413"/>
      <c r="AY413"/>
      <c r="AZ413"/>
    </row>
    <row r="414" spans="1:52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1718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5">
        <v>0</v>
      </c>
      <c r="X414" s="9">
        <v>0</v>
      </c>
      <c r="Y414" t="s">
        <v>871</v>
      </c>
      <c r="Z414" t="s">
        <v>868</v>
      </c>
      <c r="AA414" s="2" t="s">
        <v>886</v>
      </c>
      <c r="AB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4" s="2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4" s="2" t="b">
        <v>0</v>
      </c>
      <c r="AG414" s="10" t="b">
        <v>0</v>
      </c>
      <c r="AX414"/>
      <c r="AY414"/>
      <c r="AZ414"/>
    </row>
    <row r="415" spans="1:52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1753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5">
        <v>0</v>
      </c>
      <c r="X415" s="9">
        <v>0</v>
      </c>
      <c r="Y415" t="s">
        <v>877</v>
      </c>
      <c r="Z415" t="s">
        <v>868</v>
      </c>
      <c r="AA415" s="2" t="s">
        <v>886</v>
      </c>
      <c r="AB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5" s="2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5" s="2" t="b">
        <v>0</v>
      </c>
      <c r="AG415" s="10" t="b">
        <v>0</v>
      </c>
      <c r="AX415"/>
      <c r="AY415"/>
      <c r="AZ415"/>
    </row>
    <row r="416" spans="1:52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1753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5">
        <v>0</v>
      </c>
      <c r="X416" s="9">
        <v>0</v>
      </c>
      <c r="Y416" t="s">
        <v>877</v>
      </c>
      <c r="Z416" t="s">
        <v>868</v>
      </c>
      <c r="AA416" s="2" t="s">
        <v>886</v>
      </c>
      <c r="AB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6" s="2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6" s="2" t="b">
        <v>0</v>
      </c>
      <c r="AG416" s="10" t="b">
        <v>0</v>
      </c>
      <c r="AX416"/>
      <c r="AY416"/>
      <c r="AZ416"/>
    </row>
    <row r="417" spans="1:52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1753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5">
        <v>0</v>
      </c>
      <c r="X417" s="9">
        <v>0</v>
      </c>
      <c r="Y417" t="s">
        <v>877</v>
      </c>
      <c r="Z417" t="s">
        <v>868</v>
      </c>
      <c r="AA417" s="2" t="s">
        <v>886</v>
      </c>
      <c r="AB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7" s="2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7" s="2" t="b">
        <v>0</v>
      </c>
      <c r="AG417" s="10" t="b">
        <v>0</v>
      </c>
      <c r="AX417"/>
      <c r="AY417"/>
      <c r="AZ417"/>
    </row>
    <row r="418" spans="1:52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1753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5">
        <v>0</v>
      </c>
      <c r="X418" s="9">
        <v>0</v>
      </c>
      <c r="Y418" t="s">
        <v>877</v>
      </c>
      <c r="Z418" t="s">
        <v>868</v>
      </c>
      <c r="AA418" s="2" t="s">
        <v>886</v>
      </c>
      <c r="AB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8" s="2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18" s="2" t="b">
        <v>0</v>
      </c>
      <c r="AG418" s="10" t="b">
        <v>0</v>
      </c>
      <c r="AX418"/>
      <c r="AY418"/>
      <c r="AZ418"/>
    </row>
    <row r="419" spans="1:52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1753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5">
        <v>0</v>
      </c>
      <c r="X419" s="9">
        <v>0</v>
      </c>
      <c r="Y419" t="s">
        <v>877</v>
      </c>
      <c r="Z419" t="s">
        <v>868</v>
      </c>
      <c r="AA419" s="2" t="s">
        <v>886</v>
      </c>
      <c r="AB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9" s="2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9" s="2" t="b">
        <v>0</v>
      </c>
      <c r="AG419" s="10" t="b">
        <v>0</v>
      </c>
      <c r="AX419"/>
      <c r="AY419"/>
      <c r="AZ419"/>
    </row>
    <row r="420" spans="1:52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1936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5">
        <v>0</v>
      </c>
      <c r="X420" s="9">
        <v>0</v>
      </c>
      <c r="Y420" t="s">
        <v>874</v>
      </c>
      <c r="Z420" t="s">
        <v>868</v>
      </c>
      <c r="AA420" s="2" t="s">
        <v>886</v>
      </c>
      <c r="AB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0" s="2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20" s="2" t="b">
        <v>0</v>
      </c>
      <c r="AG420" s="10" t="b">
        <v>0</v>
      </c>
      <c r="AX420"/>
      <c r="AY420"/>
      <c r="AZ420"/>
    </row>
    <row r="421" spans="1:52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1802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5">
        <v>0</v>
      </c>
      <c r="X421" s="9">
        <v>0</v>
      </c>
      <c r="Y421" t="s">
        <v>875</v>
      </c>
      <c r="Z421" t="s">
        <v>868</v>
      </c>
      <c r="AA421" s="2" t="s">
        <v>886</v>
      </c>
      <c r="AB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1" s="2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1" s="2" t="b">
        <v>0</v>
      </c>
      <c r="AG421" s="10" t="b">
        <v>0</v>
      </c>
      <c r="AX421"/>
      <c r="AY421"/>
      <c r="AZ421"/>
    </row>
    <row r="422" spans="1:52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1804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5">
        <v>0</v>
      </c>
      <c r="X422" s="9">
        <v>0</v>
      </c>
      <c r="Y422" t="s">
        <v>875</v>
      </c>
      <c r="Z422" t="s">
        <v>868</v>
      </c>
      <c r="AA422" s="2" t="s">
        <v>886</v>
      </c>
      <c r="AB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2" s="2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2" s="2" t="b">
        <v>0</v>
      </c>
      <c r="AG422" s="10" t="b">
        <v>0</v>
      </c>
      <c r="AX422"/>
      <c r="AY422"/>
      <c r="AZ422"/>
    </row>
    <row r="423" spans="1:52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1888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5">
        <v>0</v>
      </c>
      <c r="X423" s="9">
        <v>0</v>
      </c>
      <c r="Y423" t="s">
        <v>870</v>
      </c>
      <c r="Z423" t="s">
        <v>868</v>
      </c>
      <c r="AA423" s="2" t="s">
        <v>886</v>
      </c>
      <c r="AB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3" s="2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3" s="2" t="b">
        <v>0</v>
      </c>
      <c r="AG423" s="10" t="b">
        <v>0</v>
      </c>
      <c r="AX423"/>
      <c r="AY423"/>
      <c r="AZ423"/>
    </row>
    <row r="424" spans="1:52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1888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5">
        <v>0</v>
      </c>
      <c r="X424" s="9">
        <v>0</v>
      </c>
      <c r="Y424" t="s">
        <v>870</v>
      </c>
      <c r="Z424" t="s">
        <v>868</v>
      </c>
      <c r="AA424" s="2" t="s">
        <v>886</v>
      </c>
      <c r="AB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4" s="2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4" s="2" t="b">
        <v>0</v>
      </c>
      <c r="AG424" s="10" t="b">
        <v>0</v>
      </c>
      <c r="AX424"/>
      <c r="AY424"/>
      <c r="AZ424"/>
    </row>
    <row r="425" spans="1:52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1950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5">
        <v>0</v>
      </c>
      <c r="X425" s="9">
        <v>0</v>
      </c>
      <c r="Y425" t="s">
        <v>872</v>
      </c>
      <c r="Z425" t="s">
        <v>868</v>
      </c>
      <c r="AA425" s="2" t="s">
        <v>886</v>
      </c>
      <c r="AB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5" s="2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5" s="2" t="b">
        <v>0</v>
      </c>
      <c r="AG425" s="10" t="b">
        <v>0</v>
      </c>
      <c r="AX425"/>
      <c r="AY425"/>
      <c r="AZ425"/>
    </row>
    <row r="426" spans="1:52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1826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5">
        <v>0</v>
      </c>
      <c r="X426" s="9">
        <v>0</v>
      </c>
      <c r="Y426" t="s">
        <v>877</v>
      </c>
      <c r="Z426" t="s">
        <v>868</v>
      </c>
      <c r="AA426" s="2" t="s">
        <v>886</v>
      </c>
      <c r="AB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6" s="2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6" s="2" t="b">
        <v>0</v>
      </c>
      <c r="AG426" s="10" t="b">
        <v>0</v>
      </c>
      <c r="AX426"/>
      <c r="AY426"/>
      <c r="AZ426"/>
    </row>
    <row r="427" spans="1:52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1933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5">
        <v>0</v>
      </c>
      <c r="X427" s="9">
        <v>0</v>
      </c>
      <c r="Y427" t="s">
        <v>875</v>
      </c>
      <c r="Z427" t="s">
        <v>868</v>
      </c>
      <c r="AA427" s="2" t="s">
        <v>886</v>
      </c>
      <c r="AB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7" s="2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7" s="2" t="b">
        <v>0</v>
      </c>
      <c r="AG427" s="10" t="b">
        <v>0</v>
      </c>
      <c r="AX427"/>
      <c r="AY427"/>
      <c r="AZ427"/>
    </row>
    <row r="428" spans="1:52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1761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5">
        <v>0</v>
      </c>
      <c r="X428" s="9">
        <v>0</v>
      </c>
      <c r="Y428" t="s">
        <v>875</v>
      </c>
      <c r="Z428" t="s">
        <v>868</v>
      </c>
      <c r="AA428" s="2" t="s">
        <v>886</v>
      </c>
      <c r="AB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8" s="2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8" s="2" t="b">
        <v>0</v>
      </c>
      <c r="AG428" s="10" t="b">
        <v>0</v>
      </c>
      <c r="AX428"/>
      <c r="AY428"/>
      <c r="AZ428"/>
    </row>
    <row r="429" spans="1:52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1814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5">
        <v>0</v>
      </c>
      <c r="X429" s="9">
        <v>0</v>
      </c>
      <c r="Y429" t="s">
        <v>870</v>
      </c>
      <c r="Z429" t="s">
        <v>868</v>
      </c>
      <c r="AA429" s="2" t="s">
        <v>886</v>
      </c>
      <c r="AB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9" s="2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9" s="2" t="b">
        <v>0</v>
      </c>
      <c r="AG429" s="10" t="b">
        <v>0</v>
      </c>
      <c r="AX429"/>
      <c r="AY429"/>
      <c r="AZ429"/>
    </row>
    <row r="430" spans="1:52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1848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5">
        <v>0</v>
      </c>
      <c r="X430" s="9">
        <v>0</v>
      </c>
      <c r="Y430" t="s">
        <v>870</v>
      </c>
      <c r="Z430" t="s">
        <v>868</v>
      </c>
      <c r="AA430" s="2" t="s">
        <v>886</v>
      </c>
      <c r="AB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0" s="2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0" s="2" t="b">
        <v>0</v>
      </c>
      <c r="AG430" s="10" t="b">
        <v>0</v>
      </c>
      <c r="AX430"/>
      <c r="AY430"/>
      <c r="AZ430"/>
    </row>
    <row r="431" spans="1:52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1841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5">
        <v>0</v>
      </c>
      <c r="X431" s="9">
        <v>0</v>
      </c>
      <c r="Y431" t="s">
        <v>872</v>
      </c>
      <c r="Z431" t="s">
        <v>868</v>
      </c>
      <c r="AA431" s="2" t="s">
        <v>886</v>
      </c>
      <c r="AB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1" s="2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1" s="2" t="b">
        <v>0</v>
      </c>
      <c r="AG431" s="10" t="b">
        <v>0</v>
      </c>
      <c r="AX431"/>
      <c r="AY431"/>
      <c r="AZ431"/>
    </row>
    <row r="432" spans="1:52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1781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5">
        <v>0</v>
      </c>
      <c r="X432" s="9">
        <v>0</v>
      </c>
      <c r="Y432" t="s">
        <v>873</v>
      </c>
      <c r="Z432" t="s">
        <v>868</v>
      </c>
      <c r="AA432" s="2" t="s">
        <v>886</v>
      </c>
      <c r="AB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2" s="2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2" s="2" t="b">
        <v>0</v>
      </c>
      <c r="AG432" s="10" t="b">
        <v>0</v>
      </c>
      <c r="AX432"/>
      <c r="AY432"/>
      <c r="AZ432"/>
    </row>
    <row r="433" spans="1:52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1861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5">
        <v>0</v>
      </c>
      <c r="X433" s="9">
        <v>0</v>
      </c>
      <c r="Y433" t="s">
        <v>874</v>
      </c>
      <c r="Z433" t="s">
        <v>868</v>
      </c>
      <c r="AA433" s="2" t="s">
        <v>886</v>
      </c>
      <c r="AB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3" s="2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3" s="2" t="b">
        <v>0</v>
      </c>
      <c r="AG433" s="10" t="b">
        <v>0</v>
      </c>
      <c r="AX433"/>
      <c r="AY433"/>
      <c r="AZ433"/>
    </row>
    <row r="434" spans="1:52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1841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5">
        <v>0</v>
      </c>
      <c r="X434" s="9">
        <v>0</v>
      </c>
      <c r="Y434" t="s">
        <v>872</v>
      </c>
      <c r="Z434" t="s">
        <v>868</v>
      </c>
      <c r="AA434" s="2" t="s">
        <v>886</v>
      </c>
      <c r="AB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4" s="2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4" s="2" t="b">
        <v>0</v>
      </c>
      <c r="AG434" s="10" t="b">
        <v>0</v>
      </c>
      <c r="AX434"/>
      <c r="AY434"/>
      <c r="AZ434"/>
    </row>
    <row r="435" spans="1:52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1875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5">
        <v>0</v>
      </c>
      <c r="X435" s="9">
        <v>0</v>
      </c>
      <c r="Y435" t="s">
        <v>871</v>
      </c>
      <c r="Z435" t="s">
        <v>868</v>
      </c>
      <c r="AA435" s="2" t="s">
        <v>886</v>
      </c>
      <c r="AB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5" s="2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5" s="2" t="b">
        <v>0</v>
      </c>
      <c r="AG435" s="10" t="b">
        <v>0</v>
      </c>
      <c r="AX435"/>
      <c r="AY435"/>
      <c r="AZ435"/>
    </row>
    <row r="436" spans="1:52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1743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5">
        <v>0</v>
      </c>
      <c r="X436" s="9">
        <v>0</v>
      </c>
      <c r="Y436" t="s">
        <v>874</v>
      </c>
      <c r="Z436" t="s">
        <v>868</v>
      </c>
      <c r="AA436" s="2" t="s">
        <v>886</v>
      </c>
      <c r="AB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6" s="2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6" s="2" t="b">
        <v>0</v>
      </c>
      <c r="AG436" s="10" t="b">
        <v>0</v>
      </c>
      <c r="AX436"/>
      <c r="AY436"/>
      <c r="AZ436"/>
    </row>
    <row r="437" spans="1:52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1780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5">
        <v>0</v>
      </c>
      <c r="X437" s="9">
        <v>0</v>
      </c>
      <c r="Y437" t="s">
        <v>869</v>
      </c>
      <c r="Z437" t="s">
        <v>868</v>
      </c>
      <c r="AA437" s="2" t="s">
        <v>886</v>
      </c>
      <c r="AB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7" s="2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7" s="2" t="b">
        <v>0</v>
      </c>
      <c r="AG437" s="10" t="b">
        <v>0</v>
      </c>
      <c r="AX437"/>
      <c r="AY437"/>
      <c r="AZ437"/>
    </row>
    <row r="438" spans="1:52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1780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5">
        <v>0</v>
      </c>
      <c r="X438" s="9">
        <v>0</v>
      </c>
      <c r="Y438" t="s">
        <v>869</v>
      </c>
      <c r="Z438" t="s">
        <v>868</v>
      </c>
      <c r="AA438" s="2" t="s">
        <v>886</v>
      </c>
      <c r="AB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8" s="2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8" s="2" t="b">
        <v>0</v>
      </c>
      <c r="AG438" s="10" t="b">
        <v>0</v>
      </c>
      <c r="AX438"/>
      <c r="AY438"/>
      <c r="AZ438"/>
    </row>
    <row r="439" spans="1:52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1780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5">
        <v>0</v>
      </c>
      <c r="X439" s="9">
        <v>0</v>
      </c>
      <c r="Y439" t="s">
        <v>869</v>
      </c>
      <c r="Z439" t="s">
        <v>868</v>
      </c>
      <c r="AA439" s="2" t="s">
        <v>886</v>
      </c>
      <c r="AB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9" s="2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9" s="2" t="b">
        <v>0</v>
      </c>
      <c r="AG439" s="10" t="b">
        <v>0</v>
      </c>
      <c r="AX439"/>
      <c r="AY439"/>
      <c r="AZ439"/>
    </row>
    <row r="440" spans="1:52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1762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5">
        <v>0</v>
      </c>
      <c r="X440" s="9">
        <v>0</v>
      </c>
      <c r="Y440" t="s">
        <v>869</v>
      </c>
      <c r="Z440" t="s">
        <v>868</v>
      </c>
      <c r="AA440" s="2" t="s">
        <v>886</v>
      </c>
      <c r="AB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0" s="2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0" s="2" t="b">
        <v>0</v>
      </c>
      <c r="AG440" s="10" t="b">
        <v>0</v>
      </c>
      <c r="AX440"/>
      <c r="AY440"/>
      <c r="AZ440"/>
    </row>
    <row r="441" spans="1:52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1818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5">
        <v>0</v>
      </c>
      <c r="X441" s="9">
        <v>8</v>
      </c>
      <c r="Y441" t="s">
        <v>877</v>
      </c>
      <c r="Z441" t="s">
        <v>868</v>
      </c>
      <c r="AA441" s="2" t="s">
        <v>886</v>
      </c>
      <c r="AB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1" s="2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1" s="2" t="b">
        <v>0</v>
      </c>
      <c r="AG441" s="10" t="b">
        <v>0</v>
      </c>
      <c r="AX441"/>
      <c r="AY441"/>
      <c r="AZ441"/>
    </row>
    <row r="442" spans="1:52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1936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5">
        <v>0</v>
      </c>
      <c r="X442" s="9">
        <v>0</v>
      </c>
      <c r="Y442" t="s">
        <v>874</v>
      </c>
      <c r="Z442" t="s">
        <v>868</v>
      </c>
      <c r="AA442" s="2" t="s">
        <v>886</v>
      </c>
      <c r="AB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2" s="2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2" s="2" t="b">
        <v>0</v>
      </c>
      <c r="AG442" s="10" t="b">
        <v>0</v>
      </c>
      <c r="AX442"/>
      <c r="AY442"/>
      <c r="AZ442"/>
    </row>
    <row r="443" spans="1:52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1936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5">
        <v>0</v>
      </c>
      <c r="X443" s="9">
        <v>0</v>
      </c>
      <c r="Y443" t="s">
        <v>874</v>
      </c>
      <c r="Z443" t="s">
        <v>868</v>
      </c>
      <c r="AA443" s="2" t="s">
        <v>886</v>
      </c>
      <c r="AB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3" s="2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3" s="2" t="b">
        <v>0</v>
      </c>
      <c r="AG443" s="10" t="b">
        <v>0</v>
      </c>
      <c r="AX443"/>
      <c r="AY443"/>
      <c r="AZ443"/>
    </row>
    <row r="444" spans="1:52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1761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5">
        <v>0</v>
      </c>
      <c r="X444" s="9">
        <v>0</v>
      </c>
      <c r="Y444" t="s">
        <v>875</v>
      </c>
      <c r="Z444" t="s">
        <v>868</v>
      </c>
      <c r="AA444" s="2" t="s">
        <v>886</v>
      </c>
      <c r="AB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4" s="2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4" s="2" t="b">
        <v>0</v>
      </c>
      <c r="AG444" s="10" t="b">
        <v>0</v>
      </c>
      <c r="AX444"/>
      <c r="AY444"/>
      <c r="AZ444"/>
    </row>
    <row r="445" spans="1:52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1773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5">
        <v>0</v>
      </c>
      <c r="X445" s="9">
        <v>0</v>
      </c>
      <c r="Y445" t="s">
        <v>870</v>
      </c>
      <c r="Z445" t="s">
        <v>868</v>
      </c>
      <c r="AA445" s="2" t="s">
        <v>886</v>
      </c>
      <c r="AB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5" s="2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5" s="2" t="b">
        <v>0</v>
      </c>
      <c r="AG445" s="10" t="b">
        <v>0</v>
      </c>
      <c r="AX445"/>
      <c r="AY445"/>
      <c r="AZ445"/>
    </row>
    <row r="446" spans="1:52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1762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5">
        <v>0</v>
      </c>
      <c r="X446" s="9">
        <v>0</v>
      </c>
      <c r="Y446" t="s">
        <v>869</v>
      </c>
      <c r="Z446" t="s">
        <v>868</v>
      </c>
      <c r="AA446" s="2" t="s">
        <v>886</v>
      </c>
      <c r="AB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6" s="2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6" s="2" t="b">
        <v>0</v>
      </c>
      <c r="AG446" s="10" t="b">
        <v>0</v>
      </c>
      <c r="AX446"/>
      <c r="AY446"/>
      <c r="AZ446"/>
    </row>
    <row r="447" spans="1:52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1814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5">
        <v>0</v>
      </c>
      <c r="X447" s="9">
        <v>0</v>
      </c>
      <c r="Y447" t="s">
        <v>870</v>
      </c>
      <c r="Z447" t="s">
        <v>868</v>
      </c>
      <c r="AA447" s="2" t="s">
        <v>886</v>
      </c>
      <c r="AB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7" s="2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7" s="2" t="b">
        <v>0</v>
      </c>
      <c r="AG447" s="10" t="b">
        <v>0</v>
      </c>
      <c r="AX447"/>
      <c r="AY447"/>
      <c r="AZ447"/>
    </row>
    <row r="448" spans="1:52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1818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5">
        <v>0</v>
      </c>
      <c r="X448" s="9">
        <v>0</v>
      </c>
      <c r="Y448" t="s">
        <v>877</v>
      </c>
      <c r="Z448" t="s">
        <v>868</v>
      </c>
      <c r="AA448" s="2" t="s">
        <v>886</v>
      </c>
      <c r="AB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8" s="2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8" s="2" t="b">
        <v>0</v>
      </c>
      <c r="AG448" s="10" t="b">
        <v>0</v>
      </c>
      <c r="AX448"/>
      <c r="AY448"/>
      <c r="AZ448"/>
    </row>
    <row r="449" spans="1:52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1781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5">
        <v>0</v>
      </c>
      <c r="X449" s="9">
        <v>0</v>
      </c>
      <c r="Y449" t="s">
        <v>873</v>
      </c>
      <c r="Z449" t="s">
        <v>868</v>
      </c>
      <c r="AA449" s="2" t="s">
        <v>886</v>
      </c>
      <c r="AB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9" s="2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9" s="2" t="b">
        <v>0</v>
      </c>
      <c r="AG449" s="10" t="b">
        <v>0</v>
      </c>
      <c r="AX449"/>
      <c r="AY449"/>
      <c r="AZ449"/>
    </row>
    <row r="450" spans="1:52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1936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5">
        <v>0</v>
      </c>
      <c r="X450" s="9">
        <v>0</v>
      </c>
      <c r="Y450" t="s">
        <v>874</v>
      </c>
      <c r="Z450" t="s">
        <v>868</v>
      </c>
      <c r="AA450" s="2" t="s">
        <v>886</v>
      </c>
      <c r="AB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0" s="2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0" s="2" t="b">
        <v>0</v>
      </c>
      <c r="AG450" s="10" t="b">
        <v>0</v>
      </c>
      <c r="AX450"/>
      <c r="AY450"/>
      <c r="AZ450"/>
    </row>
    <row r="451" spans="1:52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1780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5">
        <v>0</v>
      </c>
      <c r="X451" s="9">
        <v>0</v>
      </c>
      <c r="Y451" t="s">
        <v>869</v>
      </c>
      <c r="Z451" t="s">
        <v>868</v>
      </c>
      <c r="AA451" s="2" t="s">
        <v>886</v>
      </c>
      <c r="AB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1" s="2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1" s="2" t="b">
        <v>0</v>
      </c>
      <c r="AG451" s="10" t="b">
        <v>0</v>
      </c>
      <c r="AX451"/>
      <c r="AY451"/>
      <c r="AZ451"/>
    </row>
    <row r="452" spans="1:52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1725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5">
        <v>0</v>
      </c>
      <c r="X452" s="9">
        <v>0</v>
      </c>
      <c r="Y452" t="s">
        <v>869</v>
      </c>
      <c r="Z452" t="s">
        <v>868</v>
      </c>
      <c r="AA452" s="2" t="s">
        <v>886</v>
      </c>
      <c r="AB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2" s="2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2" s="2" t="b">
        <v>0</v>
      </c>
      <c r="AG452" s="10" t="b">
        <v>0</v>
      </c>
      <c r="AX452"/>
      <c r="AY452"/>
      <c r="AZ452"/>
    </row>
    <row r="453" spans="1:52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1762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5">
        <f>INT(139/2)</f>
        <v>69</v>
      </c>
      <c r="X453" s="9">
        <v>8</v>
      </c>
      <c r="Y453" t="s">
        <v>869</v>
      </c>
      <c r="Z453" t="s">
        <v>868</v>
      </c>
      <c r="AA453" s="2" t="s">
        <v>886</v>
      </c>
      <c r="AB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3" s="2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3" s="2" t="b">
        <v>0</v>
      </c>
      <c r="AG453" s="10" t="b">
        <v>0</v>
      </c>
      <c r="AX453"/>
      <c r="AY453"/>
      <c r="AZ453"/>
    </row>
    <row r="454" spans="1:52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1718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5">
        <v>60</v>
      </c>
      <c r="X454" s="9">
        <v>7</v>
      </c>
      <c r="Y454" t="s">
        <v>871</v>
      </c>
      <c r="Z454" t="s">
        <v>868</v>
      </c>
      <c r="AA454" s="2" t="s">
        <v>886</v>
      </c>
      <c r="AB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4" s="2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4" s="2" t="b">
        <v>0</v>
      </c>
      <c r="AG454" s="10" t="b">
        <v>0</v>
      </c>
      <c r="AX454"/>
      <c r="AY454"/>
      <c r="AZ454"/>
    </row>
    <row r="455" spans="1:52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1761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5">
        <v>69</v>
      </c>
      <c r="X455" s="9">
        <v>6</v>
      </c>
      <c r="Y455" t="s">
        <v>875</v>
      </c>
      <c r="Z455" t="s">
        <v>868</v>
      </c>
      <c r="AA455" s="2" t="s">
        <v>886</v>
      </c>
      <c r="AB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5" s="2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5" s="2" t="b">
        <v>0</v>
      </c>
      <c r="AG455" s="10" t="b">
        <v>0</v>
      </c>
      <c r="AX455"/>
      <c r="AY455"/>
      <c r="AZ455"/>
    </row>
    <row r="456" spans="1:52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1762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5">
        <f>INT(108/3)</f>
        <v>36</v>
      </c>
      <c r="X456" s="9">
        <v>8</v>
      </c>
      <c r="Y456" t="s">
        <v>869</v>
      </c>
      <c r="Z456" t="s">
        <v>868</v>
      </c>
      <c r="AA456" s="2" t="s">
        <v>886</v>
      </c>
      <c r="AB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6" s="2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6" s="2" t="b">
        <v>0</v>
      </c>
      <c r="AG456" s="10" t="b">
        <v>0</v>
      </c>
      <c r="AX456"/>
      <c r="AY456"/>
      <c r="AZ456"/>
    </row>
    <row r="457" spans="1:52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1718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5">
        <v>80</v>
      </c>
      <c r="X457" s="9">
        <v>8</v>
      </c>
      <c r="Y457" t="s">
        <v>871</v>
      </c>
      <c r="Z457" t="s">
        <v>868</v>
      </c>
      <c r="AA457" s="2" t="s">
        <v>886</v>
      </c>
      <c r="AB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7" s="2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7" s="2" t="b">
        <v>0</v>
      </c>
      <c r="AG457" s="10" t="b">
        <v>0</v>
      </c>
      <c r="AX457"/>
      <c r="AY457"/>
      <c r="AZ457"/>
    </row>
    <row r="458" spans="1:52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1762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5">
        <v>34</v>
      </c>
      <c r="X458" s="9">
        <v>8</v>
      </c>
      <c r="Y458" t="s">
        <v>869</v>
      </c>
      <c r="Z458" t="s">
        <v>868</v>
      </c>
      <c r="AA458" s="2" t="s">
        <v>886</v>
      </c>
      <c r="AB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8" s="2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8" s="2" t="b">
        <v>0</v>
      </c>
      <c r="AG458" s="10" t="b">
        <v>0</v>
      </c>
      <c r="AX458"/>
      <c r="AY458"/>
      <c r="AZ458"/>
    </row>
    <row r="459" spans="1:52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1870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5">
        <f>INT((168+24)/2)</f>
        <v>96</v>
      </c>
      <c r="X459" s="9">
        <v>8</v>
      </c>
      <c r="Y459" t="s">
        <v>869</v>
      </c>
      <c r="Z459" t="s">
        <v>868</v>
      </c>
      <c r="AA459" s="2" t="s">
        <v>886</v>
      </c>
      <c r="AB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9" s="2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9" s="2" t="b">
        <v>0</v>
      </c>
      <c r="AG459" s="10" t="b">
        <v>0</v>
      </c>
      <c r="AX459"/>
      <c r="AY459"/>
      <c r="AZ459"/>
    </row>
    <row r="460" spans="1:52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1743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5">
        <f>INT((322-(PROPERTIES[[#This Row],[HEAD_CAPACITY]]*2))/5)</f>
        <v>46</v>
      </c>
      <c r="X460" s="9">
        <v>8</v>
      </c>
      <c r="Y460" t="s">
        <v>874</v>
      </c>
      <c r="Z460" t="s">
        <v>868</v>
      </c>
      <c r="AA460" s="2" t="s">
        <v>886</v>
      </c>
      <c r="AB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0" s="2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0" s="2" t="b">
        <v>1</v>
      </c>
      <c r="AG460" s="10" t="b">
        <v>0</v>
      </c>
      <c r="AX460"/>
      <c r="AY460"/>
      <c r="AZ460"/>
    </row>
    <row r="461" spans="1:52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1894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5">
        <v>38</v>
      </c>
      <c r="X461" s="9">
        <v>8</v>
      </c>
      <c r="Y461" t="s">
        <v>875</v>
      </c>
      <c r="Z461" t="s">
        <v>868</v>
      </c>
      <c r="AA461" s="2" t="s">
        <v>886</v>
      </c>
      <c r="AB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1" s="2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1" s="2" t="b">
        <v>0</v>
      </c>
      <c r="AG461" s="10" t="b">
        <v>0</v>
      </c>
      <c r="AX461"/>
      <c r="AY461"/>
      <c r="AZ461"/>
    </row>
    <row r="462" spans="1:52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1781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5">
        <v>74</v>
      </c>
      <c r="X462" s="9">
        <v>8</v>
      </c>
      <c r="Y462" t="s">
        <v>873</v>
      </c>
      <c r="Z462" t="s">
        <v>868</v>
      </c>
      <c r="AA462" s="2" t="s">
        <v>886</v>
      </c>
      <c r="AB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2" s="2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62" s="2" t="b">
        <v>0</v>
      </c>
      <c r="AG462" s="10" t="b">
        <v>0</v>
      </c>
      <c r="AX462"/>
      <c r="AY462"/>
      <c r="AZ462"/>
    </row>
    <row r="463" spans="1:52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1743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5">
        <v>68</v>
      </c>
      <c r="X463" s="9">
        <v>8</v>
      </c>
      <c r="Y463" t="s">
        <v>874</v>
      </c>
      <c r="Z463" t="s">
        <v>868</v>
      </c>
      <c r="AA463" s="2" t="s">
        <v>886</v>
      </c>
      <c r="AB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3" s="2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3" s="2" t="b">
        <v>0</v>
      </c>
      <c r="AG463" s="10" t="b">
        <v>0</v>
      </c>
      <c r="AX463"/>
      <c r="AY463"/>
      <c r="AZ463"/>
    </row>
    <row r="464" spans="1:52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1901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5">
        <v>48</v>
      </c>
      <c r="X464" s="9">
        <v>8</v>
      </c>
      <c r="Y464" t="s">
        <v>873</v>
      </c>
      <c r="Z464" t="s">
        <v>868</v>
      </c>
      <c r="AA464" s="2" t="s">
        <v>886</v>
      </c>
      <c r="AB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4" s="2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4" s="2" t="b">
        <v>0</v>
      </c>
      <c r="AG464" s="10" t="b">
        <v>0</v>
      </c>
      <c r="AX464"/>
      <c r="AY464"/>
      <c r="AZ464"/>
    </row>
    <row r="465" spans="1:52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1773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5">
        <f>126/3</f>
        <v>42</v>
      </c>
      <c r="X465" s="9">
        <v>8</v>
      </c>
      <c r="Y465" t="s">
        <v>870</v>
      </c>
      <c r="Z465" t="s">
        <v>868</v>
      </c>
      <c r="AA465" s="2" t="s">
        <v>886</v>
      </c>
      <c r="AB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5" s="2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5" s="2" t="b">
        <v>0</v>
      </c>
      <c r="AG465" s="10" t="b">
        <v>0</v>
      </c>
      <c r="AX465"/>
      <c r="AY465"/>
      <c r="AZ465"/>
    </row>
    <row r="466" spans="1:52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1781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5">
        <f>INT(204/3)</f>
        <v>68</v>
      </c>
      <c r="X466" s="9">
        <v>8</v>
      </c>
      <c r="Y466" t="s">
        <v>873</v>
      </c>
      <c r="Z466" t="s">
        <v>868</v>
      </c>
      <c r="AA466" s="2" t="s">
        <v>886</v>
      </c>
      <c r="AB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6" s="2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6" s="2" t="b">
        <v>0</v>
      </c>
      <c r="AG466" s="10" t="b">
        <v>0</v>
      </c>
      <c r="AX466"/>
      <c r="AY466"/>
      <c r="AZ466"/>
    </row>
    <row r="467" spans="1:52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1762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5">
        <v>73</v>
      </c>
      <c r="X467" s="9">
        <v>8</v>
      </c>
      <c r="Y467" t="s">
        <v>869</v>
      </c>
      <c r="Z467" t="s">
        <v>868</v>
      </c>
      <c r="AA467" s="2" t="s">
        <v>886</v>
      </c>
      <c r="AB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7" s="2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7" s="2" t="b">
        <v>0</v>
      </c>
      <c r="AG467" s="10" t="b">
        <v>0</v>
      </c>
      <c r="AX467"/>
      <c r="AY467"/>
      <c r="AZ467"/>
    </row>
    <row r="468" spans="1:52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1762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5">
        <f>PROPERTIES[[#This Row],[HEAD_CAPACITY]]</f>
        <v>104</v>
      </c>
      <c r="X468" s="9">
        <v>8</v>
      </c>
      <c r="Y468" t="s">
        <v>869</v>
      </c>
      <c r="Z468" t="s">
        <v>868</v>
      </c>
      <c r="AA468" s="2" t="s">
        <v>886</v>
      </c>
      <c r="AB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8" s="2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8" s="2" t="b">
        <v>0</v>
      </c>
      <c r="AG468" s="10" t="b">
        <v>0</v>
      </c>
      <c r="AX468"/>
      <c r="AY468"/>
      <c r="AZ468"/>
    </row>
    <row r="469" spans="1:52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1764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5">
        <f>PROPERTIES[[#This Row],[HEAD_CAPACITY]]</f>
        <v>137</v>
      </c>
      <c r="X469" s="9">
        <v>8</v>
      </c>
      <c r="Y469" t="s">
        <v>873</v>
      </c>
      <c r="Z469" t="s">
        <v>868</v>
      </c>
      <c r="AA469" s="2" t="s">
        <v>886</v>
      </c>
      <c r="AB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9" s="2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9" s="2" t="b">
        <v>0</v>
      </c>
      <c r="AG469" s="10" t="b">
        <v>0</v>
      </c>
      <c r="AX469"/>
      <c r="AY469"/>
      <c r="AZ469"/>
    </row>
    <row r="470" spans="1:52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1871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5">
        <f>76/2</f>
        <v>38</v>
      </c>
      <c r="X470" s="9">
        <v>8</v>
      </c>
      <c r="Y470" t="s">
        <v>873</v>
      </c>
      <c r="Z470" t="s">
        <v>868</v>
      </c>
      <c r="AA470" s="2" t="s">
        <v>886</v>
      </c>
      <c r="AB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0" s="2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0" s="2" t="b">
        <v>0</v>
      </c>
      <c r="AG470" s="10" t="b">
        <v>0</v>
      </c>
      <c r="AX470"/>
      <c r="AY470"/>
      <c r="AZ470"/>
    </row>
    <row r="471" spans="1:52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1718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5">
        <v>68</v>
      </c>
      <c r="X471" s="9">
        <v>8</v>
      </c>
      <c r="Y471" t="s">
        <v>871</v>
      </c>
      <c r="Z471" t="s">
        <v>868</v>
      </c>
      <c r="AA471" s="2" t="s">
        <v>886</v>
      </c>
      <c r="AB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1" s="2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1" s="2" t="b">
        <v>0</v>
      </c>
      <c r="AG471" s="10" t="b">
        <v>0</v>
      </c>
      <c r="AX471"/>
      <c r="AY471"/>
      <c r="AZ471"/>
    </row>
    <row r="472" spans="1:52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1718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5">
        <v>70</v>
      </c>
      <c r="X472" s="9">
        <v>8</v>
      </c>
      <c r="Y472" t="s">
        <v>871</v>
      </c>
      <c r="Z472" t="s">
        <v>868</v>
      </c>
      <c r="AA472" s="2" t="s">
        <v>886</v>
      </c>
      <c r="AB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2" s="2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2" s="2" t="b">
        <v>0</v>
      </c>
      <c r="AG472" s="10" t="b">
        <v>0</v>
      </c>
      <c r="AX472"/>
      <c r="AY472"/>
      <c r="AZ472"/>
    </row>
    <row r="473" spans="1:52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1895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5">
        <v>86</v>
      </c>
      <c r="X473" s="9">
        <v>8</v>
      </c>
      <c r="Y473" t="s">
        <v>877</v>
      </c>
      <c r="Z473" t="s">
        <v>868</v>
      </c>
      <c r="AA473" s="2" t="s">
        <v>886</v>
      </c>
      <c r="AB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3" s="2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3" s="2" t="b">
        <v>0</v>
      </c>
      <c r="AG473" s="10" t="b">
        <v>0</v>
      </c>
      <c r="AX473"/>
      <c r="AY473"/>
      <c r="AZ473"/>
    </row>
    <row r="474" spans="1:52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1764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5">
        <v>52</v>
      </c>
      <c r="X474" s="9">
        <v>8</v>
      </c>
      <c r="Y474" t="s">
        <v>873</v>
      </c>
      <c r="Z474" t="s">
        <v>868</v>
      </c>
      <c r="AA474" s="2" t="s">
        <v>886</v>
      </c>
      <c r="AB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4" s="2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4" s="2" t="b">
        <v>0</v>
      </c>
      <c r="AG474" s="10" t="b">
        <v>0</v>
      </c>
      <c r="AX474"/>
      <c r="AY474"/>
      <c r="AZ474"/>
    </row>
    <row r="475" spans="1:52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1802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5">
        <v>66</v>
      </c>
      <c r="X475" s="9">
        <v>8</v>
      </c>
      <c r="Y475" t="s">
        <v>875</v>
      </c>
      <c r="Z475" t="s">
        <v>868</v>
      </c>
      <c r="AA475" s="2" t="s">
        <v>886</v>
      </c>
      <c r="AB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5" s="2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5" s="2" t="b">
        <v>0</v>
      </c>
      <c r="AG475" s="10" t="b">
        <v>0</v>
      </c>
      <c r="AX475"/>
      <c r="AY475"/>
      <c r="AZ475"/>
    </row>
    <row r="476" spans="1:52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2207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5">
        <v>66</v>
      </c>
      <c r="X476" s="9">
        <v>8</v>
      </c>
      <c r="Y476" t="s">
        <v>877</v>
      </c>
      <c r="Z476" t="s">
        <v>868</v>
      </c>
      <c r="AA476" s="2" t="s">
        <v>886</v>
      </c>
      <c r="AB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6" s="2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6" s="2" t="b">
        <v>0</v>
      </c>
      <c r="AG476" s="10" t="b">
        <v>0</v>
      </c>
      <c r="AX476"/>
      <c r="AY476"/>
      <c r="AZ476"/>
    </row>
    <row r="477" spans="1:52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1818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5">
        <v>76</v>
      </c>
      <c r="X477" s="9">
        <v>8</v>
      </c>
      <c r="Y477" t="s">
        <v>877</v>
      </c>
      <c r="Z477" t="s">
        <v>868</v>
      </c>
      <c r="AA477" s="2" t="s">
        <v>886</v>
      </c>
      <c r="AB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7" s="2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7" s="2" t="b">
        <v>0</v>
      </c>
      <c r="AG477" s="10" t="b">
        <v>0</v>
      </c>
      <c r="AX477"/>
      <c r="AY477"/>
      <c r="AZ477"/>
    </row>
    <row r="478" spans="1:52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1761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5">
        <f>INT((135+151)/3)</f>
        <v>95</v>
      </c>
      <c r="X478" s="9">
        <v>6</v>
      </c>
      <c r="Y478" t="s">
        <v>875</v>
      </c>
      <c r="Z478" t="s">
        <v>868</v>
      </c>
      <c r="AA478" s="2" t="s">
        <v>886</v>
      </c>
      <c r="AB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8" s="2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8" s="2" t="b">
        <v>0</v>
      </c>
      <c r="AG478" s="10" t="b">
        <v>0</v>
      </c>
      <c r="AX478"/>
      <c r="AY478"/>
      <c r="AZ478"/>
    </row>
    <row r="479" spans="1:52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1781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5">
        <v>80</v>
      </c>
      <c r="X479" s="9">
        <v>7</v>
      </c>
      <c r="Y479" t="s">
        <v>873</v>
      </c>
      <c r="Z479" t="s">
        <v>868</v>
      </c>
      <c r="AA479" s="2" t="s">
        <v>886</v>
      </c>
      <c r="AB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9" s="2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9" s="2" t="b">
        <v>0</v>
      </c>
      <c r="AG479" s="10" t="b">
        <v>0</v>
      </c>
      <c r="AX479"/>
      <c r="AY479"/>
      <c r="AZ479"/>
    </row>
    <row r="480" spans="1:52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1812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5">
        <v>47</v>
      </c>
      <c r="X480" s="9">
        <v>6</v>
      </c>
      <c r="Y480" t="s">
        <v>877</v>
      </c>
      <c r="Z480" t="s">
        <v>868</v>
      </c>
      <c r="AA480" s="2" t="s">
        <v>886</v>
      </c>
      <c r="AB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0" s="2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0" s="2" t="b">
        <v>0</v>
      </c>
      <c r="AG480" s="10" t="b">
        <v>0</v>
      </c>
      <c r="AX480"/>
      <c r="AY480"/>
      <c r="AZ480"/>
    </row>
    <row r="481" spans="1:52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1807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5">
        <v>48</v>
      </c>
      <c r="X481" s="9">
        <v>8</v>
      </c>
      <c r="Y481" t="s">
        <v>877</v>
      </c>
      <c r="Z481" t="s">
        <v>868</v>
      </c>
      <c r="AA481" s="2" t="s">
        <v>886</v>
      </c>
      <c r="AB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1" s="2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1" s="2" t="b">
        <v>0</v>
      </c>
      <c r="AG481" s="10" t="b">
        <v>0</v>
      </c>
      <c r="AX481"/>
      <c r="AY481"/>
      <c r="AZ481"/>
    </row>
    <row r="482" spans="1:52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1718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5">
        <v>53</v>
      </c>
      <c r="X482" s="9">
        <v>7</v>
      </c>
      <c r="Y482" t="s">
        <v>871</v>
      </c>
      <c r="Z482" t="s">
        <v>868</v>
      </c>
      <c r="AA482" s="2" t="s">
        <v>886</v>
      </c>
      <c r="AB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2" s="2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2" s="2" t="b">
        <v>0</v>
      </c>
      <c r="AG482" s="10" t="b">
        <v>0</v>
      </c>
      <c r="AX482"/>
      <c r="AY482"/>
      <c r="AZ482"/>
    </row>
    <row r="483" spans="1:52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1718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5">
        <v>66</v>
      </c>
      <c r="X483" s="9">
        <v>8</v>
      </c>
      <c r="Y483" t="s">
        <v>871</v>
      </c>
      <c r="Z483" t="s">
        <v>868</v>
      </c>
      <c r="AA483" s="2" t="s">
        <v>886</v>
      </c>
      <c r="AB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3" s="2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3" s="2" t="b">
        <v>0</v>
      </c>
      <c r="AG483" s="10" t="b">
        <v>0</v>
      </c>
      <c r="AX483"/>
      <c r="AY483"/>
      <c r="AZ483"/>
    </row>
    <row r="484" spans="1:52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1818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5">
        <v>56</v>
      </c>
      <c r="X484" s="9">
        <v>7</v>
      </c>
      <c r="Y484" t="s">
        <v>877</v>
      </c>
      <c r="Z484" t="s">
        <v>868</v>
      </c>
      <c r="AA484" s="2" t="s">
        <v>886</v>
      </c>
      <c r="AB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4" s="2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4" s="2" t="b">
        <v>0</v>
      </c>
      <c r="AG484" s="10" t="b">
        <v>0</v>
      </c>
      <c r="AX484"/>
      <c r="AY484"/>
      <c r="AZ484"/>
    </row>
    <row r="485" spans="1:52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1834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5">
        <f>INT(429/6)</f>
        <v>71</v>
      </c>
      <c r="X485" s="9">
        <v>8</v>
      </c>
      <c r="Y485" t="s">
        <v>877</v>
      </c>
      <c r="Z485" t="s">
        <v>868</v>
      </c>
      <c r="AA485" s="2" t="s">
        <v>886</v>
      </c>
      <c r="AB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5" s="2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5" s="2" t="b">
        <v>0</v>
      </c>
      <c r="AG485" s="10" t="b">
        <v>0</v>
      </c>
      <c r="AX485"/>
      <c r="AY485"/>
      <c r="AZ485"/>
    </row>
    <row r="486" spans="1:52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1906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5">
        <f>INT(195/2)</f>
        <v>97</v>
      </c>
      <c r="X486" s="9">
        <v>7</v>
      </c>
      <c r="Y486" t="s">
        <v>875</v>
      </c>
      <c r="Z486" t="s">
        <v>868</v>
      </c>
      <c r="AA486" s="2" t="s">
        <v>886</v>
      </c>
      <c r="AB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6" s="2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6" s="2" t="b">
        <v>0</v>
      </c>
      <c r="AG486" s="10" t="b">
        <v>0</v>
      </c>
      <c r="AX486"/>
      <c r="AY486"/>
      <c r="AZ486"/>
    </row>
    <row r="487" spans="1:52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1751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5">
        <f>144/2</f>
        <v>72</v>
      </c>
      <c r="X487" s="9">
        <v>8</v>
      </c>
      <c r="Y487" t="s">
        <v>876</v>
      </c>
      <c r="Z487" t="s">
        <v>868</v>
      </c>
      <c r="AA487" s="2" t="s">
        <v>886</v>
      </c>
      <c r="AB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7" s="2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7" s="2" t="b">
        <v>0</v>
      </c>
      <c r="AG487" s="10" t="b">
        <v>0</v>
      </c>
      <c r="AX487"/>
      <c r="AY487"/>
      <c r="AZ487"/>
    </row>
    <row r="488" spans="1:52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1752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5">
        <v>62</v>
      </c>
      <c r="X488" s="9">
        <v>8</v>
      </c>
      <c r="Y488" t="s">
        <v>872</v>
      </c>
      <c r="Z488" t="s">
        <v>868</v>
      </c>
      <c r="AA488" s="2" t="s">
        <v>886</v>
      </c>
      <c r="AB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8" s="2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8" s="2" t="b">
        <v>0</v>
      </c>
      <c r="AG488" s="10" t="b">
        <v>0</v>
      </c>
      <c r="AX488"/>
      <c r="AY488"/>
      <c r="AZ488"/>
    </row>
    <row r="489" spans="1:52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1781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5">
        <v>42</v>
      </c>
      <c r="X489" s="9">
        <v>7</v>
      </c>
      <c r="Y489" t="s">
        <v>873</v>
      </c>
      <c r="Z489" t="s">
        <v>868</v>
      </c>
      <c r="AA489" s="2" t="s">
        <v>886</v>
      </c>
      <c r="AB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9" s="2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9" s="2" t="b">
        <v>0</v>
      </c>
      <c r="AG489" s="10" t="b">
        <v>0</v>
      </c>
      <c r="AX489"/>
      <c r="AY489"/>
      <c r="AZ489"/>
    </row>
    <row r="490" spans="1:52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1718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5">
        <v>74</v>
      </c>
      <c r="X490" s="9">
        <v>7</v>
      </c>
      <c r="Y490" t="s">
        <v>871</v>
      </c>
      <c r="Z490" t="s">
        <v>868</v>
      </c>
      <c r="AA490" s="2" t="s">
        <v>886</v>
      </c>
      <c r="AB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0" s="2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0" s="2" t="b">
        <v>0</v>
      </c>
      <c r="AG490" s="10" t="b">
        <v>0</v>
      </c>
      <c r="AX490"/>
      <c r="AY490"/>
      <c r="AZ490"/>
    </row>
    <row r="491" spans="1:52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1780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5">
        <v>133</v>
      </c>
      <c r="X491" s="9">
        <v>8</v>
      </c>
      <c r="Y491" t="s">
        <v>869</v>
      </c>
      <c r="Z491" t="s">
        <v>868</v>
      </c>
      <c r="AA491" s="2" t="s">
        <v>886</v>
      </c>
      <c r="AB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1" s="2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1" s="2" t="b">
        <v>0</v>
      </c>
      <c r="AG491" s="10" t="b">
        <v>0</v>
      </c>
      <c r="AX491"/>
      <c r="AY491"/>
      <c r="AZ491"/>
    </row>
    <row r="492" spans="1:52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1780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5">
        <f>400/5</f>
        <v>80</v>
      </c>
      <c r="X492" s="9">
        <v>8</v>
      </c>
      <c r="Y492" t="s">
        <v>869</v>
      </c>
      <c r="Z492" t="s">
        <v>868</v>
      </c>
      <c r="AA492" s="2" t="s">
        <v>886</v>
      </c>
      <c r="AB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2" s="2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2" s="2" t="b">
        <v>1</v>
      </c>
      <c r="AG492" s="10" t="b">
        <v>0</v>
      </c>
      <c r="AX492"/>
      <c r="AY492"/>
      <c r="AZ492"/>
    </row>
    <row r="493" spans="1:52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1870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5">
        <v>80</v>
      </c>
      <c r="X493" s="9">
        <v>8</v>
      </c>
      <c r="Y493" t="s">
        <v>869</v>
      </c>
      <c r="Z493" t="s">
        <v>868</v>
      </c>
      <c r="AA493" s="2" t="s">
        <v>886</v>
      </c>
      <c r="AB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3" s="2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3" s="2" t="b">
        <v>0</v>
      </c>
      <c r="AG493" s="10" t="b">
        <v>0</v>
      </c>
      <c r="AX493"/>
      <c r="AY493"/>
      <c r="AZ493"/>
    </row>
    <row r="494" spans="1:52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1762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5">
        <f>INT(136/2)</f>
        <v>68</v>
      </c>
      <c r="X494" s="9">
        <v>8</v>
      </c>
      <c r="Y494" t="s">
        <v>869</v>
      </c>
      <c r="Z494" t="s">
        <v>868</v>
      </c>
      <c r="AA494" s="2" t="s">
        <v>886</v>
      </c>
      <c r="AB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4" s="2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4" s="2" t="b">
        <v>0</v>
      </c>
      <c r="AG494" s="10" t="b">
        <v>0</v>
      </c>
      <c r="AX494"/>
      <c r="AY494"/>
      <c r="AZ494"/>
    </row>
    <row r="495" spans="1:52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1767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5">
        <f>INT(199/2)</f>
        <v>99</v>
      </c>
      <c r="X495" s="9">
        <v>8</v>
      </c>
      <c r="Y495" t="s">
        <v>872</v>
      </c>
      <c r="Z495" t="s">
        <v>868</v>
      </c>
      <c r="AA495" s="2" t="s">
        <v>886</v>
      </c>
      <c r="AB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5" s="2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5" s="2" t="b">
        <v>0</v>
      </c>
      <c r="AG495" s="10" t="b">
        <v>0</v>
      </c>
      <c r="AX495"/>
      <c r="AY495"/>
      <c r="AZ495"/>
    </row>
    <row r="496" spans="1:52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1927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5">
        <v>55</v>
      </c>
      <c r="X496" s="9">
        <v>8</v>
      </c>
      <c r="Y496" t="s">
        <v>872</v>
      </c>
      <c r="Z496" t="s">
        <v>868</v>
      </c>
      <c r="AA496" s="2" t="s">
        <v>886</v>
      </c>
      <c r="AB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6" s="2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6" s="2" t="b">
        <v>0</v>
      </c>
      <c r="AG496" s="10" t="b">
        <v>0</v>
      </c>
      <c r="AX496"/>
      <c r="AY496"/>
      <c r="AZ496"/>
    </row>
    <row r="497" spans="1:52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1786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5">
        <v>102</v>
      </c>
      <c r="X497" s="9">
        <v>7</v>
      </c>
      <c r="Y497" t="s">
        <v>872</v>
      </c>
      <c r="Z497" t="s">
        <v>868</v>
      </c>
      <c r="AA497" s="2" t="s">
        <v>886</v>
      </c>
      <c r="AB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7" s="2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7" s="2" t="b">
        <v>0</v>
      </c>
      <c r="AG497" s="10" t="b">
        <v>0</v>
      </c>
      <c r="AX497"/>
      <c r="AY497"/>
      <c r="AZ497"/>
    </row>
    <row r="498" spans="1:52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1718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5">
        <v>39</v>
      </c>
      <c r="X498" s="9">
        <v>8</v>
      </c>
      <c r="Y498" t="s">
        <v>871</v>
      </c>
      <c r="Z498" t="s">
        <v>868</v>
      </c>
      <c r="AA498" s="2" t="s">
        <v>886</v>
      </c>
      <c r="AB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8" s="2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498" s="2" t="b">
        <v>0</v>
      </c>
      <c r="AG498" s="10" t="b">
        <v>0</v>
      </c>
      <c r="AX498"/>
      <c r="AY498"/>
      <c r="AZ498"/>
    </row>
    <row r="499" spans="1:52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1743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5">
        <v>80</v>
      </c>
      <c r="X499" s="9">
        <v>8</v>
      </c>
      <c r="Y499" t="s">
        <v>874</v>
      </c>
      <c r="Z499" t="s">
        <v>868</v>
      </c>
      <c r="AA499" s="2" t="s">
        <v>886</v>
      </c>
      <c r="AB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9" s="2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9" s="2" t="b">
        <v>0</v>
      </c>
      <c r="AG499" s="10" t="b">
        <v>0</v>
      </c>
      <c r="AX499"/>
      <c r="AY499"/>
      <c r="AZ499"/>
    </row>
    <row r="500" spans="1:52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1715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5">
        <v>70</v>
      </c>
      <c r="X500" s="9">
        <v>8</v>
      </c>
      <c r="Y500" t="s">
        <v>876</v>
      </c>
      <c r="Z500" t="s">
        <v>868</v>
      </c>
      <c r="AA500" s="2" t="s">
        <v>886</v>
      </c>
      <c r="AB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0" s="2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0" s="2" t="b">
        <v>0</v>
      </c>
      <c r="AG500" s="10" t="b">
        <v>0</v>
      </c>
      <c r="AX500"/>
      <c r="AY500"/>
      <c r="AZ500"/>
    </row>
    <row r="501" spans="1:52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1814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5">
        <v>60</v>
      </c>
      <c r="X501" s="9">
        <v>8</v>
      </c>
      <c r="Y501" t="s">
        <v>870</v>
      </c>
      <c r="Z501" t="s">
        <v>868</v>
      </c>
      <c r="AA501" s="2" t="s">
        <v>886</v>
      </c>
      <c r="AB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1" s="2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1" s="2" t="b">
        <v>0</v>
      </c>
      <c r="AG501" s="10" t="b">
        <v>0</v>
      </c>
      <c r="AX501"/>
      <c r="AY501"/>
      <c r="AZ501"/>
    </row>
    <row r="502" spans="1:52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1888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4">
        <f>INT(185/2)</f>
        <v>92</v>
      </c>
      <c r="X502" s="9">
        <v>8</v>
      </c>
      <c r="Y502" t="s">
        <v>870</v>
      </c>
      <c r="Z502" t="s">
        <v>868</v>
      </c>
      <c r="AA502" s="2" t="s">
        <v>886</v>
      </c>
      <c r="AB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2" s="2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2" s="2" t="b">
        <v>0</v>
      </c>
      <c r="AG502" s="10" t="b">
        <v>0</v>
      </c>
      <c r="AX502"/>
      <c r="AY502"/>
      <c r="AZ502"/>
    </row>
    <row r="503" spans="1:52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1888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5">
        <f>INT(194/2)</f>
        <v>97</v>
      </c>
      <c r="X503" s="9">
        <v>8</v>
      </c>
      <c r="Y503" t="s">
        <v>870</v>
      </c>
      <c r="Z503" t="s">
        <v>868</v>
      </c>
      <c r="AA503" s="2" t="s">
        <v>886</v>
      </c>
      <c r="AB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3" s="2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3" s="2" t="b">
        <v>0</v>
      </c>
      <c r="AG503" s="10" t="b">
        <v>0</v>
      </c>
      <c r="AX503"/>
      <c r="AY503"/>
      <c r="AZ503"/>
    </row>
    <row r="504" spans="1:52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1773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5">
        <f>INT(350/3)</f>
        <v>116</v>
      </c>
      <c r="X504" s="9">
        <v>7</v>
      </c>
      <c r="Y504" t="s">
        <v>870</v>
      </c>
      <c r="Z504" t="s">
        <v>868</v>
      </c>
      <c r="AA504" s="2" t="s">
        <v>886</v>
      </c>
      <c r="AB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4" s="2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4" s="2" t="b">
        <v>0</v>
      </c>
      <c r="AG504" s="10" t="b">
        <v>0</v>
      </c>
      <c r="AX504"/>
      <c r="AY504"/>
      <c r="AZ504"/>
    </row>
    <row r="505" spans="1:52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1762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5">
        <v>40</v>
      </c>
      <c r="X505" s="9">
        <v>7</v>
      </c>
      <c r="Y505" t="s">
        <v>869</v>
      </c>
      <c r="Z505" t="s">
        <v>868</v>
      </c>
      <c r="AA505" s="2" t="s">
        <v>886</v>
      </c>
      <c r="AB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5" s="2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505" s="2" t="b">
        <v>0</v>
      </c>
      <c r="AG505" s="10" t="b">
        <v>0</v>
      </c>
      <c r="AX505"/>
      <c r="AY505"/>
      <c r="AZ505"/>
    </row>
    <row r="506" spans="1:52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1718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5">
        <v>110</v>
      </c>
      <c r="X506" s="9">
        <v>8</v>
      </c>
      <c r="Y506" t="s">
        <v>871</v>
      </c>
      <c r="Z506" t="s">
        <v>868</v>
      </c>
      <c r="AA506" s="2" t="s">
        <v>886</v>
      </c>
      <c r="AB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6" s="2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6" s="2" t="b">
        <v>0</v>
      </c>
      <c r="AG506" s="10" t="b">
        <v>0</v>
      </c>
      <c r="AX506"/>
      <c r="AY506"/>
      <c r="AZ506"/>
    </row>
    <row r="507" spans="1:52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1764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5">
        <v>56</v>
      </c>
      <c r="X507" s="9">
        <v>8</v>
      </c>
      <c r="Y507" t="s">
        <v>873</v>
      </c>
      <c r="Z507" t="s">
        <v>868</v>
      </c>
      <c r="AA507" s="2" t="s">
        <v>886</v>
      </c>
      <c r="AB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7" s="2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7" s="2" t="b">
        <v>0</v>
      </c>
      <c r="AG507" s="10" t="b">
        <v>0</v>
      </c>
      <c r="AX507"/>
      <c r="AY507"/>
      <c r="AZ507"/>
    </row>
    <row r="508" spans="1:52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1764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5">
        <v>90</v>
      </c>
      <c r="X508" s="9">
        <v>5</v>
      </c>
      <c r="Y508" t="s">
        <v>873</v>
      </c>
      <c r="Z508" t="s">
        <v>868</v>
      </c>
      <c r="AA508" s="2" t="s">
        <v>886</v>
      </c>
      <c r="AB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8" s="2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8" s="2" t="b">
        <v>0</v>
      </c>
      <c r="AG508" s="10" t="b">
        <v>0</v>
      </c>
      <c r="AX508"/>
      <c r="AY508"/>
      <c r="AZ508"/>
    </row>
    <row r="509" spans="1:52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1814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5">
        <v>50</v>
      </c>
      <c r="X509" s="9">
        <v>8</v>
      </c>
      <c r="Y509" t="s">
        <v>870</v>
      </c>
      <c r="Z509" t="s">
        <v>868</v>
      </c>
      <c r="AA509" s="2" t="s">
        <v>886</v>
      </c>
      <c r="AB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9" s="2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9" s="2" t="b">
        <v>0</v>
      </c>
      <c r="AG509" s="10" t="b">
        <v>0</v>
      </c>
      <c r="AX509"/>
      <c r="AY509"/>
      <c r="AZ509"/>
    </row>
    <row r="510" spans="1:52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1870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5">
        <v>88</v>
      </c>
      <c r="X510" s="9">
        <v>8</v>
      </c>
      <c r="Y510" t="s">
        <v>869</v>
      </c>
      <c r="Z510" t="s">
        <v>868</v>
      </c>
      <c r="AA510" s="2" t="s">
        <v>886</v>
      </c>
      <c r="AB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0" s="2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0" s="2" t="b">
        <v>0</v>
      </c>
      <c r="AG510" s="10" t="b">
        <v>0</v>
      </c>
      <c r="AX510"/>
      <c r="AY510"/>
      <c r="AZ510"/>
    </row>
    <row r="511" spans="1:52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1870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5">
        <v>72</v>
      </c>
      <c r="X511" s="9">
        <v>8</v>
      </c>
      <c r="Y511" t="s">
        <v>869</v>
      </c>
      <c r="Z511" t="s">
        <v>868</v>
      </c>
      <c r="AA511" s="2" t="s">
        <v>886</v>
      </c>
      <c r="AB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1" s="2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1" s="2" t="b">
        <v>0</v>
      </c>
      <c r="AG511" s="10" t="b">
        <v>0</v>
      </c>
      <c r="AX511"/>
      <c r="AY511"/>
      <c r="AZ511"/>
    </row>
    <row r="512" spans="1:52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1870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5">
        <v>56</v>
      </c>
      <c r="X512" s="9">
        <v>8</v>
      </c>
      <c r="Y512" t="s">
        <v>869</v>
      </c>
      <c r="Z512" t="s">
        <v>868</v>
      </c>
      <c r="AA512" s="2" t="s">
        <v>886</v>
      </c>
      <c r="AB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2" s="2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2" s="2" t="b">
        <v>0</v>
      </c>
      <c r="AG512" s="10" t="b">
        <v>0</v>
      </c>
      <c r="AX512"/>
      <c r="AY512"/>
      <c r="AZ512"/>
    </row>
    <row r="513" spans="1:52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1870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5">
        <v>77</v>
      </c>
      <c r="X513" s="9">
        <v>8</v>
      </c>
      <c r="Y513" t="s">
        <v>869</v>
      </c>
      <c r="Z513" t="s">
        <v>868</v>
      </c>
      <c r="AA513" s="2" t="s">
        <v>886</v>
      </c>
      <c r="AB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3" s="2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3" s="2" t="b">
        <v>0</v>
      </c>
      <c r="AG513" s="10" t="b">
        <v>0</v>
      </c>
      <c r="AX513"/>
      <c r="AY513"/>
      <c r="AZ513"/>
    </row>
    <row r="514" spans="1:52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1870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5">
        <f>INT(205/2)</f>
        <v>102</v>
      </c>
      <c r="X514" s="9">
        <v>8</v>
      </c>
      <c r="Y514" t="s">
        <v>869</v>
      </c>
      <c r="Z514" t="s">
        <v>868</v>
      </c>
      <c r="AA514" s="2" t="s">
        <v>886</v>
      </c>
      <c r="AB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4" s="2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4" s="2" t="b">
        <v>0</v>
      </c>
      <c r="AG514" s="10" t="b">
        <v>0</v>
      </c>
      <c r="AX514"/>
      <c r="AY514"/>
      <c r="AZ514"/>
    </row>
    <row r="515" spans="1:52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1870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4">
        <f>INT((129+442)/6)</f>
        <v>95</v>
      </c>
      <c r="X515" s="9">
        <v>8</v>
      </c>
      <c r="Y515" t="s">
        <v>869</v>
      </c>
      <c r="Z515" t="s">
        <v>868</v>
      </c>
      <c r="AA515" s="2" t="s">
        <v>886</v>
      </c>
      <c r="AB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5" s="2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5" s="2" t="b">
        <v>0</v>
      </c>
      <c r="AG515" s="10" t="b">
        <v>0</v>
      </c>
      <c r="AX515"/>
      <c r="AY515"/>
      <c r="AZ515"/>
    </row>
    <row r="516" spans="1:52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1870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5">
        <v>140</v>
      </c>
      <c r="X516" s="9">
        <v>8</v>
      </c>
      <c r="Y516" t="s">
        <v>869</v>
      </c>
      <c r="Z516" t="s">
        <v>868</v>
      </c>
      <c r="AA516" s="2" t="s">
        <v>886</v>
      </c>
      <c r="AB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6" s="2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6" s="2" t="b">
        <v>0</v>
      </c>
      <c r="AG516" s="10" t="b">
        <v>0</v>
      </c>
      <c r="AX516"/>
      <c r="AY516"/>
      <c r="AZ516"/>
    </row>
    <row r="517" spans="1:52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1883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5">
        <f>INT(119/2)</f>
        <v>59</v>
      </c>
      <c r="X517" s="9">
        <v>8</v>
      </c>
      <c r="Y517" t="s">
        <v>875</v>
      </c>
      <c r="Z517" t="s">
        <v>868</v>
      </c>
      <c r="AA517" s="2" t="s">
        <v>886</v>
      </c>
      <c r="AB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7" s="2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7" s="2" t="b">
        <v>0</v>
      </c>
      <c r="AG517" s="10" t="b">
        <v>0</v>
      </c>
      <c r="AX517"/>
      <c r="AY517"/>
      <c r="AZ517"/>
    </row>
    <row r="518" spans="1:52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1814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5">
        <f>INT(104/2)</f>
        <v>52</v>
      </c>
      <c r="X518" s="9">
        <v>8</v>
      </c>
      <c r="Y518" t="s">
        <v>870</v>
      </c>
      <c r="Z518" t="s">
        <v>868</v>
      </c>
      <c r="AA518" s="2" t="s">
        <v>886</v>
      </c>
      <c r="AB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8" s="2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8" s="2" t="b">
        <v>0</v>
      </c>
      <c r="AG518" s="10" t="b">
        <v>0</v>
      </c>
      <c r="AX518"/>
      <c r="AY518"/>
      <c r="AZ518"/>
    </row>
    <row r="519" spans="1:52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1814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5">
        <f>INT(190/7)</f>
        <v>27</v>
      </c>
      <c r="X519" s="9">
        <v>8</v>
      </c>
      <c r="Y519" t="s">
        <v>870</v>
      </c>
      <c r="Z519" t="s">
        <v>868</v>
      </c>
      <c r="AA519" s="2" t="s">
        <v>886</v>
      </c>
      <c r="AB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9" s="2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9" s="2" t="b">
        <v>0</v>
      </c>
      <c r="AG519" s="10" t="b">
        <v>0</v>
      </c>
      <c r="AX519"/>
      <c r="AY519"/>
      <c r="AZ519"/>
    </row>
    <row r="520" spans="1:52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1814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5">
        <v>68</v>
      </c>
      <c r="X520" s="9">
        <v>8</v>
      </c>
      <c r="Y520" t="s">
        <v>870</v>
      </c>
      <c r="Z520" t="s">
        <v>868</v>
      </c>
      <c r="AA520" s="2" t="s">
        <v>886</v>
      </c>
      <c r="AB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0" s="2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20" s="2" t="b">
        <v>0</v>
      </c>
      <c r="AG520" s="10" t="b">
        <v>0</v>
      </c>
      <c r="AX520"/>
      <c r="AY520"/>
      <c r="AZ520"/>
    </row>
    <row r="521" spans="1:52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1814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5">
        <v>130</v>
      </c>
      <c r="X521" s="9">
        <v>8</v>
      </c>
      <c r="Y521" t="s">
        <v>870</v>
      </c>
      <c r="Z521" t="s">
        <v>868</v>
      </c>
      <c r="AA521" s="2" t="s">
        <v>886</v>
      </c>
      <c r="AB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1" s="2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1" s="2" t="b">
        <v>0</v>
      </c>
      <c r="AG521" s="10" t="b">
        <v>0</v>
      </c>
      <c r="AX521"/>
      <c r="AY521"/>
      <c r="AZ521"/>
    </row>
    <row r="522" spans="1:52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1841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5">
        <v>90</v>
      </c>
      <c r="X522" s="9">
        <v>8</v>
      </c>
      <c r="Y522" t="s">
        <v>872</v>
      </c>
      <c r="Z522" t="s">
        <v>868</v>
      </c>
      <c r="AA522" s="2" t="s">
        <v>886</v>
      </c>
      <c r="AB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2" s="2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2" s="2" t="b">
        <v>0</v>
      </c>
      <c r="AG522" s="10" t="b">
        <v>0</v>
      </c>
      <c r="AX522"/>
      <c r="AY522"/>
      <c r="AZ522"/>
    </row>
    <row r="523" spans="1:52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1883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5">
        <f>INT(530/3)</f>
        <v>176</v>
      </c>
      <c r="X523" s="9">
        <v>8</v>
      </c>
      <c r="Y523" t="s">
        <v>875</v>
      </c>
      <c r="Z523" t="s">
        <v>868</v>
      </c>
      <c r="AA523" s="2" t="s">
        <v>886</v>
      </c>
      <c r="AB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3" s="2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3" s="2" t="b">
        <v>0</v>
      </c>
      <c r="AG523" s="10" t="b">
        <v>0</v>
      </c>
      <c r="AX523"/>
      <c r="AY523"/>
      <c r="AZ523"/>
    </row>
    <row r="524" spans="1:52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1814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5">
        <v>108</v>
      </c>
      <c r="X524" s="9">
        <v>7</v>
      </c>
      <c r="Y524" t="s">
        <v>870</v>
      </c>
      <c r="Z524" t="s">
        <v>868</v>
      </c>
      <c r="AA524" s="2" t="s">
        <v>886</v>
      </c>
      <c r="AB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4" s="2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4" s="2" t="b">
        <v>0</v>
      </c>
      <c r="AG524" s="10" t="b">
        <v>0</v>
      </c>
      <c r="AX524"/>
      <c r="AY524"/>
      <c r="AZ524"/>
    </row>
    <row r="525" spans="1:52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1717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5">
        <v>72</v>
      </c>
      <c r="X525" s="9">
        <v>7</v>
      </c>
      <c r="Y525" t="s">
        <v>869</v>
      </c>
      <c r="Z525" t="s">
        <v>868</v>
      </c>
      <c r="AA525" s="2" t="s">
        <v>886</v>
      </c>
      <c r="AB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5" s="2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5" s="2" t="b">
        <v>0</v>
      </c>
      <c r="AG525" s="10" t="b">
        <v>0</v>
      </c>
      <c r="AX525"/>
      <c r="AY525"/>
      <c r="AZ525"/>
    </row>
    <row r="526" spans="1:52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1717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5">
        <v>62</v>
      </c>
      <c r="X526" s="9">
        <v>8</v>
      </c>
      <c r="Y526" t="s">
        <v>869</v>
      </c>
      <c r="Z526" t="s">
        <v>868</v>
      </c>
      <c r="AA526" s="2" t="s">
        <v>886</v>
      </c>
      <c r="AB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6" s="2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6" s="2" t="b">
        <v>0</v>
      </c>
      <c r="AG526" s="10" t="b">
        <v>0</v>
      </c>
      <c r="AX526"/>
      <c r="AY526"/>
      <c r="AZ526"/>
    </row>
    <row r="527" spans="1:52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1717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5">
        <v>140</v>
      </c>
      <c r="X527" s="9">
        <v>8</v>
      </c>
      <c r="Y527" t="s">
        <v>869</v>
      </c>
      <c r="Z527" t="s">
        <v>868</v>
      </c>
      <c r="AA527" s="2" t="s">
        <v>886</v>
      </c>
      <c r="AB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7" s="2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7" s="2" t="b">
        <v>0</v>
      </c>
      <c r="AG527" s="10" t="b">
        <v>0</v>
      </c>
      <c r="AX527"/>
      <c r="AY527"/>
      <c r="AZ527"/>
    </row>
    <row r="528" spans="1:52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1762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4">
        <f>INT((192+266)/3)</f>
        <v>152</v>
      </c>
      <c r="X528" s="9">
        <v>8</v>
      </c>
      <c r="Y528" t="s">
        <v>869</v>
      </c>
      <c r="Z528" t="s">
        <v>868</v>
      </c>
      <c r="AA528" s="2" t="s">
        <v>886</v>
      </c>
      <c r="AB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8" s="2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8" s="2" t="b">
        <v>0</v>
      </c>
      <c r="AG528" s="10" t="b">
        <v>0</v>
      </c>
      <c r="AX528"/>
      <c r="AY528"/>
      <c r="AZ528"/>
    </row>
    <row r="529" spans="1:52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1871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5">
        <v>54</v>
      </c>
      <c r="X529" s="9">
        <v>8</v>
      </c>
      <c r="Y529" t="s">
        <v>873</v>
      </c>
      <c r="Z529" t="s">
        <v>868</v>
      </c>
      <c r="AA529" s="2" t="s">
        <v>886</v>
      </c>
      <c r="AB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9" s="2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9" s="2" t="b">
        <v>0</v>
      </c>
      <c r="AG529" s="10" t="b">
        <v>0</v>
      </c>
      <c r="AX529"/>
      <c r="AY529"/>
      <c r="AZ529"/>
    </row>
    <row r="530" spans="1:52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1871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5">
        <v>50</v>
      </c>
      <c r="X530" s="9">
        <v>7</v>
      </c>
      <c r="Y530" t="s">
        <v>873</v>
      </c>
      <c r="Z530" t="s">
        <v>868</v>
      </c>
      <c r="AA530" s="2" t="s">
        <v>886</v>
      </c>
      <c r="AB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0" s="2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0" s="2" t="b">
        <v>0</v>
      </c>
      <c r="AG530" s="10" t="b">
        <v>0</v>
      </c>
      <c r="AX530"/>
      <c r="AY530"/>
      <c r="AZ530"/>
    </row>
    <row r="531" spans="1:52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1901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5">
        <v>72</v>
      </c>
      <c r="X531" s="9">
        <v>8</v>
      </c>
      <c r="Y531" t="s">
        <v>873</v>
      </c>
      <c r="Z531" t="s">
        <v>871</v>
      </c>
      <c r="AA531" s="2" t="s">
        <v>886</v>
      </c>
      <c r="AB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1" s="2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31" s="2" t="b">
        <v>0</v>
      </c>
      <c r="AG531" s="10" t="b">
        <v>0</v>
      </c>
      <c r="AX531"/>
      <c r="AY531"/>
      <c r="AZ531"/>
    </row>
    <row r="532" spans="1:52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1748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5">
        <f>INT(200/3)</f>
        <v>66</v>
      </c>
      <c r="X532" s="9">
        <v>8</v>
      </c>
      <c r="Y532" t="s">
        <v>869</v>
      </c>
      <c r="Z532" t="s">
        <v>868</v>
      </c>
      <c r="AA532" s="2" t="s">
        <v>886</v>
      </c>
      <c r="AB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2" s="2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2" s="2" t="b">
        <v>0</v>
      </c>
      <c r="AG532" s="10" t="b">
        <v>0</v>
      </c>
      <c r="AX532"/>
      <c r="AY532"/>
      <c r="AZ532"/>
    </row>
    <row r="533" spans="1:52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1748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5">
        <v>56</v>
      </c>
      <c r="X533" s="9">
        <v>8</v>
      </c>
      <c r="Y533" t="s">
        <v>869</v>
      </c>
      <c r="Z533" t="s">
        <v>868</v>
      </c>
      <c r="AA533" s="2" t="s">
        <v>886</v>
      </c>
      <c r="AB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3" s="2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3" s="2" t="b">
        <v>0</v>
      </c>
      <c r="AG533" s="10" t="b">
        <v>0</v>
      </c>
      <c r="AX533"/>
      <c r="AY533"/>
      <c r="AZ533"/>
    </row>
    <row r="534" spans="1:52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1748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5">
        <v>50</v>
      </c>
      <c r="X534" s="9">
        <v>7</v>
      </c>
      <c r="Y534" t="s">
        <v>869</v>
      </c>
      <c r="Z534" t="s">
        <v>868</v>
      </c>
      <c r="AA534" s="2" t="s">
        <v>886</v>
      </c>
      <c r="AB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4" s="2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4" s="2" t="b">
        <v>0</v>
      </c>
      <c r="AG534" s="10" t="b">
        <v>0</v>
      </c>
      <c r="AX534"/>
      <c r="AY534"/>
      <c r="AZ534"/>
    </row>
    <row r="535" spans="1:52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1936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4">
        <v>76</v>
      </c>
      <c r="X535" s="9">
        <v>8</v>
      </c>
      <c r="Y535" t="s">
        <v>874</v>
      </c>
      <c r="Z535" t="s">
        <v>868</v>
      </c>
      <c r="AA535" s="2" t="s">
        <v>886</v>
      </c>
      <c r="AB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5" s="2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5" s="2" t="b">
        <v>0</v>
      </c>
      <c r="AG535" s="10" t="b">
        <v>0</v>
      </c>
      <c r="AX535"/>
      <c r="AY535"/>
      <c r="AZ535"/>
    </row>
    <row r="536" spans="1:52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1762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5">
        <f>INT(441/8)</f>
        <v>55</v>
      </c>
      <c r="X536" s="9">
        <v>8</v>
      </c>
      <c r="Y536" t="s">
        <v>869</v>
      </c>
      <c r="Z536" t="s">
        <v>868</v>
      </c>
      <c r="AA536" s="2" t="s">
        <v>886</v>
      </c>
      <c r="AB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6" s="2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6" s="2" t="b">
        <v>0</v>
      </c>
      <c r="AG536" s="10" t="b">
        <v>0</v>
      </c>
      <c r="AX536"/>
      <c r="AY536"/>
      <c r="AZ536"/>
    </row>
    <row r="537" spans="1:52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1727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5">
        <f>INT(190/2)</f>
        <v>95</v>
      </c>
      <c r="X537" s="9">
        <v>8</v>
      </c>
      <c r="Y537" t="s">
        <v>875</v>
      </c>
      <c r="Z537" t="s">
        <v>868</v>
      </c>
      <c r="AA537" s="2" t="s">
        <v>886</v>
      </c>
      <c r="AB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7" s="2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7" s="2" t="b">
        <v>0</v>
      </c>
      <c r="AG537" s="10" t="b">
        <v>0</v>
      </c>
      <c r="AX537"/>
      <c r="AY537"/>
      <c r="AZ537"/>
    </row>
    <row r="538" spans="1:52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1775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5">
        <v>100</v>
      </c>
      <c r="X538" s="9">
        <v>8</v>
      </c>
      <c r="Y538" t="s">
        <v>873</v>
      </c>
      <c r="Z538" t="s">
        <v>868</v>
      </c>
      <c r="AA538" s="2" t="s">
        <v>886</v>
      </c>
      <c r="AB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8" s="2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8" s="2" t="b">
        <v>0</v>
      </c>
      <c r="AG538" s="10" t="b">
        <v>0</v>
      </c>
      <c r="AX538"/>
      <c r="AY538"/>
      <c r="AZ538"/>
    </row>
    <row r="539" spans="1:52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1775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5">
        <f>184/2</f>
        <v>92</v>
      </c>
      <c r="X539" s="9">
        <v>8</v>
      </c>
      <c r="Y539" t="s">
        <v>873</v>
      </c>
      <c r="Z539" t="s">
        <v>868</v>
      </c>
      <c r="AA539" s="2" t="s">
        <v>886</v>
      </c>
      <c r="AB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9" s="2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9" s="2" t="b">
        <v>0</v>
      </c>
      <c r="AG539" s="10" t="b">
        <v>0</v>
      </c>
      <c r="AX539"/>
      <c r="AY539"/>
      <c r="AZ539"/>
    </row>
    <row r="540" spans="1:52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1804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5">
        <f>INT(344/4)</f>
        <v>86</v>
      </c>
      <c r="X540" s="9">
        <v>8</v>
      </c>
      <c r="Y540" t="s">
        <v>875</v>
      </c>
      <c r="Z540" t="s">
        <v>868</v>
      </c>
      <c r="AA540" s="2" t="s">
        <v>886</v>
      </c>
      <c r="AB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0" s="2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0" s="2" t="b">
        <v>0</v>
      </c>
      <c r="AG540" s="10" t="b">
        <v>0</v>
      </c>
      <c r="AX540"/>
      <c r="AY540"/>
      <c r="AZ540"/>
    </row>
    <row r="541" spans="1:52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1954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5">
        <v>85</v>
      </c>
      <c r="X541" s="9">
        <v>8</v>
      </c>
      <c r="Y541" t="s">
        <v>878</v>
      </c>
      <c r="Z541" t="s">
        <v>868</v>
      </c>
      <c r="AA541" s="2" t="s">
        <v>887</v>
      </c>
      <c r="AB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1" s="2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41" s="2" t="b">
        <v>0</v>
      </c>
      <c r="AG541" s="10" t="b">
        <v>0</v>
      </c>
      <c r="AX541"/>
      <c r="AY541"/>
      <c r="AZ541"/>
    </row>
    <row r="542" spans="1:52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1818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5">
        <v>100</v>
      </c>
      <c r="X542" s="9">
        <v>8</v>
      </c>
      <c r="Y542" t="s">
        <v>877</v>
      </c>
      <c r="Z542" t="s">
        <v>868</v>
      </c>
      <c r="AA542" s="2" t="s">
        <v>886</v>
      </c>
      <c r="AB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2" s="2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2" s="2" t="b">
        <v>0</v>
      </c>
      <c r="AG542" s="10" t="b">
        <v>0</v>
      </c>
      <c r="AX542"/>
      <c r="AY542"/>
      <c r="AZ542"/>
    </row>
    <row r="543" spans="1:52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1818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5">
        <v>100</v>
      </c>
      <c r="X543" s="9">
        <v>8</v>
      </c>
      <c r="Y543" t="s">
        <v>877</v>
      </c>
      <c r="Z543" t="s">
        <v>868</v>
      </c>
      <c r="AA543" s="2" t="s">
        <v>886</v>
      </c>
      <c r="AB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3" s="2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3" s="2" t="b">
        <v>0</v>
      </c>
      <c r="AG543" s="10" t="b">
        <v>0</v>
      </c>
      <c r="AX543"/>
      <c r="AY543"/>
      <c r="AZ543"/>
    </row>
    <row r="544" spans="1:52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1818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5">
        <v>103</v>
      </c>
      <c r="X544" s="9">
        <v>8</v>
      </c>
      <c r="Y544" t="s">
        <v>877</v>
      </c>
      <c r="Z544" t="s">
        <v>868</v>
      </c>
      <c r="AA544" s="2" t="s">
        <v>886</v>
      </c>
      <c r="AB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4" s="2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4" s="2" t="b">
        <v>0</v>
      </c>
      <c r="AG544" s="10" t="b">
        <v>0</v>
      </c>
      <c r="AX544"/>
      <c r="AY544"/>
      <c r="AZ544"/>
    </row>
    <row r="545" spans="1:52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1838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5">
        <v>111</v>
      </c>
      <c r="X545" s="9">
        <v>8</v>
      </c>
      <c r="Y545" t="s">
        <v>869</v>
      </c>
      <c r="Z545" t="s">
        <v>868</v>
      </c>
      <c r="AA545" s="2" t="s">
        <v>886</v>
      </c>
      <c r="AB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5" s="2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5" s="2" t="b">
        <v>0</v>
      </c>
      <c r="AG545" s="10" t="b">
        <v>0</v>
      </c>
      <c r="AX545"/>
      <c r="AY545"/>
      <c r="AZ545"/>
    </row>
    <row r="546" spans="1:52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1848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5">
        <v>68</v>
      </c>
      <c r="X546" s="9">
        <v>8</v>
      </c>
      <c r="Y546" t="s">
        <v>870</v>
      </c>
      <c r="Z546" t="s">
        <v>868</v>
      </c>
      <c r="AA546" s="2" t="s">
        <v>886</v>
      </c>
      <c r="AB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6" s="2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6" s="2" t="b">
        <v>0</v>
      </c>
      <c r="AG546" s="10" t="b">
        <v>0</v>
      </c>
      <c r="AX546"/>
      <c r="AY546"/>
      <c r="AZ546"/>
    </row>
    <row r="547" spans="1:52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1893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5">
        <f>INT(273/4)</f>
        <v>68</v>
      </c>
      <c r="X547" s="9">
        <v>8</v>
      </c>
      <c r="Y547" t="s">
        <v>875</v>
      </c>
      <c r="Z547" t="s">
        <v>868</v>
      </c>
      <c r="AA547" s="2" t="s">
        <v>886</v>
      </c>
      <c r="AB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7" s="2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7" s="2" t="b">
        <v>0</v>
      </c>
      <c r="AG547" s="10" t="b">
        <v>0</v>
      </c>
      <c r="AX547"/>
      <c r="AY547"/>
      <c r="AZ547"/>
    </row>
    <row r="548" spans="1:52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1950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5">
        <v>64</v>
      </c>
      <c r="X548" s="9">
        <v>8</v>
      </c>
      <c r="Y548" t="s">
        <v>872</v>
      </c>
      <c r="Z548" t="s">
        <v>868</v>
      </c>
      <c r="AA548" s="2" t="s">
        <v>886</v>
      </c>
      <c r="AB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8" s="2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8" s="2" t="b">
        <v>0</v>
      </c>
      <c r="AG548" s="10" t="b">
        <v>0</v>
      </c>
      <c r="AX548"/>
      <c r="AY548"/>
      <c r="AZ548"/>
    </row>
    <row r="549" spans="1:52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2207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5">
        <v>81</v>
      </c>
      <c r="X549" s="9">
        <v>8</v>
      </c>
      <c r="Y549" t="s">
        <v>877</v>
      </c>
      <c r="Z549" t="s">
        <v>868</v>
      </c>
      <c r="AA549" s="2" t="s">
        <v>886</v>
      </c>
      <c r="AB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9" s="2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9" s="2" t="b">
        <v>0</v>
      </c>
      <c r="AG549" s="10" t="b">
        <v>0</v>
      </c>
      <c r="AX549"/>
      <c r="AY549"/>
      <c r="AZ549"/>
    </row>
    <row r="550" spans="1:52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1753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5">
        <v>70</v>
      </c>
      <c r="X550" s="9">
        <v>8</v>
      </c>
      <c r="Y550" t="s">
        <v>877</v>
      </c>
      <c r="Z550" t="s">
        <v>868</v>
      </c>
      <c r="AA550" s="2" t="s">
        <v>886</v>
      </c>
      <c r="AB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0" s="2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0" s="2" t="b">
        <v>0</v>
      </c>
      <c r="AG550" s="10" t="b">
        <v>0</v>
      </c>
      <c r="AX550"/>
      <c r="AY550"/>
      <c r="AZ550"/>
    </row>
    <row r="551" spans="1:52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1936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5">
        <v>72</v>
      </c>
      <c r="X551" s="9">
        <v>8</v>
      </c>
      <c r="Y551" t="s">
        <v>874</v>
      </c>
      <c r="Z551" t="s">
        <v>868</v>
      </c>
      <c r="AA551" s="2" t="s">
        <v>886</v>
      </c>
      <c r="AB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1" s="2" t="str">
        <f>SUBSTITUTE(SUBSTITUTE(PROPERTIES[[#This Row],[PURCHASECOST_VALUE]], "PURCHASECOST_", ""), "_VALUE", "")</f>
        <v>EMU</v>
      </c>
      <c r="AE551" s="9" t="str" cm="1">
        <f t="array" ref="AE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1" s="2" t="b">
        <v>0</v>
      </c>
      <c r="AG551" s="10" t="b">
        <v>0</v>
      </c>
      <c r="AX551"/>
      <c r="AY551"/>
      <c r="AZ551"/>
    </row>
    <row r="552" spans="1:52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1814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5">
        <v>42</v>
      </c>
      <c r="X552" s="9">
        <v>7</v>
      </c>
      <c r="Y552" t="s">
        <v>870</v>
      </c>
      <c r="Z552" t="s">
        <v>868</v>
      </c>
      <c r="AA552" s="2" t="s">
        <v>886</v>
      </c>
      <c r="AB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2" s="2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2" s="2" t="b">
        <v>0</v>
      </c>
      <c r="AG552" s="10" t="b">
        <v>0</v>
      </c>
      <c r="AX552"/>
      <c r="AY552"/>
      <c r="AZ552"/>
    </row>
    <row r="553" spans="1:52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1814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5">
        <v>100</v>
      </c>
      <c r="X553" s="9">
        <v>7</v>
      </c>
      <c r="Y553" t="s">
        <v>870</v>
      </c>
      <c r="Z553" t="s">
        <v>868</v>
      </c>
      <c r="AA553" s="2" t="s">
        <v>886</v>
      </c>
      <c r="AB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3" s="2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3" s="2" t="b">
        <v>0</v>
      </c>
      <c r="AG553" s="10" t="b">
        <v>0</v>
      </c>
      <c r="AX553"/>
      <c r="AY553"/>
      <c r="AZ553"/>
    </row>
    <row r="554" spans="1:52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1870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5">
        <v>71</v>
      </c>
      <c r="X554" s="9">
        <v>8</v>
      </c>
      <c r="Y554" t="s">
        <v>869</v>
      </c>
      <c r="Z554" t="s">
        <v>868</v>
      </c>
      <c r="AA554" s="2" t="s">
        <v>886</v>
      </c>
      <c r="AB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4" s="2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4" s="2" t="b">
        <v>0</v>
      </c>
      <c r="AG554" s="10" t="b">
        <v>0</v>
      </c>
      <c r="AX554"/>
      <c r="AY554"/>
      <c r="AZ554"/>
    </row>
    <row r="555" spans="1:52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1870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5">
        <v>42</v>
      </c>
      <c r="X555" s="9">
        <v>8</v>
      </c>
      <c r="Y555" t="s">
        <v>869</v>
      </c>
      <c r="Z555" t="s">
        <v>868</v>
      </c>
      <c r="AA555" s="2" t="s">
        <v>887</v>
      </c>
      <c r="AB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5" s="2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5" s="2" t="b">
        <v>0</v>
      </c>
      <c r="AG555" s="10" t="b">
        <v>0</v>
      </c>
      <c r="AX555"/>
      <c r="AY555"/>
      <c r="AZ555"/>
    </row>
    <row r="556" spans="1:52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1748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5">
        <f>INT(168+126+54)/6</f>
        <v>58</v>
      </c>
      <c r="X556" s="9">
        <v>8</v>
      </c>
      <c r="Y556" t="s">
        <v>869</v>
      </c>
      <c r="Z556" t="s">
        <v>868</v>
      </c>
      <c r="AA556" s="2" t="s">
        <v>886</v>
      </c>
      <c r="AB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6" s="2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6" s="2" t="b">
        <v>0</v>
      </c>
      <c r="AG556" s="10" t="b">
        <v>0</v>
      </c>
      <c r="AX556"/>
      <c r="AY556"/>
      <c r="AZ556"/>
    </row>
    <row r="557" spans="1:52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1936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5">
        <v>84</v>
      </c>
      <c r="X557" s="9">
        <v>8</v>
      </c>
      <c r="Y557" t="s">
        <v>874</v>
      </c>
      <c r="Z557" t="s">
        <v>868</v>
      </c>
      <c r="AA557" s="2" t="s">
        <v>886</v>
      </c>
      <c r="AB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7" s="2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7" s="2" t="b">
        <v>0</v>
      </c>
      <c r="AG557" s="10" t="b">
        <v>0</v>
      </c>
      <c r="AX557"/>
      <c r="AY557"/>
      <c r="AZ557"/>
    </row>
    <row r="558" spans="1:52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1780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5">
        <v>43</v>
      </c>
      <c r="X558" s="9">
        <v>6</v>
      </c>
      <c r="Y558" t="s">
        <v>869</v>
      </c>
      <c r="Z558" t="s">
        <v>868</v>
      </c>
      <c r="AA558" s="2" t="s">
        <v>886</v>
      </c>
      <c r="AB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8" s="2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58" s="2" t="b">
        <v>0</v>
      </c>
      <c r="AG558" s="10" t="b">
        <v>0</v>
      </c>
      <c r="AX558"/>
      <c r="AY558"/>
      <c r="AZ558"/>
    </row>
    <row r="559" spans="1:52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1780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5">
        <v>72</v>
      </c>
      <c r="X559" s="9">
        <v>6</v>
      </c>
      <c r="Y559" t="s">
        <v>869</v>
      </c>
      <c r="Z559" t="s">
        <v>868</v>
      </c>
      <c r="AA559" s="2" t="s">
        <v>886</v>
      </c>
      <c r="AB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9" s="2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59" s="2" t="b">
        <v>0</v>
      </c>
      <c r="AG559" s="10" t="b">
        <v>0</v>
      </c>
      <c r="AX559"/>
      <c r="AY559"/>
      <c r="AZ559"/>
    </row>
    <row r="560" spans="1:52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1780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5">
        <v>47</v>
      </c>
      <c r="X560" s="9">
        <v>6</v>
      </c>
      <c r="Y560" t="s">
        <v>869</v>
      </c>
      <c r="Z560" t="s">
        <v>868</v>
      </c>
      <c r="AA560" s="2" t="s">
        <v>886</v>
      </c>
      <c r="AB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0" s="2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60" s="2" t="b">
        <v>0</v>
      </c>
      <c r="AG560" s="10" t="b">
        <v>0</v>
      </c>
      <c r="AX560"/>
      <c r="AY560"/>
      <c r="AZ560"/>
    </row>
    <row r="561" spans="1:52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1761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5">
        <v>47</v>
      </c>
      <c r="X561" s="9">
        <v>8</v>
      </c>
      <c r="Y561" t="s">
        <v>875</v>
      </c>
      <c r="Z561" t="s">
        <v>868</v>
      </c>
      <c r="AA561" s="2" t="s">
        <v>886</v>
      </c>
      <c r="AB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1" s="2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1" s="2" t="b">
        <v>0</v>
      </c>
      <c r="AG561" s="10" t="b">
        <v>0</v>
      </c>
      <c r="AX561"/>
      <c r="AY561"/>
      <c r="AZ561"/>
    </row>
    <row r="562" spans="1:52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1773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5">
        <v>60</v>
      </c>
      <c r="X562" s="9">
        <v>8</v>
      </c>
      <c r="Y562" t="s">
        <v>870</v>
      </c>
      <c r="Z562" t="s">
        <v>868</v>
      </c>
      <c r="AA562" s="2" t="s">
        <v>886</v>
      </c>
      <c r="AB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2" s="2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2" s="2" t="b">
        <v>0</v>
      </c>
      <c r="AG562" s="10" t="b">
        <v>0</v>
      </c>
      <c r="AX562"/>
      <c r="AY562"/>
      <c r="AZ562"/>
    </row>
    <row r="563" spans="1:52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1936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5">
        <v>50</v>
      </c>
      <c r="X563" s="9">
        <v>8</v>
      </c>
      <c r="Y563" t="s">
        <v>874</v>
      </c>
      <c r="Z563" t="s">
        <v>868</v>
      </c>
      <c r="AA563" s="2" t="s">
        <v>886</v>
      </c>
      <c r="AB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3" s="2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3" s="2" t="b">
        <v>0</v>
      </c>
      <c r="AG563" s="10" t="b">
        <v>0</v>
      </c>
      <c r="AX563"/>
      <c r="AY563"/>
      <c r="AZ563"/>
    </row>
    <row r="564" spans="1:52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1936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5">
        <v>0</v>
      </c>
      <c r="X564" s="9">
        <v>0</v>
      </c>
      <c r="Y564" t="s">
        <v>874</v>
      </c>
      <c r="Z564" t="s">
        <v>868</v>
      </c>
      <c r="AA564" s="2" t="s">
        <v>886</v>
      </c>
      <c r="AB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4" s="2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4" s="2" t="b">
        <v>0</v>
      </c>
      <c r="AG564" s="10" t="b">
        <v>0</v>
      </c>
      <c r="AX564"/>
      <c r="AY564"/>
      <c r="AZ564"/>
    </row>
    <row r="565" spans="1:52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1804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5">
        <v>0</v>
      </c>
      <c r="X565" s="9">
        <v>0</v>
      </c>
      <c r="Y565" t="s">
        <v>875</v>
      </c>
      <c r="Z565" t="s">
        <v>868</v>
      </c>
      <c r="AA565" s="2" t="s">
        <v>886</v>
      </c>
      <c r="AB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5" s="2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5" s="2" t="b">
        <v>0</v>
      </c>
      <c r="AG565" s="10" t="b">
        <v>0</v>
      </c>
      <c r="AX565"/>
      <c r="AY565"/>
      <c r="AZ565"/>
    </row>
    <row r="566" spans="1:52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1936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5">
        <v>0</v>
      </c>
      <c r="X566" s="9">
        <v>0</v>
      </c>
      <c r="Y566" t="s">
        <v>874</v>
      </c>
      <c r="Z566" t="s">
        <v>868</v>
      </c>
      <c r="AA566" s="2" t="s">
        <v>886</v>
      </c>
      <c r="AB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6" s="2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6" s="2" t="b">
        <v>0</v>
      </c>
      <c r="AG566" s="10" t="b">
        <v>0</v>
      </c>
      <c r="AX566"/>
      <c r="AY566"/>
      <c r="AZ566"/>
    </row>
    <row r="567" spans="1:52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1762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5">
        <v>0</v>
      </c>
      <c r="X567" s="9">
        <v>0</v>
      </c>
      <c r="Y567" t="s">
        <v>869</v>
      </c>
      <c r="Z567" t="s">
        <v>868</v>
      </c>
      <c r="AA567" s="2" t="s">
        <v>886</v>
      </c>
      <c r="AB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7" s="2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7" s="2" t="b">
        <v>0</v>
      </c>
      <c r="AG567" s="10" t="b">
        <v>0</v>
      </c>
      <c r="AX567"/>
      <c r="AY567"/>
      <c r="AZ567"/>
    </row>
    <row r="568" spans="1:52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2208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5">
        <v>0</v>
      </c>
      <c r="X568" s="9">
        <v>2</v>
      </c>
      <c r="Y568" t="s">
        <v>882</v>
      </c>
      <c r="Z568" t="s">
        <v>868</v>
      </c>
      <c r="AA568" s="2" t="s">
        <v>887</v>
      </c>
      <c r="AB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C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D568" s="2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68" s="2" t="b">
        <v>0</v>
      </c>
      <c r="AG568" s="10" t="b">
        <v>0</v>
      </c>
      <c r="AX568"/>
      <c r="AY568"/>
      <c r="AZ568"/>
    </row>
    <row r="569" spans="1:52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1762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5">
        <v>0</v>
      </c>
      <c r="X569" s="9">
        <v>0</v>
      </c>
      <c r="Y569" t="s">
        <v>869</v>
      </c>
      <c r="Z569" t="s">
        <v>868</v>
      </c>
      <c r="AA569" s="2" t="s">
        <v>887</v>
      </c>
      <c r="AB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569" s="2" t="str">
        <f>SUBSTITUTE(SUBSTITUTE(PROPERTIES[[#This Row],[PURCHASECOST_VALUE]], "PURCHASECOST_", ""), "_VALUE", "")</f>
        <v>MAGLEVENGINE</v>
      </c>
      <c r="AE569" s="9" t="str" cm="1">
        <f t="array" ref="AE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9" s="2" t="b">
        <v>0</v>
      </c>
      <c r="AG569" s="10" t="b">
        <v>0</v>
      </c>
      <c r="AX569"/>
      <c r="AY569"/>
      <c r="AZ569"/>
    </row>
    <row r="570" spans="1:52">
      <c r="A570" s="2" t="s">
        <v>3332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1753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5">
        <v>55</v>
      </c>
      <c r="X570" s="9">
        <v>8</v>
      </c>
      <c r="Y570" t="s">
        <v>877</v>
      </c>
      <c r="Z570" t="s">
        <v>868</v>
      </c>
      <c r="AA570" s="2" t="s">
        <v>886</v>
      </c>
      <c r="AB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0" s="2" t="str">
        <f>SUBSTITUTE(SUBSTITUTE(PROPERTIES[[#This Row],[PURCHASECOST_VALUE]], "PURCHASECOST_", ""), "_VALUE", "")</f>
        <v>MMU</v>
      </c>
      <c r="AE570" s="9" t="str" cm="1">
        <f t="array" ref="AE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0" s="2" t="b">
        <v>0</v>
      </c>
      <c r="AG570" s="10" t="b">
        <v>0</v>
      </c>
      <c r="AX570"/>
      <c r="AY570"/>
      <c r="AZ570"/>
    </row>
    <row r="571" spans="1:52">
      <c r="A571" s="2" t="s">
        <v>3333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1818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5">
        <v>60</v>
      </c>
      <c r="X571" s="9">
        <v>8</v>
      </c>
      <c r="Y571" t="s">
        <v>877</v>
      </c>
      <c r="Z571" t="s">
        <v>868</v>
      </c>
      <c r="AA571" s="2" t="s">
        <v>887</v>
      </c>
      <c r="AB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1" s="2" t="str">
        <f>SUBSTITUTE(SUBSTITUTE(PROPERTIES[[#This Row],[PURCHASECOST_VALUE]], "PURCHASECOST_", ""), "_VALUE", "")</f>
        <v>MMU</v>
      </c>
      <c r="AE571" s="9" t="str" cm="1">
        <f t="array" ref="AE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1" s="2" t="b">
        <v>0</v>
      </c>
      <c r="AG571" s="10" t="b">
        <v>0</v>
      </c>
      <c r="AX571"/>
      <c r="AY571"/>
      <c r="AZ571"/>
    </row>
    <row r="572" spans="1:52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2924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5">
        <v>0</v>
      </c>
      <c r="X572" s="9">
        <v>0</v>
      </c>
      <c r="Y572" t="s">
        <v>882</v>
      </c>
      <c r="Z572" t="s">
        <v>868</v>
      </c>
      <c r="AA572" s="2" t="s">
        <v>887</v>
      </c>
      <c r="AB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2" s="2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2" s="2" t="b">
        <v>0</v>
      </c>
      <c r="AG572" s="10" t="b">
        <v>0</v>
      </c>
      <c r="AX572"/>
      <c r="AY572"/>
      <c r="AZ572"/>
    </row>
    <row r="573" spans="1:52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2927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5">
        <v>0</v>
      </c>
      <c r="X573" s="9">
        <v>0</v>
      </c>
      <c r="Y573" t="s">
        <v>882</v>
      </c>
      <c r="Z573" t="s">
        <v>868</v>
      </c>
      <c r="AA573" s="2" t="s">
        <v>887</v>
      </c>
      <c r="AB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3" s="2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3" s="2" t="b">
        <v>0</v>
      </c>
      <c r="AG573" s="10" t="b">
        <v>0</v>
      </c>
      <c r="AX573"/>
      <c r="AY573"/>
      <c r="AZ573"/>
    </row>
    <row r="574" spans="1:52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5">
        <v>0</v>
      </c>
      <c r="X574" s="9">
        <v>0</v>
      </c>
      <c r="Y574" t="s">
        <v>882</v>
      </c>
      <c r="Z574" t="s">
        <v>868</v>
      </c>
      <c r="AA574" s="2" t="s">
        <v>887</v>
      </c>
      <c r="AB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4" s="2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4" s="2" t="b">
        <v>0</v>
      </c>
      <c r="AG574" s="10" t="b">
        <v>0</v>
      </c>
      <c r="AX574"/>
      <c r="AY574"/>
      <c r="AZ574"/>
    </row>
    <row r="575" spans="1:52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5">
        <v>0</v>
      </c>
      <c r="X575" s="9">
        <v>0</v>
      </c>
      <c r="Y575" t="s">
        <v>882</v>
      </c>
      <c r="Z575" t="s">
        <v>868</v>
      </c>
      <c r="AA575" s="2" t="s">
        <v>887</v>
      </c>
      <c r="AB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5" s="2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5" s="2" t="b">
        <v>0</v>
      </c>
      <c r="AG575" s="10" t="b">
        <v>0</v>
      </c>
      <c r="AX575"/>
      <c r="AY575"/>
      <c r="AZ575"/>
    </row>
    <row r="576" spans="1:52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5">
        <v>0</v>
      </c>
      <c r="X576" s="9">
        <v>0</v>
      </c>
      <c r="Y576" t="s">
        <v>882</v>
      </c>
      <c r="Z576" t="s">
        <v>868</v>
      </c>
      <c r="AA576" s="2" t="s">
        <v>887</v>
      </c>
      <c r="AB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6" s="2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6" s="2" t="b">
        <v>0</v>
      </c>
      <c r="AG576" s="10" t="b">
        <v>0</v>
      </c>
      <c r="AX576"/>
      <c r="AY576"/>
      <c r="AZ576"/>
    </row>
    <row r="577" spans="1:52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5">
        <v>0</v>
      </c>
      <c r="X577" s="9">
        <v>0</v>
      </c>
      <c r="Y577" t="s">
        <v>882</v>
      </c>
      <c r="Z577" t="s">
        <v>868</v>
      </c>
      <c r="AA577" s="2" t="s">
        <v>887</v>
      </c>
      <c r="AB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7" s="2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7" s="2" t="b">
        <v>0</v>
      </c>
      <c r="AG577" s="10" t="b">
        <v>0</v>
      </c>
      <c r="AX577"/>
      <c r="AY577"/>
      <c r="AZ577"/>
    </row>
    <row r="578" spans="1:52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5">
        <v>0</v>
      </c>
      <c r="X578" s="9">
        <v>0</v>
      </c>
      <c r="Y578" t="s">
        <v>882</v>
      </c>
      <c r="Z578" t="s">
        <v>868</v>
      </c>
      <c r="AA578" s="2" t="s">
        <v>887</v>
      </c>
      <c r="AB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8" s="2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8" s="2" t="b">
        <v>0</v>
      </c>
      <c r="AG578" s="10" t="b">
        <v>0</v>
      </c>
      <c r="AX578"/>
      <c r="AY578"/>
      <c r="AZ578"/>
    </row>
    <row r="579" spans="1:52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5">
        <v>0</v>
      </c>
      <c r="X579" s="9">
        <v>0</v>
      </c>
      <c r="Y579" t="s">
        <v>882</v>
      </c>
      <c r="Z579" t="s">
        <v>868</v>
      </c>
      <c r="AA579" s="2" t="s">
        <v>887</v>
      </c>
      <c r="AB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9" s="2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9" s="2" t="b">
        <v>0</v>
      </c>
      <c r="AG579" s="10" t="b">
        <v>0</v>
      </c>
      <c r="AX579"/>
      <c r="AY579"/>
      <c r="AZ579"/>
    </row>
    <row r="580" spans="1:52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5">
        <v>0</v>
      </c>
      <c r="X580" s="9">
        <v>0</v>
      </c>
      <c r="Y580" t="s">
        <v>882</v>
      </c>
      <c r="Z580" t="s">
        <v>868</v>
      </c>
      <c r="AA580" s="2" t="s">
        <v>887</v>
      </c>
      <c r="AB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0" s="2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0" s="2" t="b">
        <v>0</v>
      </c>
      <c r="AG580" s="10" t="b">
        <v>0</v>
      </c>
      <c r="AX580"/>
      <c r="AY580"/>
      <c r="AZ580"/>
    </row>
    <row r="581" spans="1:52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2925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5">
        <v>0</v>
      </c>
      <c r="X581" s="9">
        <v>0</v>
      </c>
      <c r="Y581" t="s">
        <v>882</v>
      </c>
      <c r="Z581" t="s">
        <v>868</v>
      </c>
      <c r="AA581" s="2" t="s">
        <v>887</v>
      </c>
      <c r="AB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1" s="2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1" s="2" t="b">
        <v>0</v>
      </c>
      <c r="AG581" s="10" t="b">
        <v>0</v>
      </c>
      <c r="AX581"/>
      <c r="AY581"/>
      <c r="AZ581"/>
    </row>
    <row r="582" spans="1:52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2928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5">
        <v>0</v>
      </c>
      <c r="X582" s="9">
        <v>0</v>
      </c>
      <c r="Y582" t="s">
        <v>882</v>
      </c>
      <c r="Z582" t="s">
        <v>868</v>
      </c>
      <c r="AA582" s="2" t="s">
        <v>887</v>
      </c>
      <c r="AB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2" s="2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2" s="2" t="b">
        <v>0</v>
      </c>
      <c r="AG582" s="10" t="b">
        <v>0</v>
      </c>
      <c r="AX582"/>
      <c r="AY582"/>
      <c r="AZ582"/>
    </row>
    <row r="583" spans="1:52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2926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5">
        <v>0</v>
      </c>
      <c r="X583" s="9">
        <v>0</v>
      </c>
      <c r="Y583" t="s">
        <v>882</v>
      </c>
      <c r="Z583" t="s">
        <v>868</v>
      </c>
      <c r="AA583" s="2" t="s">
        <v>887</v>
      </c>
      <c r="AB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3" s="2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3" s="2" t="b">
        <v>0</v>
      </c>
      <c r="AG583" s="10" t="b">
        <v>0</v>
      </c>
      <c r="AX583"/>
      <c r="AY583"/>
      <c r="AZ583"/>
    </row>
    <row r="584" spans="1:52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2929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5">
        <v>0</v>
      </c>
      <c r="X584" s="9">
        <v>0</v>
      </c>
      <c r="Y584" t="s">
        <v>882</v>
      </c>
      <c r="Z584" t="s">
        <v>868</v>
      </c>
      <c r="AA584" s="2" t="s">
        <v>887</v>
      </c>
      <c r="AB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4" s="2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4" s="2" t="b">
        <v>0</v>
      </c>
      <c r="AG584" s="10" t="b">
        <v>0</v>
      </c>
      <c r="AX584"/>
      <c r="AY584"/>
      <c r="AZ584"/>
    </row>
    <row r="585" spans="1:52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5">
        <v>0</v>
      </c>
      <c r="X585" s="9">
        <v>0</v>
      </c>
      <c r="Y585" t="s">
        <v>882</v>
      </c>
      <c r="Z585" t="s">
        <v>868</v>
      </c>
      <c r="AA585" s="2" t="s">
        <v>887</v>
      </c>
      <c r="AB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5" s="2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5" s="2" t="b">
        <v>0</v>
      </c>
      <c r="AG585" s="10" t="b">
        <v>0</v>
      </c>
      <c r="AX585"/>
      <c r="AY585"/>
      <c r="AZ585"/>
    </row>
    <row r="586" spans="1:52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5">
        <v>0</v>
      </c>
      <c r="X586" s="9">
        <v>0</v>
      </c>
      <c r="Y586" t="s">
        <v>882</v>
      </c>
      <c r="Z586" t="s">
        <v>868</v>
      </c>
      <c r="AA586" s="2" t="s">
        <v>887</v>
      </c>
      <c r="AB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6" s="2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6" s="2" t="b">
        <v>0</v>
      </c>
      <c r="AG586" s="10" t="b">
        <v>0</v>
      </c>
      <c r="AX586"/>
      <c r="AY586"/>
      <c r="AZ586"/>
    </row>
    <row r="587" spans="1:52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1818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5">
        <v>0</v>
      </c>
      <c r="X587" s="9">
        <v>0</v>
      </c>
      <c r="Y587" t="s">
        <v>877</v>
      </c>
      <c r="Z587" t="s">
        <v>868</v>
      </c>
      <c r="AA587" s="2" t="s">
        <v>886</v>
      </c>
      <c r="AB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7" s="2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7" s="2" t="b">
        <v>0</v>
      </c>
      <c r="AG587" s="10" t="b">
        <v>0</v>
      </c>
      <c r="AX587"/>
      <c r="AY587"/>
      <c r="AZ587"/>
    </row>
    <row r="588" spans="1:52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1818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5">
        <v>0</v>
      </c>
      <c r="X588" s="9">
        <v>0</v>
      </c>
      <c r="Y588" t="s">
        <v>877</v>
      </c>
      <c r="Z588" t="s">
        <v>868</v>
      </c>
      <c r="AA588" s="2" t="s">
        <v>886</v>
      </c>
      <c r="AB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8" s="2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8" s="2" t="b">
        <v>0</v>
      </c>
      <c r="AG588" s="10" t="b">
        <v>0</v>
      </c>
      <c r="AX588"/>
      <c r="AY588"/>
      <c r="AZ588"/>
    </row>
    <row r="589" spans="1:52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1751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5">
        <v>0</v>
      </c>
      <c r="X589" s="9">
        <v>0</v>
      </c>
      <c r="Y589" t="s">
        <v>876</v>
      </c>
      <c r="Z589" t="s">
        <v>868</v>
      </c>
      <c r="AA589" s="2" t="s">
        <v>886</v>
      </c>
      <c r="AB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9" s="2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9" s="2" t="b">
        <v>0</v>
      </c>
      <c r="AG589" s="10" t="b">
        <v>0</v>
      </c>
      <c r="AX589"/>
      <c r="AY589"/>
      <c r="AZ589"/>
    </row>
    <row r="590" spans="1:52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1715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5">
        <v>0</v>
      </c>
      <c r="X590" s="9">
        <v>0</v>
      </c>
      <c r="Y590" t="s">
        <v>876</v>
      </c>
      <c r="Z590" t="s">
        <v>868</v>
      </c>
      <c r="AA590" s="2" t="s">
        <v>886</v>
      </c>
      <c r="AB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0" s="2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0" s="2" t="b">
        <v>0</v>
      </c>
      <c r="AG590" s="10" t="b">
        <v>0</v>
      </c>
      <c r="AX590"/>
      <c r="AY590"/>
      <c r="AZ590"/>
    </row>
    <row r="591" spans="1:52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1772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5">
        <v>0</v>
      </c>
      <c r="X591" s="9">
        <v>0</v>
      </c>
      <c r="Y591" t="s">
        <v>872</v>
      </c>
      <c r="Z591" t="s">
        <v>868</v>
      </c>
      <c r="AA591" s="2" t="s">
        <v>886</v>
      </c>
      <c r="AB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1" s="2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1" s="2" t="b">
        <v>0</v>
      </c>
      <c r="AG591" s="10" t="b">
        <v>0</v>
      </c>
      <c r="AX591"/>
      <c r="AY591"/>
      <c r="AZ591"/>
    </row>
    <row r="592" spans="1:52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1748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5">
        <v>0</v>
      </c>
      <c r="X592" s="9">
        <v>0</v>
      </c>
      <c r="Y592" t="s">
        <v>869</v>
      </c>
      <c r="Z592" t="s">
        <v>868</v>
      </c>
      <c r="AA592" s="2" t="s">
        <v>886</v>
      </c>
      <c r="AB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2" s="2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2" s="2" t="b">
        <v>0</v>
      </c>
      <c r="AG592" s="10" t="b">
        <v>0</v>
      </c>
      <c r="AX592"/>
      <c r="AY592"/>
      <c r="AZ592"/>
    </row>
    <row r="593" spans="1:52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1748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5">
        <v>0</v>
      </c>
      <c r="X593" s="9">
        <v>0</v>
      </c>
      <c r="Y593" t="s">
        <v>869</v>
      </c>
      <c r="Z593" t="s">
        <v>868</v>
      </c>
      <c r="AA593" s="2" t="s">
        <v>886</v>
      </c>
      <c r="AB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3" s="2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3" s="2" t="b">
        <v>0</v>
      </c>
      <c r="AG593" s="10" t="b">
        <v>0</v>
      </c>
      <c r="AX593"/>
      <c r="AY593"/>
      <c r="AZ593"/>
    </row>
    <row r="594" spans="1:52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1748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5">
        <v>0</v>
      </c>
      <c r="X594" s="9">
        <v>0</v>
      </c>
      <c r="Y594" t="s">
        <v>869</v>
      </c>
      <c r="Z594" t="s">
        <v>868</v>
      </c>
      <c r="AA594" s="2" t="s">
        <v>886</v>
      </c>
      <c r="AB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4" s="2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4" s="2" t="b">
        <v>0</v>
      </c>
      <c r="AG594" s="10" t="b">
        <v>0</v>
      </c>
      <c r="AX594"/>
      <c r="AY594"/>
      <c r="AZ594"/>
    </row>
    <row r="595" spans="1:52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1773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5">
        <v>0</v>
      </c>
      <c r="X595" s="9">
        <v>0</v>
      </c>
      <c r="Y595" t="s">
        <v>870</v>
      </c>
      <c r="Z595" t="s">
        <v>868</v>
      </c>
      <c r="AA595" s="2" t="s">
        <v>886</v>
      </c>
      <c r="AB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5" s="2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5" s="2" t="b">
        <v>0</v>
      </c>
      <c r="AG595" s="10" t="b">
        <v>0</v>
      </c>
      <c r="AX595"/>
      <c r="AY595"/>
      <c r="AZ595"/>
    </row>
    <row r="596" spans="1:52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1818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5">
        <v>0</v>
      </c>
      <c r="X596" s="9">
        <v>0</v>
      </c>
      <c r="Y596" t="s">
        <v>877</v>
      </c>
      <c r="Z596" t="s">
        <v>868</v>
      </c>
      <c r="AA596" s="2" t="s">
        <v>886</v>
      </c>
      <c r="AB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6" s="2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6" s="2" t="b">
        <v>0</v>
      </c>
      <c r="AG596" s="10" t="b">
        <v>0</v>
      </c>
      <c r="AX596"/>
      <c r="AY596"/>
      <c r="AZ596"/>
    </row>
    <row r="597" spans="1:52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1748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19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7">
        <f>_xlfn.XLOOKUP("LOADINGSPEEDDEF_"&amp;PROPERTIES[[#This Row],[LOADINGSPEED]],LOADINGSPEEDDEF[TYPE],LOADINGSPEEDDEF[SPEED])</f>
        <v>20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0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5">
        <v>0</v>
      </c>
      <c r="X597" s="9">
        <v>0</v>
      </c>
      <c r="Y597" t="s">
        <v>869</v>
      </c>
      <c r="Z597" t="s">
        <v>868</v>
      </c>
      <c r="AA597" s="2" t="s">
        <v>886</v>
      </c>
      <c r="AB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7" s="2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7" s="2" t="b">
        <v>0</v>
      </c>
      <c r="AG597" s="10" t="b">
        <v>0</v>
      </c>
      <c r="AX597"/>
      <c r="AY597"/>
      <c r="AZ597"/>
    </row>
    <row r="598" spans="1:52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1818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19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8">
        <f>_xlfn.XLOOKUP("LOADINGSPEEDDEF_"&amp;PROPERTIES[[#This Row],[LOADINGSPEED]],LOADINGSPEEDDEF[TYPE],LOADINGSPEEDDEF[SPEED])</f>
        <v>20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0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5">
        <v>0</v>
      </c>
      <c r="X598" s="9">
        <v>0</v>
      </c>
      <c r="Y598" t="s">
        <v>877</v>
      </c>
      <c r="Z598" t="s">
        <v>868</v>
      </c>
      <c r="AA598" s="2" t="s">
        <v>886</v>
      </c>
      <c r="AB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8" s="2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598" s="2" t="b">
        <v>0</v>
      </c>
      <c r="AG598" s="10" t="b">
        <v>0</v>
      </c>
      <c r="AX598"/>
      <c r="AY598"/>
      <c r="AZ598"/>
    </row>
    <row r="599" spans="1:52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1818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5">
        <v>0</v>
      </c>
      <c r="X599" s="9">
        <v>4</v>
      </c>
      <c r="Y599" t="s">
        <v>877</v>
      </c>
      <c r="Z599" t="s">
        <v>868</v>
      </c>
      <c r="AA599" s="2" t="s">
        <v>886</v>
      </c>
      <c r="AB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9" s="2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9" s="2" t="b">
        <v>0</v>
      </c>
      <c r="AG599" s="10" t="b">
        <v>0</v>
      </c>
      <c r="AX599"/>
      <c r="AY599"/>
      <c r="AZ599"/>
    </row>
    <row r="600" spans="1:52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1818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5">
        <v>0</v>
      </c>
      <c r="X600" s="9">
        <v>0</v>
      </c>
      <c r="Y600" t="s">
        <v>877</v>
      </c>
      <c r="Z600" t="s">
        <v>868</v>
      </c>
      <c r="AA600" s="2" t="s">
        <v>886</v>
      </c>
      <c r="AB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0" s="2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0" s="2" t="b">
        <v>0</v>
      </c>
      <c r="AG600" s="10" t="b">
        <v>0</v>
      </c>
      <c r="AX600"/>
      <c r="AY600"/>
      <c r="AZ600"/>
    </row>
    <row r="601" spans="1:52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1818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5">
        <v>0</v>
      </c>
      <c r="X601" s="9">
        <v>4</v>
      </c>
      <c r="Y601" t="s">
        <v>877</v>
      </c>
      <c r="Z601" t="s">
        <v>868</v>
      </c>
      <c r="AA601" s="2" t="s">
        <v>886</v>
      </c>
      <c r="AB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1" s="2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1" s="2" t="b">
        <v>0</v>
      </c>
      <c r="AG601" s="10" t="b">
        <v>0</v>
      </c>
      <c r="AX601"/>
      <c r="AY601"/>
      <c r="AZ601"/>
    </row>
    <row r="602" spans="1:52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1818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5">
        <v>0</v>
      </c>
      <c r="X602" s="9">
        <v>4</v>
      </c>
      <c r="Y602" t="s">
        <v>877</v>
      </c>
      <c r="Z602" t="s">
        <v>868</v>
      </c>
      <c r="AA602" s="2" t="s">
        <v>886</v>
      </c>
      <c r="AB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2" s="2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2" s="2" t="b">
        <v>0</v>
      </c>
      <c r="AG602" s="10" t="b">
        <v>0</v>
      </c>
      <c r="AX602"/>
      <c r="AY602"/>
      <c r="AZ602"/>
    </row>
    <row r="603" spans="1:52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1818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5">
        <v>0</v>
      </c>
      <c r="X603" s="9">
        <v>0</v>
      </c>
      <c r="Y603" t="s">
        <v>877</v>
      </c>
      <c r="Z603" t="s">
        <v>868</v>
      </c>
      <c r="AA603" s="2" t="s">
        <v>886</v>
      </c>
      <c r="AB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603" s="2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3" s="2" t="b">
        <v>0</v>
      </c>
      <c r="AG603" s="10" t="b">
        <v>0</v>
      </c>
      <c r="AX603"/>
      <c r="AY603"/>
      <c r="AZ603"/>
    </row>
    <row r="604" spans="1:52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1748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5">
        <v>0</v>
      </c>
      <c r="X604" s="9">
        <v>0</v>
      </c>
      <c r="Y604" t="s">
        <v>869</v>
      </c>
      <c r="Z604" t="s">
        <v>868</v>
      </c>
      <c r="AA604" s="2" t="s">
        <v>886</v>
      </c>
      <c r="AB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4" s="2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4" s="2" t="b">
        <v>0</v>
      </c>
      <c r="AG604" s="10" t="b">
        <v>0</v>
      </c>
      <c r="AX604"/>
      <c r="AY604"/>
      <c r="AZ604"/>
    </row>
    <row r="605" spans="1:52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1818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5">
        <v>0</v>
      </c>
      <c r="X605" s="9">
        <v>7</v>
      </c>
      <c r="Y605" t="s">
        <v>877</v>
      </c>
      <c r="Z605" t="s">
        <v>868</v>
      </c>
      <c r="AA605" s="2" t="s">
        <v>886</v>
      </c>
      <c r="AB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5" s="2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5" s="2" t="b">
        <v>0</v>
      </c>
      <c r="AG605" s="10" t="b">
        <v>0</v>
      </c>
      <c r="AX605"/>
      <c r="AY605"/>
      <c r="AZ605"/>
    </row>
    <row r="606" spans="1:52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1818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5">
        <v>0</v>
      </c>
      <c r="X606" s="9">
        <v>0</v>
      </c>
      <c r="Y606" t="s">
        <v>877</v>
      </c>
      <c r="Z606" t="s">
        <v>868</v>
      </c>
      <c r="AA606" s="2" t="s">
        <v>886</v>
      </c>
      <c r="AB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6" s="2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6" s="2" t="b">
        <v>0</v>
      </c>
      <c r="AG606" s="10" t="b">
        <v>0</v>
      </c>
      <c r="AX606"/>
      <c r="AY606"/>
      <c r="AZ606"/>
    </row>
    <row r="607" spans="1:52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1875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5">
        <v>0</v>
      </c>
      <c r="X607" s="9">
        <v>0</v>
      </c>
      <c r="Y607" t="s">
        <v>871</v>
      </c>
      <c r="Z607" t="s">
        <v>868</v>
      </c>
      <c r="AA607" s="2" t="s">
        <v>886</v>
      </c>
      <c r="AB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7" s="2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7" s="2" t="b">
        <v>0</v>
      </c>
      <c r="AG607" s="10" t="b">
        <v>0</v>
      </c>
      <c r="AX607"/>
      <c r="AY607"/>
      <c r="AZ607"/>
    </row>
    <row r="608" spans="1:52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1718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5">
        <v>0</v>
      </c>
      <c r="X608" s="9">
        <v>0</v>
      </c>
      <c r="Y608" t="s">
        <v>871</v>
      </c>
      <c r="Z608" t="s">
        <v>868</v>
      </c>
      <c r="AA608" s="2" t="s">
        <v>886</v>
      </c>
      <c r="AB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8" s="2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8" s="2" t="b">
        <v>0</v>
      </c>
      <c r="AG608" s="10" t="b">
        <v>0</v>
      </c>
      <c r="AX608"/>
      <c r="AY608"/>
      <c r="AZ608"/>
    </row>
    <row r="609" spans="1:52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1950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5">
        <v>0</v>
      </c>
      <c r="X609" s="9">
        <v>0</v>
      </c>
      <c r="Y609" t="s">
        <v>872</v>
      </c>
      <c r="Z609" t="s">
        <v>868</v>
      </c>
      <c r="AA609" s="2" t="s">
        <v>886</v>
      </c>
      <c r="AB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9" s="2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09" s="2" t="b">
        <v>0</v>
      </c>
      <c r="AG609" s="10" t="b">
        <v>0</v>
      </c>
      <c r="AX609"/>
      <c r="AY609"/>
      <c r="AZ609"/>
    </row>
    <row r="610" spans="1:52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1950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5">
        <v>0</v>
      </c>
      <c r="X610" s="9">
        <v>0</v>
      </c>
      <c r="Y610" t="s">
        <v>872</v>
      </c>
      <c r="Z610" t="s">
        <v>868</v>
      </c>
      <c r="AA610" s="2" t="s">
        <v>886</v>
      </c>
      <c r="AB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0" s="2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0" s="2" t="b">
        <v>0</v>
      </c>
      <c r="AG610" s="10" t="b">
        <v>0</v>
      </c>
      <c r="AX610"/>
      <c r="AY610"/>
      <c r="AZ610"/>
    </row>
    <row r="611" spans="1:52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1950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5">
        <v>0</v>
      </c>
      <c r="X611" s="9">
        <v>0</v>
      </c>
      <c r="Y611" t="s">
        <v>872</v>
      </c>
      <c r="Z611" t="s">
        <v>868</v>
      </c>
      <c r="AA611" s="2" t="s">
        <v>886</v>
      </c>
      <c r="AB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1" s="2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1" s="2" t="b">
        <v>0</v>
      </c>
      <c r="AG611" s="10" t="b">
        <v>0</v>
      </c>
      <c r="AX611"/>
      <c r="AY611"/>
      <c r="AZ611"/>
    </row>
    <row r="612" spans="1:52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1748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5">
        <v>0</v>
      </c>
      <c r="X612" s="9">
        <v>0</v>
      </c>
      <c r="Y612" t="s">
        <v>869</v>
      </c>
      <c r="Z612" t="s">
        <v>868</v>
      </c>
      <c r="AA612" s="2" t="s">
        <v>886</v>
      </c>
      <c r="AB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2" s="2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2" s="2" t="b">
        <v>0</v>
      </c>
      <c r="AG612" s="10" t="b">
        <v>0</v>
      </c>
      <c r="AX612"/>
      <c r="AY612"/>
      <c r="AZ612"/>
    </row>
    <row r="613" spans="1:52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1748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5">
        <v>0</v>
      </c>
      <c r="X613" s="9">
        <v>0</v>
      </c>
      <c r="Y613" t="s">
        <v>869</v>
      </c>
      <c r="Z613" t="s">
        <v>868</v>
      </c>
      <c r="AA613" s="2" t="s">
        <v>886</v>
      </c>
      <c r="AB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3" s="2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3" s="2" t="b">
        <v>0</v>
      </c>
      <c r="AG613" s="10" t="b">
        <v>0</v>
      </c>
      <c r="AX613"/>
      <c r="AY613"/>
      <c r="AZ613"/>
    </row>
    <row r="614" spans="1:52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1736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5">
        <v>0</v>
      </c>
      <c r="X614" s="9">
        <v>0</v>
      </c>
      <c r="Y614" t="s">
        <v>876</v>
      </c>
      <c r="Z614" t="s">
        <v>868</v>
      </c>
      <c r="AA614" s="2" t="s">
        <v>886</v>
      </c>
      <c r="AB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4" s="2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4" s="2" t="b">
        <v>0</v>
      </c>
      <c r="AG614" s="10" t="b">
        <v>0</v>
      </c>
      <c r="AX614"/>
      <c r="AY614"/>
      <c r="AZ614"/>
    </row>
    <row r="615" spans="1:52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1950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5">
        <v>0</v>
      </c>
      <c r="X615" s="9">
        <v>0</v>
      </c>
      <c r="Y615" t="s">
        <v>872</v>
      </c>
      <c r="Z615" t="s">
        <v>868</v>
      </c>
      <c r="AA615" s="2" t="s">
        <v>886</v>
      </c>
      <c r="AB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5" s="2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5" s="2" t="b">
        <v>0</v>
      </c>
      <c r="AG615" s="10" t="b">
        <v>0</v>
      </c>
      <c r="AX615"/>
      <c r="AY615"/>
      <c r="AZ615"/>
    </row>
    <row r="616" spans="1:52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1950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5">
        <v>0</v>
      </c>
      <c r="X616" s="9">
        <v>0</v>
      </c>
      <c r="Y616" t="s">
        <v>872</v>
      </c>
      <c r="Z616" t="s">
        <v>868</v>
      </c>
      <c r="AA616" s="2" t="s">
        <v>886</v>
      </c>
      <c r="AB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6" s="2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16" s="2" t="b">
        <v>0</v>
      </c>
      <c r="AG616" s="10" t="b">
        <v>0</v>
      </c>
      <c r="AX616"/>
      <c r="AY616"/>
      <c r="AZ616"/>
    </row>
    <row r="617" spans="1:52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1875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5">
        <v>0</v>
      </c>
      <c r="X617" s="9">
        <v>0</v>
      </c>
      <c r="Y617" t="s">
        <v>871</v>
      </c>
      <c r="Z617" t="s">
        <v>868</v>
      </c>
      <c r="AA617" s="2" t="s">
        <v>886</v>
      </c>
      <c r="AB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7" s="2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7" s="2" t="b">
        <v>0</v>
      </c>
      <c r="AG617" s="10" t="b">
        <v>0</v>
      </c>
      <c r="AX617"/>
      <c r="AY617"/>
      <c r="AZ617"/>
    </row>
    <row r="618" spans="1:52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1818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5">
        <v>42</v>
      </c>
      <c r="X618" s="9">
        <v>8</v>
      </c>
      <c r="Y618" t="s">
        <v>877</v>
      </c>
      <c r="Z618" t="s">
        <v>868</v>
      </c>
      <c r="AA618" s="2" t="s">
        <v>886</v>
      </c>
      <c r="AB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8" s="2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8" s="2" t="b">
        <v>0</v>
      </c>
      <c r="AG618" s="10" t="b">
        <v>0</v>
      </c>
      <c r="AX618"/>
      <c r="AY618"/>
      <c r="AZ618"/>
    </row>
    <row r="619" spans="1:52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1818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5">
        <v>44</v>
      </c>
      <c r="X619" s="9">
        <v>8</v>
      </c>
      <c r="Y619" t="s">
        <v>877</v>
      </c>
      <c r="Z619" t="s">
        <v>868</v>
      </c>
      <c r="AA619" s="2" t="s">
        <v>886</v>
      </c>
      <c r="AB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9" s="2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9" s="2" t="b">
        <v>0</v>
      </c>
      <c r="AG619" s="10" t="b">
        <v>0</v>
      </c>
      <c r="AX619"/>
      <c r="AY619"/>
      <c r="AZ619"/>
    </row>
    <row r="620" spans="1:52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1718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5">
        <v>130</v>
      </c>
      <c r="X620" s="9">
        <v>8</v>
      </c>
      <c r="Y620" t="s">
        <v>871</v>
      </c>
      <c r="Z620" t="s">
        <v>868</v>
      </c>
      <c r="AA620" s="2" t="s">
        <v>886</v>
      </c>
      <c r="AB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0" s="2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0" s="2" t="b">
        <v>0</v>
      </c>
      <c r="AG620" s="10" t="b">
        <v>0</v>
      </c>
      <c r="AX620"/>
      <c r="AY620"/>
      <c r="AZ620"/>
    </row>
    <row r="621" spans="1:52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1718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5">
        <v>120</v>
      </c>
      <c r="X621" s="9">
        <v>8</v>
      </c>
      <c r="Y621" t="s">
        <v>871</v>
      </c>
      <c r="Z621" t="s">
        <v>868</v>
      </c>
      <c r="AA621" s="2" t="s">
        <v>886</v>
      </c>
      <c r="AB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1" s="2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1" s="2" t="b">
        <v>0</v>
      </c>
      <c r="AG621" s="10" t="b">
        <v>0</v>
      </c>
      <c r="AX621"/>
      <c r="AY621"/>
      <c r="AZ621"/>
    </row>
    <row r="622" spans="1:52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1718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5">
        <v>75</v>
      </c>
      <c r="X622" s="9">
        <v>8</v>
      </c>
      <c r="Y622" t="s">
        <v>871</v>
      </c>
      <c r="Z622" t="s">
        <v>868</v>
      </c>
      <c r="AA622" s="2" t="s">
        <v>886</v>
      </c>
      <c r="AB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2" s="2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2" s="2" t="b">
        <v>0</v>
      </c>
      <c r="AG622" s="10" t="b">
        <v>0</v>
      </c>
      <c r="AX622"/>
      <c r="AY622"/>
      <c r="AZ622"/>
    </row>
    <row r="623" spans="1:52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1875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5">
        <v>74</v>
      </c>
      <c r="X623" s="9">
        <v>8</v>
      </c>
      <c r="Y623" t="s">
        <v>871</v>
      </c>
      <c r="Z623" t="s">
        <v>868</v>
      </c>
      <c r="AA623" s="2" t="s">
        <v>886</v>
      </c>
      <c r="AB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3" s="2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3" s="2" t="b">
        <v>0</v>
      </c>
      <c r="AG623" s="10" t="b">
        <v>0</v>
      </c>
      <c r="AX623"/>
      <c r="AY623"/>
      <c r="AZ623"/>
    </row>
    <row r="624" spans="1:52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1950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5">
        <f>149+52</f>
        <v>201</v>
      </c>
      <c r="X624" s="9">
        <v>7</v>
      </c>
      <c r="Y624" t="s">
        <v>872</v>
      </c>
      <c r="Z624" t="s">
        <v>868</v>
      </c>
      <c r="AA624" s="2" t="s">
        <v>886</v>
      </c>
      <c r="AB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4" s="2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4" s="2" t="b">
        <v>0</v>
      </c>
      <c r="AG624" s="10" t="b">
        <v>0</v>
      </c>
      <c r="AX624"/>
      <c r="AY624"/>
      <c r="AZ624"/>
    </row>
    <row r="625" spans="1:52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1751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5">
        <v>96</v>
      </c>
      <c r="X625" s="9">
        <v>8</v>
      </c>
      <c r="Y625" t="s">
        <v>876</v>
      </c>
      <c r="Z625" t="s">
        <v>868</v>
      </c>
      <c r="AA625" s="2" t="s">
        <v>886</v>
      </c>
      <c r="AB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5" s="2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5" s="2" t="b">
        <v>0</v>
      </c>
      <c r="AG625" s="10" t="b">
        <v>0</v>
      </c>
      <c r="AX625"/>
      <c r="AY625"/>
      <c r="AZ625"/>
    </row>
    <row r="626" spans="1:52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1751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5">
        <v>92</v>
      </c>
      <c r="X626" s="9">
        <v>7</v>
      </c>
      <c r="Y626" t="s">
        <v>876</v>
      </c>
      <c r="Z626" t="s">
        <v>868</v>
      </c>
      <c r="AA626" s="2" t="s">
        <v>886</v>
      </c>
      <c r="AB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6" s="2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6" s="2" t="b">
        <v>0</v>
      </c>
      <c r="AG626" s="10" t="b">
        <v>0</v>
      </c>
      <c r="AX626"/>
      <c r="AY626"/>
      <c r="AZ626"/>
    </row>
    <row r="627" spans="1:52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1927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5">
        <v>150</v>
      </c>
      <c r="X627" s="9">
        <v>8</v>
      </c>
      <c r="Y627" t="s">
        <v>872</v>
      </c>
      <c r="Z627" t="s">
        <v>868</v>
      </c>
      <c r="AA627" s="2" t="s">
        <v>886</v>
      </c>
      <c r="AB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7" s="2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7" s="2" t="b">
        <v>0</v>
      </c>
      <c r="AG627" s="10" t="b">
        <v>0</v>
      </c>
      <c r="AX627"/>
      <c r="AY627"/>
      <c r="AZ627"/>
    </row>
    <row r="628" spans="1:52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1718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5">
        <v>56</v>
      </c>
      <c r="X628" s="9">
        <v>8</v>
      </c>
      <c r="Y628" t="s">
        <v>871</v>
      </c>
      <c r="Z628" t="s">
        <v>868</v>
      </c>
      <c r="AA628" s="2" t="s">
        <v>886</v>
      </c>
      <c r="AB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8" s="2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628" s="2" t="b">
        <v>0</v>
      </c>
      <c r="AG628" s="10" t="b">
        <v>0</v>
      </c>
      <c r="AX628"/>
      <c r="AY628"/>
      <c r="AZ628"/>
    </row>
    <row r="629" spans="1:52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1895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5">
        <v>0</v>
      </c>
      <c r="X629" s="9">
        <v>8</v>
      </c>
      <c r="Y629" t="s">
        <v>877</v>
      </c>
      <c r="Z629" t="s">
        <v>868</v>
      </c>
      <c r="AA629" s="2" t="s">
        <v>886</v>
      </c>
      <c r="AB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29" s="2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29" s="2" t="b">
        <v>0</v>
      </c>
      <c r="AG629" s="10" t="b">
        <v>0</v>
      </c>
      <c r="AX629"/>
      <c r="AY629"/>
      <c r="AZ629"/>
    </row>
    <row r="630" spans="1:52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1895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5">
        <v>0</v>
      </c>
      <c r="X630" s="9">
        <v>8</v>
      </c>
      <c r="Y630" t="s">
        <v>877</v>
      </c>
      <c r="Z630" t="s">
        <v>868</v>
      </c>
      <c r="AA630" s="2" t="s">
        <v>886</v>
      </c>
      <c r="AB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0" s="2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0" s="2" t="b">
        <v>0</v>
      </c>
      <c r="AG630" s="10" t="b">
        <v>0</v>
      </c>
      <c r="AX630"/>
      <c r="AY630"/>
      <c r="AZ630"/>
    </row>
    <row r="631" spans="1:52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1895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5">
        <v>0</v>
      </c>
      <c r="X631" s="9">
        <v>0</v>
      </c>
      <c r="Y631" t="s">
        <v>877</v>
      </c>
      <c r="Z631" t="s">
        <v>868</v>
      </c>
      <c r="AA631" s="2" t="s">
        <v>886</v>
      </c>
      <c r="AB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1" s="2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1" s="2" t="b">
        <v>0</v>
      </c>
      <c r="AG631" s="10" t="b">
        <v>0</v>
      </c>
      <c r="AX631"/>
      <c r="AY631"/>
      <c r="AZ631"/>
    </row>
    <row r="632" spans="1:52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1933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5">
        <v>0</v>
      </c>
      <c r="X632" s="9">
        <v>0</v>
      </c>
      <c r="Y632" t="s">
        <v>875</v>
      </c>
      <c r="Z632" t="s">
        <v>868</v>
      </c>
      <c r="AA632" s="2" t="s">
        <v>886</v>
      </c>
      <c r="AB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2" s="2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2" s="2" t="b">
        <v>0</v>
      </c>
      <c r="AG632" s="10" t="b">
        <v>0</v>
      </c>
      <c r="AX632"/>
      <c r="AY632"/>
      <c r="AZ632"/>
    </row>
    <row r="633" spans="1:52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1895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5">
        <v>0</v>
      </c>
      <c r="X633" s="9">
        <v>0</v>
      </c>
      <c r="Y633" t="s">
        <v>877</v>
      </c>
      <c r="Z633" t="s">
        <v>868</v>
      </c>
      <c r="AA633" s="2" t="s">
        <v>886</v>
      </c>
      <c r="AB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3" s="2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3" s="2" t="b">
        <v>0</v>
      </c>
      <c r="AG633" s="10" t="b">
        <v>0</v>
      </c>
      <c r="AX633"/>
      <c r="AY633"/>
      <c r="AZ633"/>
    </row>
    <row r="634" spans="1:52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1933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5">
        <v>0</v>
      </c>
      <c r="X634" s="9">
        <v>0</v>
      </c>
      <c r="Y634" t="s">
        <v>875</v>
      </c>
      <c r="Z634" t="s">
        <v>868</v>
      </c>
      <c r="AA634" s="2" t="s">
        <v>886</v>
      </c>
      <c r="AB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4" s="2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34" s="2" t="b">
        <v>0</v>
      </c>
      <c r="AG634" s="10" t="b">
        <v>0</v>
      </c>
      <c r="AX634"/>
      <c r="AY634"/>
      <c r="AZ634"/>
    </row>
    <row r="635" spans="1:52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1736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5">
        <v>0</v>
      </c>
      <c r="X635" s="9">
        <v>0</v>
      </c>
      <c r="Y635" t="s">
        <v>876</v>
      </c>
      <c r="Z635" t="s">
        <v>868</v>
      </c>
      <c r="AA635" s="2" t="s">
        <v>886</v>
      </c>
      <c r="AB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5" s="2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5" s="2" t="b">
        <v>0</v>
      </c>
      <c r="AG635" s="10" t="b">
        <v>0</v>
      </c>
      <c r="AX635"/>
      <c r="AY635"/>
      <c r="AZ635"/>
    </row>
    <row r="636" spans="1:52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1895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5">
        <v>0</v>
      </c>
      <c r="X636" s="9">
        <v>8</v>
      </c>
      <c r="Y636" t="s">
        <v>877</v>
      </c>
      <c r="Z636" t="s">
        <v>868</v>
      </c>
      <c r="AA636" s="2" t="s">
        <v>886</v>
      </c>
      <c r="AB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6" s="2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6" s="2" t="b">
        <v>0</v>
      </c>
      <c r="AG636" s="10" t="b">
        <v>0</v>
      </c>
      <c r="AX636"/>
      <c r="AY636"/>
      <c r="AZ636"/>
    </row>
    <row r="637" spans="1:52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1895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5">
        <v>0</v>
      </c>
      <c r="X637" s="9">
        <v>0</v>
      </c>
      <c r="Y637" t="s">
        <v>877</v>
      </c>
      <c r="Z637" t="s">
        <v>868</v>
      </c>
      <c r="AA637" s="2" t="s">
        <v>886</v>
      </c>
      <c r="AB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7" s="2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7" s="2" t="b">
        <v>0</v>
      </c>
      <c r="AG637" s="10" t="b">
        <v>0</v>
      </c>
      <c r="AX637"/>
      <c r="AY637"/>
      <c r="AZ637"/>
    </row>
    <row r="638" spans="1:52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1809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5">
        <v>0</v>
      </c>
      <c r="X638" s="9">
        <v>0</v>
      </c>
      <c r="Y638" t="s">
        <v>877</v>
      </c>
      <c r="Z638" t="s">
        <v>868</v>
      </c>
      <c r="AA638" s="2" t="s">
        <v>886</v>
      </c>
      <c r="AB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8" s="2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8" s="2" t="b">
        <v>0</v>
      </c>
      <c r="AG638" s="10" t="b">
        <v>0</v>
      </c>
      <c r="AX638"/>
      <c r="AY638"/>
      <c r="AZ638"/>
    </row>
    <row r="639" spans="1:52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1775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5">
        <v>0</v>
      </c>
      <c r="X639" s="9">
        <v>0</v>
      </c>
      <c r="Y639" t="s">
        <v>873</v>
      </c>
      <c r="Z639" t="s">
        <v>868</v>
      </c>
      <c r="AA639" s="2" t="s">
        <v>886</v>
      </c>
      <c r="AB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9" s="2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9" s="2" t="b">
        <v>0</v>
      </c>
      <c r="AG639" s="10" t="b">
        <v>0</v>
      </c>
      <c r="AX639"/>
      <c r="AY639"/>
      <c r="AZ639"/>
    </row>
    <row r="640" spans="1:52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1829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5">
        <v>0</v>
      </c>
      <c r="X640" s="9">
        <v>0</v>
      </c>
      <c r="Y640" t="s">
        <v>877</v>
      </c>
      <c r="Z640" t="s">
        <v>868</v>
      </c>
      <c r="AA640" s="2" t="s">
        <v>886</v>
      </c>
      <c r="AB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0" s="2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0" s="2" t="b">
        <v>0</v>
      </c>
      <c r="AG640" s="10" t="b">
        <v>0</v>
      </c>
      <c r="AX640"/>
      <c r="AY640"/>
      <c r="AZ640"/>
    </row>
    <row r="641" spans="1:52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1829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5">
        <v>0</v>
      </c>
      <c r="X641" s="9">
        <v>8</v>
      </c>
      <c r="Y641" t="s">
        <v>877</v>
      </c>
      <c r="Z641" t="s">
        <v>868</v>
      </c>
      <c r="AA641" s="2" t="s">
        <v>886</v>
      </c>
      <c r="AB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1" s="2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41" s="2" t="b">
        <v>0</v>
      </c>
      <c r="AG641" s="10" t="b">
        <v>0</v>
      </c>
      <c r="AX641"/>
      <c r="AY641"/>
      <c r="AZ641"/>
    </row>
    <row r="642" spans="1:52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1895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5">
        <v>0</v>
      </c>
      <c r="X642" s="9">
        <v>0</v>
      </c>
      <c r="Y642" t="s">
        <v>877</v>
      </c>
      <c r="Z642" t="s">
        <v>868</v>
      </c>
      <c r="AA642" s="2" t="s">
        <v>886</v>
      </c>
      <c r="AB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2" s="2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2" s="2" t="b">
        <v>0</v>
      </c>
      <c r="AG642" s="10" t="b">
        <v>0</v>
      </c>
      <c r="AX642"/>
      <c r="AY642"/>
      <c r="AZ642"/>
    </row>
    <row r="643" spans="1:52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1775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5">
        <v>0</v>
      </c>
      <c r="X643" s="9">
        <v>0</v>
      </c>
      <c r="Y643" t="s">
        <v>873</v>
      </c>
      <c r="Z643" t="s">
        <v>868</v>
      </c>
      <c r="AA643" s="2" t="s">
        <v>886</v>
      </c>
      <c r="AB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3" s="2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3" s="2" t="b">
        <v>0</v>
      </c>
      <c r="AG643" s="10" t="b">
        <v>0</v>
      </c>
      <c r="AX643"/>
      <c r="AY643"/>
      <c r="AZ643"/>
    </row>
    <row r="644" spans="1:52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1895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5">
        <v>0</v>
      </c>
      <c r="X644" s="9">
        <v>0</v>
      </c>
      <c r="Y644" t="s">
        <v>877</v>
      </c>
      <c r="Z644" t="s">
        <v>868</v>
      </c>
      <c r="AA644" s="2" t="s">
        <v>886</v>
      </c>
      <c r="AB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4" s="2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4" s="2" t="b">
        <v>0</v>
      </c>
      <c r="AG644" s="10" t="b">
        <v>0</v>
      </c>
      <c r="AX644"/>
      <c r="AY644"/>
      <c r="AZ644"/>
    </row>
    <row r="645" spans="1:52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1895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5">
        <v>64</v>
      </c>
      <c r="X645" s="9">
        <v>8</v>
      </c>
      <c r="Y645" t="s">
        <v>877</v>
      </c>
      <c r="Z645" t="s">
        <v>868</v>
      </c>
      <c r="AA645" s="2" t="s">
        <v>886</v>
      </c>
      <c r="AB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5" s="2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5" s="2" t="b">
        <v>0</v>
      </c>
      <c r="AG645" s="10" t="b">
        <v>0</v>
      </c>
      <c r="AX645"/>
      <c r="AY645"/>
      <c r="AZ645"/>
    </row>
    <row r="646" spans="1:52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1895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5">
        <v>110</v>
      </c>
      <c r="X646" s="9">
        <v>7</v>
      </c>
      <c r="Y646" t="s">
        <v>877</v>
      </c>
      <c r="Z646" t="s">
        <v>868</v>
      </c>
      <c r="AA646" s="2" t="s">
        <v>886</v>
      </c>
      <c r="AB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6" s="2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6" s="2" t="b">
        <v>0</v>
      </c>
      <c r="AG646" s="10" t="b">
        <v>0</v>
      </c>
      <c r="AX646"/>
      <c r="AY646"/>
      <c r="AZ646"/>
    </row>
    <row r="647" spans="1:52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1802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5">
        <v>60</v>
      </c>
      <c r="X647" s="9">
        <v>8</v>
      </c>
      <c r="Y647" t="s">
        <v>875</v>
      </c>
      <c r="Z647" t="s">
        <v>868</v>
      </c>
      <c r="AA647" s="2" t="s">
        <v>886</v>
      </c>
      <c r="AB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7" s="2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7" s="2" t="b">
        <v>0</v>
      </c>
      <c r="AG647" s="10" t="b">
        <v>0</v>
      </c>
      <c r="AX647"/>
      <c r="AY647"/>
      <c r="AZ647"/>
    </row>
    <row r="648" spans="1:52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1895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5">
        <v>88</v>
      </c>
      <c r="X648" s="9">
        <v>8</v>
      </c>
      <c r="Y648" t="s">
        <v>877</v>
      </c>
      <c r="Z648" t="s">
        <v>868</v>
      </c>
      <c r="AA648" s="2" t="s">
        <v>886</v>
      </c>
      <c r="AB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8" s="2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8" s="2" t="b">
        <v>0</v>
      </c>
      <c r="AG648" s="10" t="b">
        <v>0</v>
      </c>
      <c r="AX648"/>
      <c r="AY648"/>
      <c r="AZ648"/>
    </row>
    <row r="649" spans="1:52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5">
        <v>0</v>
      </c>
      <c r="X649" s="9">
        <v>0</v>
      </c>
      <c r="Y649" t="s">
        <v>882</v>
      </c>
      <c r="Z649" t="s">
        <v>868</v>
      </c>
      <c r="AA649" s="2" t="s">
        <v>886</v>
      </c>
      <c r="AB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49" s="2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49" s="2" t="b">
        <v>0</v>
      </c>
      <c r="AG649" s="10" t="b">
        <v>0</v>
      </c>
      <c r="AX649"/>
      <c r="AY649"/>
      <c r="AZ649"/>
    </row>
    <row r="650" spans="1:52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5">
        <v>0</v>
      </c>
      <c r="X650" s="9">
        <v>0</v>
      </c>
      <c r="Y650" t="s">
        <v>882</v>
      </c>
      <c r="Z650" t="s">
        <v>868</v>
      </c>
      <c r="AA650" s="2" t="s">
        <v>886</v>
      </c>
      <c r="AB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50" s="2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0" s="2" t="b">
        <v>0</v>
      </c>
      <c r="AG650" s="10" t="b">
        <v>0</v>
      </c>
      <c r="AX650"/>
      <c r="AY650"/>
      <c r="AZ650"/>
    </row>
    <row r="651" spans="1:52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5">
        <v>0</v>
      </c>
      <c r="X651" s="9">
        <v>0</v>
      </c>
      <c r="Y651" t="s">
        <v>882</v>
      </c>
      <c r="Z651" t="s">
        <v>868</v>
      </c>
      <c r="AA651" s="2" t="s">
        <v>886</v>
      </c>
      <c r="AB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1" s="2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1" s="2" t="b">
        <v>0</v>
      </c>
      <c r="AG651" s="10" t="b">
        <v>0</v>
      </c>
      <c r="AX651"/>
      <c r="AY651"/>
      <c r="AZ651"/>
    </row>
    <row r="652" spans="1:52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5">
        <v>0</v>
      </c>
      <c r="X652" s="9">
        <v>0</v>
      </c>
      <c r="Y652" t="s">
        <v>882</v>
      </c>
      <c r="Z652" t="s">
        <v>868</v>
      </c>
      <c r="AA652" s="2" t="s">
        <v>886</v>
      </c>
      <c r="AB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2" s="2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2" s="2" t="b">
        <v>0</v>
      </c>
      <c r="AG652" s="10" t="b">
        <v>0</v>
      </c>
      <c r="AX652"/>
      <c r="AY652"/>
      <c r="AZ652"/>
    </row>
    <row r="653" spans="1:52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5">
        <v>0</v>
      </c>
      <c r="X653" s="9">
        <v>0</v>
      </c>
      <c r="Y653" t="s">
        <v>882</v>
      </c>
      <c r="Z653" t="s">
        <v>868</v>
      </c>
      <c r="AA653" s="2" t="s">
        <v>886</v>
      </c>
      <c r="AB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3" s="2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3" s="2" t="b">
        <v>0</v>
      </c>
      <c r="AG653" s="10" t="b">
        <v>0</v>
      </c>
      <c r="AX653"/>
      <c r="AY653"/>
      <c r="AZ653"/>
    </row>
    <row r="654" spans="1:52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5">
        <v>0</v>
      </c>
      <c r="X654" s="9">
        <v>0</v>
      </c>
      <c r="Y654" t="s">
        <v>882</v>
      </c>
      <c r="Z654" t="s">
        <v>868</v>
      </c>
      <c r="AA654" s="2" t="s">
        <v>886</v>
      </c>
      <c r="AB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4" s="2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4" s="2" t="b">
        <v>0</v>
      </c>
      <c r="AG654" s="10" t="b">
        <v>0</v>
      </c>
      <c r="AX654"/>
      <c r="AY654"/>
      <c r="AZ654"/>
    </row>
    <row r="655" spans="1:52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5">
        <v>0</v>
      </c>
      <c r="X655" s="9">
        <v>0</v>
      </c>
      <c r="Y655" t="s">
        <v>882</v>
      </c>
      <c r="Z655" t="s">
        <v>868</v>
      </c>
      <c r="AA655" s="2" t="s">
        <v>886</v>
      </c>
      <c r="AB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5" s="2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5" s="2" t="b">
        <v>0</v>
      </c>
      <c r="AG655" s="10" t="b">
        <v>0</v>
      </c>
      <c r="AX655"/>
      <c r="AY655"/>
      <c r="AZ655"/>
    </row>
    <row r="656" spans="1:52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5">
        <v>0</v>
      </c>
      <c r="X656" s="9">
        <v>0</v>
      </c>
      <c r="Y656" t="s">
        <v>882</v>
      </c>
      <c r="Z656" t="s">
        <v>868</v>
      </c>
      <c r="AA656" s="2" t="s">
        <v>886</v>
      </c>
      <c r="AB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6" s="2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6" s="2" t="b">
        <v>0</v>
      </c>
      <c r="AG656" s="10" t="b">
        <v>0</v>
      </c>
      <c r="AX656"/>
      <c r="AY656"/>
      <c r="AZ656"/>
    </row>
    <row r="657" spans="1:52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5">
        <v>0</v>
      </c>
      <c r="X657" s="9">
        <v>0</v>
      </c>
      <c r="Y657" t="s">
        <v>882</v>
      </c>
      <c r="Z657" t="s">
        <v>868</v>
      </c>
      <c r="AA657" s="2" t="s">
        <v>886</v>
      </c>
      <c r="AB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7" s="2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7" s="2" t="b">
        <v>0</v>
      </c>
      <c r="AG657" s="10" t="b">
        <v>0</v>
      </c>
      <c r="AX657"/>
      <c r="AY657"/>
      <c r="AZ657"/>
    </row>
    <row r="658" spans="1:52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5">
        <v>0</v>
      </c>
      <c r="X658" s="9">
        <v>0</v>
      </c>
      <c r="Y658" t="s">
        <v>882</v>
      </c>
      <c r="Z658" t="s">
        <v>868</v>
      </c>
      <c r="AA658" s="2" t="s">
        <v>886</v>
      </c>
      <c r="AB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8" s="2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8" s="2" t="b">
        <v>0</v>
      </c>
      <c r="AG658" s="10" t="b">
        <v>0</v>
      </c>
      <c r="AX658"/>
      <c r="AY658"/>
      <c r="AZ658"/>
    </row>
    <row r="659" spans="1:52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5">
        <v>0</v>
      </c>
      <c r="X659" s="9">
        <v>0</v>
      </c>
      <c r="Y659" t="s">
        <v>882</v>
      </c>
      <c r="Z659" t="s">
        <v>868</v>
      </c>
      <c r="AA659" s="2" t="s">
        <v>886</v>
      </c>
      <c r="AB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9" s="2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9" s="2" t="b">
        <v>0</v>
      </c>
      <c r="AG659" s="10" t="b">
        <v>0</v>
      </c>
      <c r="AX659"/>
      <c r="AY659"/>
      <c r="AZ659"/>
    </row>
    <row r="660" spans="1:52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2924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5">
        <v>0</v>
      </c>
      <c r="X660" s="9">
        <v>0</v>
      </c>
      <c r="Y660" t="s">
        <v>882</v>
      </c>
      <c r="Z660" t="s">
        <v>868</v>
      </c>
      <c r="AA660" s="2" t="s">
        <v>886</v>
      </c>
      <c r="AB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0" s="2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0" s="2" t="b">
        <v>0</v>
      </c>
      <c r="AG660" s="10" t="b">
        <v>0</v>
      </c>
      <c r="AX660"/>
      <c r="AY660"/>
      <c r="AZ660"/>
    </row>
    <row r="661" spans="1:52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2927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5">
        <v>0</v>
      </c>
      <c r="X661" s="9">
        <v>0</v>
      </c>
      <c r="Y661" t="s">
        <v>882</v>
      </c>
      <c r="Z661" t="s">
        <v>868</v>
      </c>
      <c r="AA661" s="2" t="s">
        <v>886</v>
      </c>
      <c r="AB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1" s="2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1" s="2" t="b">
        <v>0</v>
      </c>
      <c r="AG661" s="10" t="b">
        <v>0</v>
      </c>
      <c r="AX661"/>
      <c r="AY661"/>
      <c r="AZ661"/>
    </row>
    <row r="662" spans="1:52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5">
        <v>0</v>
      </c>
      <c r="X662" s="9">
        <v>0</v>
      </c>
      <c r="Y662" t="s">
        <v>882</v>
      </c>
      <c r="Z662" t="s">
        <v>868</v>
      </c>
      <c r="AA662" s="2" t="s">
        <v>886</v>
      </c>
      <c r="AB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2" s="2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2" s="2" t="b">
        <v>0</v>
      </c>
      <c r="AG662" s="10" t="b">
        <v>0</v>
      </c>
      <c r="AX662"/>
      <c r="AY662"/>
      <c r="AZ662"/>
    </row>
    <row r="663" spans="1:52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5">
        <v>0</v>
      </c>
      <c r="X663" s="9">
        <v>0</v>
      </c>
      <c r="Y663" t="s">
        <v>882</v>
      </c>
      <c r="Z663" t="s">
        <v>868</v>
      </c>
      <c r="AA663" s="2" t="s">
        <v>886</v>
      </c>
      <c r="AB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3" s="2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3" s="2" t="b">
        <v>0</v>
      </c>
      <c r="AG663" s="10" t="b">
        <v>0</v>
      </c>
      <c r="AX663"/>
      <c r="AY663"/>
      <c r="AZ663"/>
    </row>
    <row r="664" spans="1:52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5">
        <v>0</v>
      </c>
      <c r="X664" s="9">
        <v>0</v>
      </c>
      <c r="Y664" t="s">
        <v>882</v>
      </c>
      <c r="Z664" t="s">
        <v>868</v>
      </c>
      <c r="AA664" s="2" t="s">
        <v>886</v>
      </c>
      <c r="AB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4" s="2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4" s="2" t="b">
        <v>0</v>
      </c>
      <c r="AG664" s="10" t="b">
        <v>0</v>
      </c>
      <c r="AX664"/>
      <c r="AY664"/>
      <c r="AZ664"/>
    </row>
    <row r="665" spans="1:52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5">
        <v>0</v>
      </c>
      <c r="X665" s="9">
        <v>0</v>
      </c>
      <c r="Y665" t="s">
        <v>882</v>
      </c>
      <c r="Z665" t="s">
        <v>868</v>
      </c>
      <c r="AA665" s="2" t="s">
        <v>886</v>
      </c>
      <c r="AB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5" s="2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5" s="2" t="b">
        <v>0</v>
      </c>
      <c r="AG665" s="10" t="b">
        <v>0</v>
      </c>
      <c r="AX665"/>
      <c r="AY665"/>
      <c r="AZ665"/>
    </row>
    <row r="666" spans="1:52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5">
        <v>0</v>
      </c>
      <c r="X666" s="9">
        <v>0</v>
      </c>
      <c r="Y666" t="s">
        <v>882</v>
      </c>
      <c r="Z666" t="s">
        <v>868</v>
      </c>
      <c r="AA666" s="2" t="s">
        <v>886</v>
      </c>
      <c r="AB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6" s="2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6" s="2" t="b">
        <v>0</v>
      </c>
      <c r="AG666" s="10" t="b">
        <v>0</v>
      </c>
      <c r="AX666"/>
      <c r="AY666"/>
      <c r="AZ666"/>
    </row>
    <row r="667" spans="1:52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2924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5">
        <v>0</v>
      </c>
      <c r="X667" s="9">
        <v>0</v>
      </c>
      <c r="Y667" t="s">
        <v>882</v>
      </c>
      <c r="Z667" t="s">
        <v>868</v>
      </c>
      <c r="AA667" s="2" t="s">
        <v>886</v>
      </c>
      <c r="AB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7" s="2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7" s="2" t="b">
        <v>0</v>
      </c>
      <c r="AG667" s="10" t="b">
        <v>0</v>
      </c>
      <c r="AX667"/>
      <c r="AY667"/>
      <c r="AZ667"/>
    </row>
    <row r="668" spans="1:52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2927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5">
        <v>0</v>
      </c>
      <c r="X668" s="9">
        <v>0</v>
      </c>
      <c r="Y668" t="s">
        <v>882</v>
      </c>
      <c r="Z668" t="s">
        <v>868</v>
      </c>
      <c r="AA668" s="2" t="s">
        <v>886</v>
      </c>
      <c r="AB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8" s="2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8" s="2" t="b">
        <v>0</v>
      </c>
      <c r="AG668" s="10" t="b">
        <v>0</v>
      </c>
      <c r="AX668"/>
      <c r="AY668"/>
      <c r="AZ668"/>
    </row>
    <row r="669" spans="1:52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5">
        <v>0</v>
      </c>
      <c r="X669" s="9">
        <v>0</v>
      </c>
      <c r="Y669" t="s">
        <v>882</v>
      </c>
      <c r="Z669" t="s">
        <v>868</v>
      </c>
      <c r="AA669" s="2" t="s">
        <v>886</v>
      </c>
      <c r="AB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9" s="2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9" s="2" t="b">
        <v>0</v>
      </c>
      <c r="AG669" s="10" t="b">
        <v>0</v>
      </c>
      <c r="AX669"/>
      <c r="AY669"/>
      <c r="AZ669"/>
    </row>
    <row r="670" spans="1:52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5">
        <v>0</v>
      </c>
      <c r="X670" s="9">
        <v>0</v>
      </c>
      <c r="Y670" t="s">
        <v>882</v>
      </c>
      <c r="Z670" t="s">
        <v>868</v>
      </c>
      <c r="AA670" s="2" t="s">
        <v>886</v>
      </c>
      <c r="AB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0" s="2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0" s="2" t="b">
        <v>0</v>
      </c>
      <c r="AG670" s="10" t="b">
        <v>0</v>
      </c>
      <c r="AX670"/>
      <c r="AY670"/>
      <c r="AZ670"/>
    </row>
    <row r="671" spans="1:52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2926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5">
        <v>0</v>
      </c>
      <c r="X671" s="9">
        <v>0</v>
      </c>
      <c r="Y671" t="s">
        <v>882</v>
      </c>
      <c r="Z671" t="s">
        <v>868</v>
      </c>
      <c r="AA671" s="2" t="s">
        <v>886</v>
      </c>
      <c r="AB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1" s="2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1" s="2" t="b">
        <v>0</v>
      </c>
      <c r="AG671" s="10" t="b">
        <v>0</v>
      </c>
      <c r="AX671"/>
      <c r="AY671"/>
      <c r="AZ671"/>
    </row>
    <row r="672" spans="1:52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2929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5">
        <v>0</v>
      </c>
      <c r="X672" s="9">
        <v>0</v>
      </c>
      <c r="Y672" t="s">
        <v>882</v>
      </c>
      <c r="Z672" t="s">
        <v>868</v>
      </c>
      <c r="AA672" s="2" t="s">
        <v>886</v>
      </c>
      <c r="AB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2" s="2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2" s="2" t="b">
        <v>0</v>
      </c>
      <c r="AG672" s="10" t="b">
        <v>0</v>
      </c>
      <c r="AX672"/>
      <c r="AY672"/>
      <c r="AZ672"/>
    </row>
    <row r="673" spans="1:52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5">
        <v>0</v>
      </c>
      <c r="X673" s="9">
        <v>0</v>
      </c>
      <c r="Y673" t="s">
        <v>882</v>
      </c>
      <c r="Z673" t="s">
        <v>868</v>
      </c>
      <c r="AA673" s="2" t="s">
        <v>886</v>
      </c>
      <c r="AB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3" s="2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3" s="2" t="b">
        <v>0</v>
      </c>
      <c r="AG673" s="10" t="b">
        <v>0</v>
      </c>
      <c r="AX673"/>
      <c r="AY673"/>
      <c r="AZ673"/>
    </row>
    <row r="674" spans="1:52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5">
        <v>0</v>
      </c>
      <c r="X674" s="9">
        <v>0</v>
      </c>
      <c r="Y674" t="s">
        <v>882</v>
      </c>
      <c r="Z674" t="s">
        <v>868</v>
      </c>
      <c r="AA674" s="2" t="s">
        <v>886</v>
      </c>
      <c r="AB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4" s="2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4" s="2" t="b">
        <v>0</v>
      </c>
      <c r="AG674" s="10" t="b">
        <v>0</v>
      </c>
      <c r="AX674"/>
      <c r="AY674"/>
      <c r="AZ674"/>
    </row>
    <row r="675" spans="1:52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5">
        <v>0</v>
      </c>
      <c r="X675" s="9">
        <v>0</v>
      </c>
      <c r="Y675" t="s">
        <v>882</v>
      </c>
      <c r="Z675" t="s">
        <v>868</v>
      </c>
      <c r="AA675" s="2" t="s">
        <v>886</v>
      </c>
      <c r="AB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5" s="2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5" s="2" t="b">
        <v>0</v>
      </c>
      <c r="AG675" s="10" t="b">
        <v>0</v>
      </c>
      <c r="AX675"/>
      <c r="AY675"/>
      <c r="AZ675"/>
    </row>
    <row r="676" spans="1:52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2924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5">
        <v>0</v>
      </c>
      <c r="X676" s="9">
        <v>0</v>
      </c>
      <c r="Y676" t="s">
        <v>882</v>
      </c>
      <c r="Z676" t="s">
        <v>868</v>
      </c>
      <c r="AA676" s="2" t="s">
        <v>886</v>
      </c>
      <c r="AB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6" s="2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6" s="2" t="b">
        <v>0</v>
      </c>
      <c r="AG676" s="10" t="b">
        <v>0</v>
      </c>
      <c r="AX676"/>
      <c r="AY676"/>
      <c r="AZ676"/>
    </row>
    <row r="677" spans="1:52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2927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5">
        <v>0</v>
      </c>
      <c r="X677" s="9">
        <v>0</v>
      </c>
      <c r="Y677" t="s">
        <v>882</v>
      </c>
      <c r="Z677" t="s">
        <v>868</v>
      </c>
      <c r="AA677" s="2" t="s">
        <v>886</v>
      </c>
      <c r="AB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7" s="2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7" s="2" t="b">
        <v>0</v>
      </c>
      <c r="AG677" s="10" t="b">
        <v>0</v>
      </c>
      <c r="AX677"/>
      <c r="AY677"/>
      <c r="AZ677"/>
    </row>
    <row r="678" spans="1:52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5">
        <v>0</v>
      </c>
      <c r="X678" s="9">
        <v>0</v>
      </c>
      <c r="Y678" t="s">
        <v>882</v>
      </c>
      <c r="Z678" t="s">
        <v>868</v>
      </c>
      <c r="AA678" s="2" t="s">
        <v>886</v>
      </c>
      <c r="AB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8" s="2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8" s="2" t="b">
        <v>0</v>
      </c>
      <c r="AG678" s="10" t="b">
        <v>0</v>
      </c>
      <c r="AX678"/>
      <c r="AY678"/>
      <c r="AZ678"/>
    </row>
    <row r="679" spans="1:52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5">
        <v>0</v>
      </c>
      <c r="X679" s="9">
        <v>0</v>
      </c>
      <c r="Y679" t="s">
        <v>882</v>
      </c>
      <c r="Z679" t="s">
        <v>868</v>
      </c>
      <c r="AA679" s="2" t="s">
        <v>886</v>
      </c>
      <c r="AB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9" s="2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9" s="2" t="b">
        <v>0</v>
      </c>
      <c r="AG679" s="10" t="b">
        <v>0</v>
      </c>
      <c r="AX679"/>
      <c r="AY679"/>
      <c r="AZ679"/>
    </row>
    <row r="680" spans="1:52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2926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5">
        <v>0</v>
      </c>
      <c r="X680" s="9">
        <v>0</v>
      </c>
      <c r="Y680" t="s">
        <v>882</v>
      </c>
      <c r="Z680" t="s">
        <v>868</v>
      </c>
      <c r="AA680" s="2" t="s">
        <v>886</v>
      </c>
      <c r="AB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0" s="2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0" s="2" t="b">
        <v>0</v>
      </c>
      <c r="AG680" s="10" t="b">
        <v>0</v>
      </c>
      <c r="AX680"/>
      <c r="AY680"/>
      <c r="AZ680"/>
    </row>
    <row r="681" spans="1:52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2929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5">
        <v>0</v>
      </c>
      <c r="X681" s="9">
        <v>0</v>
      </c>
      <c r="Y681" t="s">
        <v>882</v>
      </c>
      <c r="Z681" t="s">
        <v>868</v>
      </c>
      <c r="AA681" s="2" t="s">
        <v>886</v>
      </c>
      <c r="AB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1" s="2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1" s="2" t="b">
        <v>0</v>
      </c>
      <c r="AG681" s="10" t="b">
        <v>0</v>
      </c>
      <c r="AX681"/>
      <c r="AY681"/>
      <c r="AZ681"/>
    </row>
    <row r="682" spans="1:52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2925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5">
        <v>0</v>
      </c>
      <c r="X682" s="9">
        <v>0</v>
      </c>
      <c r="Y682" t="s">
        <v>882</v>
      </c>
      <c r="Z682" t="s">
        <v>868</v>
      </c>
      <c r="AA682" s="2" t="s">
        <v>886</v>
      </c>
      <c r="AB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2" s="2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2" s="2" t="b">
        <v>0</v>
      </c>
      <c r="AG682" s="10" t="b">
        <v>0</v>
      </c>
      <c r="AX682"/>
      <c r="AY682"/>
      <c r="AZ682"/>
    </row>
    <row r="683" spans="1:52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2928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5">
        <v>0</v>
      </c>
      <c r="X683" s="9">
        <v>0</v>
      </c>
      <c r="Y683" t="s">
        <v>882</v>
      </c>
      <c r="Z683" t="s">
        <v>868</v>
      </c>
      <c r="AA683" s="2" t="s">
        <v>886</v>
      </c>
      <c r="AB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3" s="2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3" s="2" t="b">
        <v>0</v>
      </c>
      <c r="AG683" s="10" t="b">
        <v>0</v>
      </c>
      <c r="AX683"/>
      <c r="AY683"/>
      <c r="AZ683"/>
    </row>
    <row r="684" spans="1:52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5">
        <v>0</v>
      </c>
      <c r="X684" s="9">
        <v>0</v>
      </c>
      <c r="Y684" t="s">
        <v>882</v>
      </c>
      <c r="Z684" t="s">
        <v>868</v>
      </c>
      <c r="AA684" s="2" t="s">
        <v>886</v>
      </c>
      <c r="AB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4" s="2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4" s="2" t="b">
        <v>0</v>
      </c>
      <c r="AG684" s="10" t="b">
        <v>0</v>
      </c>
      <c r="AX684"/>
      <c r="AY684"/>
      <c r="AZ684"/>
    </row>
    <row r="685" spans="1:52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5">
        <v>0</v>
      </c>
      <c r="X685" s="9">
        <v>0</v>
      </c>
      <c r="Y685" t="s">
        <v>882</v>
      </c>
      <c r="Z685" t="s">
        <v>868</v>
      </c>
      <c r="AA685" s="2" t="s">
        <v>886</v>
      </c>
      <c r="AB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5" s="2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5" s="2" t="b">
        <v>0</v>
      </c>
      <c r="AG685" s="10" t="b">
        <v>0</v>
      </c>
      <c r="AX685"/>
      <c r="AY685"/>
      <c r="AZ685"/>
    </row>
    <row r="686" spans="1:52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5">
        <v>0</v>
      </c>
      <c r="X686" s="9">
        <v>0</v>
      </c>
      <c r="Y686" t="s">
        <v>882</v>
      </c>
      <c r="Z686" t="s">
        <v>868</v>
      </c>
      <c r="AA686" s="2" t="s">
        <v>886</v>
      </c>
      <c r="AB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6" s="2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6" s="2" t="b">
        <v>0</v>
      </c>
      <c r="AG686" s="10" t="b">
        <v>0</v>
      </c>
      <c r="AX686"/>
      <c r="AY686"/>
      <c r="AZ686"/>
    </row>
    <row r="687" spans="1:52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5">
        <v>0</v>
      </c>
      <c r="X687" s="9">
        <v>0</v>
      </c>
      <c r="Y687" t="s">
        <v>882</v>
      </c>
      <c r="Z687" t="s">
        <v>868</v>
      </c>
      <c r="AA687" s="2" t="s">
        <v>886</v>
      </c>
      <c r="AB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7" s="2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7" s="2" t="b">
        <v>0</v>
      </c>
      <c r="AG687" s="10" t="b">
        <v>0</v>
      </c>
      <c r="AX687"/>
      <c r="AY687"/>
      <c r="AZ687"/>
    </row>
    <row r="688" spans="1:52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5">
        <v>0</v>
      </c>
      <c r="X688" s="9">
        <v>0</v>
      </c>
      <c r="Y688" t="s">
        <v>882</v>
      </c>
      <c r="Z688" t="s">
        <v>868</v>
      </c>
      <c r="AA688" s="2" t="s">
        <v>886</v>
      </c>
      <c r="AB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8" s="2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8" s="2" t="b">
        <v>0</v>
      </c>
      <c r="AG688" s="10" t="b">
        <v>0</v>
      </c>
      <c r="AX688"/>
      <c r="AY688"/>
      <c r="AZ688"/>
    </row>
    <row r="689" spans="1:52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2924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5">
        <v>0</v>
      </c>
      <c r="X689" s="9">
        <v>0</v>
      </c>
      <c r="Y689" t="s">
        <v>882</v>
      </c>
      <c r="Z689" t="s">
        <v>868</v>
      </c>
      <c r="AA689" s="2" t="s">
        <v>886</v>
      </c>
      <c r="AB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9" s="2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9" s="2" t="b">
        <v>0</v>
      </c>
      <c r="AG689" s="10" t="b">
        <v>0</v>
      </c>
      <c r="AX689"/>
      <c r="AY689"/>
      <c r="AZ689"/>
    </row>
    <row r="690" spans="1:52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2927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5">
        <v>0</v>
      </c>
      <c r="X690" s="9">
        <v>0</v>
      </c>
      <c r="Y690" t="s">
        <v>882</v>
      </c>
      <c r="Z690" t="s">
        <v>868</v>
      </c>
      <c r="AA690" s="2" t="s">
        <v>886</v>
      </c>
      <c r="AB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0" s="2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0" s="2" t="b">
        <v>0</v>
      </c>
      <c r="AG690" s="10" t="b">
        <v>0</v>
      </c>
      <c r="AX690"/>
      <c r="AY690"/>
      <c r="AZ690"/>
    </row>
    <row r="691" spans="1:52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5">
        <v>0</v>
      </c>
      <c r="X691" s="9">
        <v>0</v>
      </c>
      <c r="Y691" t="s">
        <v>882</v>
      </c>
      <c r="Z691" t="s">
        <v>868</v>
      </c>
      <c r="AA691" s="2" t="s">
        <v>886</v>
      </c>
      <c r="AB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1" s="2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1" s="2" t="b">
        <v>0</v>
      </c>
      <c r="AG691" s="10" t="b">
        <v>0</v>
      </c>
      <c r="AX691"/>
      <c r="AY691"/>
      <c r="AZ691"/>
    </row>
    <row r="692" spans="1:52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5">
        <v>0</v>
      </c>
      <c r="X692" s="9">
        <v>0</v>
      </c>
      <c r="Y692" t="s">
        <v>882</v>
      </c>
      <c r="Z692" t="s">
        <v>868</v>
      </c>
      <c r="AA692" s="2" t="s">
        <v>886</v>
      </c>
      <c r="AB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2" s="2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2" s="2" t="b">
        <v>0</v>
      </c>
      <c r="AG692" s="10" t="b">
        <v>0</v>
      </c>
      <c r="AX692"/>
      <c r="AY692"/>
      <c r="AZ692"/>
    </row>
    <row r="693" spans="1:52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2926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5">
        <v>0</v>
      </c>
      <c r="X693" s="9">
        <v>0</v>
      </c>
      <c r="Y693" t="s">
        <v>882</v>
      </c>
      <c r="Z693" t="s">
        <v>868</v>
      </c>
      <c r="AA693" s="2" t="s">
        <v>886</v>
      </c>
      <c r="AB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3" s="2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3" s="2" t="b">
        <v>0</v>
      </c>
      <c r="AG693" s="10" t="b">
        <v>0</v>
      </c>
      <c r="AX693"/>
      <c r="AY693"/>
      <c r="AZ693"/>
    </row>
    <row r="694" spans="1:52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2929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5">
        <v>0</v>
      </c>
      <c r="X694" s="9">
        <v>0</v>
      </c>
      <c r="Y694" t="s">
        <v>882</v>
      </c>
      <c r="Z694" t="s">
        <v>868</v>
      </c>
      <c r="AA694" s="2" t="s">
        <v>886</v>
      </c>
      <c r="AB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4" s="2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4" s="2" t="b">
        <v>0</v>
      </c>
      <c r="AG694" s="10" t="b">
        <v>0</v>
      </c>
      <c r="AX694"/>
      <c r="AY694"/>
      <c r="AZ694"/>
    </row>
    <row r="695" spans="1:52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2925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5">
        <v>0</v>
      </c>
      <c r="X695" s="9">
        <v>0</v>
      </c>
      <c r="Y695" t="s">
        <v>882</v>
      </c>
      <c r="Z695" t="s">
        <v>868</v>
      </c>
      <c r="AA695" s="2" t="s">
        <v>886</v>
      </c>
      <c r="AB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5" s="2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5" s="2" t="b">
        <v>0</v>
      </c>
      <c r="AG695" s="10" t="b">
        <v>0</v>
      </c>
      <c r="AX695"/>
      <c r="AY695"/>
      <c r="AZ695"/>
    </row>
    <row r="696" spans="1:52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2928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5">
        <v>0</v>
      </c>
      <c r="X696" s="9">
        <v>0</v>
      </c>
      <c r="Y696" t="s">
        <v>882</v>
      </c>
      <c r="Z696" t="s">
        <v>868</v>
      </c>
      <c r="AA696" s="2" t="s">
        <v>886</v>
      </c>
      <c r="AB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6" s="2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6" s="2" t="b">
        <v>0</v>
      </c>
      <c r="AG696" s="10" t="b">
        <v>0</v>
      </c>
      <c r="AX696"/>
      <c r="AY696"/>
      <c r="AZ696"/>
    </row>
    <row r="697" spans="1:52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5">
        <v>0</v>
      </c>
      <c r="X697" s="9">
        <v>0</v>
      </c>
      <c r="Y697" t="s">
        <v>882</v>
      </c>
      <c r="Z697" t="s">
        <v>868</v>
      </c>
      <c r="AA697" s="2" t="s">
        <v>886</v>
      </c>
      <c r="AB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7" s="2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7" s="2" t="b">
        <v>0</v>
      </c>
      <c r="AG697" s="10" t="b">
        <v>0</v>
      </c>
      <c r="AX697"/>
      <c r="AY697"/>
      <c r="AZ697"/>
    </row>
    <row r="698" spans="1:52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5">
        <v>0</v>
      </c>
      <c r="X698" s="9">
        <v>0</v>
      </c>
      <c r="Y698" t="s">
        <v>882</v>
      </c>
      <c r="Z698" t="s">
        <v>868</v>
      </c>
      <c r="AA698" s="2" t="s">
        <v>886</v>
      </c>
      <c r="AB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8" s="2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8" s="2" t="b">
        <v>0</v>
      </c>
      <c r="AG698" s="10" t="b">
        <v>0</v>
      </c>
      <c r="AX698"/>
      <c r="AY698"/>
      <c r="AZ698"/>
    </row>
    <row r="699" spans="1:52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5">
        <v>0</v>
      </c>
      <c r="X699" s="9">
        <v>0</v>
      </c>
      <c r="Y699" t="s">
        <v>882</v>
      </c>
      <c r="Z699" t="s">
        <v>868</v>
      </c>
      <c r="AA699" s="2" t="s">
        <v>886</v>
      </c>
      <c r="AB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9" s="2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9" s="2" t="b">
        <v>0</v>
      </c>
      <c r="AG699" s="10" t="b">
        <v>0</v>
      </c>
      <c r="AX699"/>
      <c r="AY699"/>
      <c r="AZ699"/>
    </row>
    <row r="700" spans="1:52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5">
        <v>0</v>
      </c>
      <c r="X700" s="9">
        <v>0</v>
      </c>
      <c r="Y700" t="s">
        <v>882</v>
      </c>
      <c r="Z700" t="s">
        <v>868</v>
      </c>
      <c r="AA700" s="2" t="s">
        <v>886</v>
      </c>
      <c r="AB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0" s="2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0" s="2" t="b">
        <v>0</v>
      </c>
      <c r="AG700" s="10" t="b">
        <v>0</v>
      </c>
      <c r="AX700"/>
      <c r="AY700"/>
      <c r="AZ700"/>
    </row>
    <row r="701" spans="1:52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5">
        <v>0</v>
      </c>
      <c r="X701" s="9">
        <v>0</v>
      </c>
      <c r="Y701" t="s">
        <v>882</v>
      </c>
      <c r="Z701" t="s">
        <v>868</v>
      </c>
      <c r="AA701" s="2" t="s">
        <v>886</v>
      </c>
      <c r="AB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1" s="2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1" s="2" t="b">
        <v>0</v>
      </c>
      <c r="AG701" s="10" t="b">
        <v>0</v>
      </c>
      <c r="AX701"/>
      <c r="AY701"/>
      <c r="AZ701"/>
    </row>
    <row r="702" spans="1:52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5">
        <v>0</v>
      </c>
      <c r="X702" s="9">
        <v>0</v>
      </c>
      <c r="Y702" t="s">
        <v>882</v>
      </c>
      <c r="Z702" t="s">
        <v>868</v>
      </c>
      <c r="AA702" s="2" t="s">
        <v>886</v>
      </c>
      <c r="AB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2" s="2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2" s="2" t="b">
        <v>0</v>
      </c>
      <c r="AG702" s="10" t="b">
        <v>0</v>
      </c>
      <c r="AX702"/>
      <c r="AY702"/>
      <c r="AZ702"/>
    </row>
    <row r="703" spans="1:52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5">
        <v>0</v>
      </c>
      <c r="X703" s="9">
        <v>0</v>
      </c>
      <c r="Y703" t="s">
        <v>882</v>
      </c>
      <c r="Z703" t="s">
        <v>868</v>
      </c>
      <c r="AA703" s="2" t="s">
        <v>886</v>
      </c>
      <c r="AB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3" s="2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3" s="2" t="b">
        <v>0</v>
      </c>
      <c r="AG703" s="10" t="b">
        <v>0</v>
      </c>
      <c r="AX703"/>
      <c r="AY703"/>
      <c r="AZ703"/>
    </row>
    <row r="704" spans="1:52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2924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5">
        <v>0</v>
      </c>
      <c r="X704" s="9">
        <v>0</v>
      </c>
      <c r="Y704" t="s">
        <v>882</v>
      </c>
      <c r="Z704" t="s">
        <v>868</v>
      </c>
      <c r="AA704" s="2" t="s">
        <v>886</v>
      </c>
      <c r="AB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4" s="2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4" s="2" t="b">
        <v>0</v>
      </c>
      <c r="AG704" s="10" t="b">
        <v>0</v>
      </c>
      <c r="AX704"/>
      <c r="AY704"/>
      <c r="AZ704"/>
    </row>
    <row r="705" spans="1:52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2927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5">
        <v>0</v>
      </c>
      <c r="X705" s="9">
        <v>0</v>
      </c>
      <c r="Y705" t="s">
        <v>882</v>
      </c>
      <c r="Z705" t="s">
        <v>868</v>
      </c>
      <c r="AA705" s="2" t="s">
        <v>886</v>
      </c>
      <c r="AB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5" s="2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5" s="2" t="b">
        <v>0</v>
      </c>
      <c r="AG705" s="10" t="b">
        <v>0</v>
      </c>
      <c r="AX705"/>
      <c r="AY705"/>
      <c r="AZ705"/>
    </row>
    <row r="706" spans="1:52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5">
        <v>0</v>
      </c>
      <c r="X706" s="9">
        <v>0</v>
      </c>
      <c r="Y706" t="s">
        <v>882</v>
      </c>
      <c r="Z706" t="s">
        <v>868</v>
      </c>
      <c r="AA706" s="2" t="s">
        <v>886</v>
      </c>
      <c r="AB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6" s="2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6" s="2" t="b">
        <v>0</v>
      </c>
      <c r="AG706" s="10" t="b">
        <v>0</v>
      </c>
      <c r="AX706"/>
      <c r="AY706"/>
      <c r="AZ706"/>
    </row>
    <row r="707" spans="1:52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5">
        <v>0</v>
      </c>
      <c r="X707" s="9">
        <v>0</v>
      </c>
      <c r="Y707" t="s">
        <v>882</v>
      </c>
      <c r="Z707" t="s">
        <v>868</v>
      </c>
      <c r="AA707" s="2" t="s">
        <v>886</v>
      </c>
      <c r="AB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7" s="2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7" s="2" t="b">
        <v>0</v>
      </c>
      <c r="AG707" s="10" t="b">
        <v>0</v>
      </c>
      <c r="AX707"/>
      <c r="AY707"/>
      <c r="AZ707"/>
    </row>
    <row r="708" spans="1:52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2926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5">
        <v>0</v>
      </c>
      <c r="X708" s="9">
        <v>0</v>
      </c>
      <c r="Y708" t="s">
        <v>882</v>
      </c>
      <c r="Z708" t="s">
        <v>868</v>
      </c>
      <c r="AA708" s="2" t="s">
        <v>886</v>
      </c>
      <c r="AB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8" s="2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8" s="2" t="b">
        <v>0</v>
      </c>
      <c r="AG708" s="10" t="b">
        <v>0</v>
      </c>
      <c r="AX708"/>
      <c r="AY708"/>
      <c r="AZ708"/>
    </row>
    <row r="709" spans="1:52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2929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5">
        <v>0</v>
      </c>
      <c r="X709" s="9">
        <v>0</v>
      </c>
      <c r="Y709" t="s">
        <v>882</v>
      </c>
      <c r="Z709" t="s">
        <v>868</v>
      </c>
      <c r="AA709" s="2" t="s">
        <v>886</v>
      </c>
      <c r="AB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9" s="2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9" s="2" t="b">
        <v>0</v>
      </c>
      <c r="AG709" s="10" t="b">
        <v>0</v>
      </c>
      <c r="AX709"/>
      <c r="AY709"/>
      <c r="AZ709"/>
    </row>
    <row r="710" spans="1:52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2925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5">
        <v>0</v>
      </c>
      <c r="X710" s="9">
        <v>0</v>
      </c>
      <c r="Y710" t="s">
        <v>882</v>
      </c>
      <c r="Z710" t="s">
        <v>868</v>
      </c>
      <c r="AA710" s="2" t="s">
        <v>886</v>
      </c>
      <c r="AB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0" s="2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0" s="2" t="b">
        <v>0</v>
      </c>
      <c r="AG710" s="10" t="b">
        <v>0</v>
      </c>
      <c r="AX710"/>
      <c r="AY710"/>
      <c r="AZ710"/>
    </row>
    <row r="711" spans="1:52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2928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5">
        <v>0</v>
      </c>
      <c r="X711" s="9">
        <v>0</v>
      </c>
      <c r="Y711" t="s">
        <v>882</v>
      </c>
      <c r="Z711" t="s">
        <v>868</v>
      </c>
      <c r="AA711" s="2" t="s">
        <v>886</v>
      </c>
      <c r="AB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1" s="2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1" s="2" t="b">
        <v>0</v>
      </c>
      <c r="AG711" s="10" t="b">
        <v>0</v>
      </c>
      <c r="AX711"/>
      <c r="AY711"/>
      <c r="AZ711"/>
    </row>
    <row r="712" spans="1:52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5">
        <v>0</v>
      </c>
      <c r="X712" s="9">
        <v>0</v>
      </c>
      <c r="Y712" t="s">
        <v>882</v>
      </c>
      <c r="Z712" t="s">
        <v>868</v>
      </c>
      <c r="AA712" s="2" t="s">
        <v>886</v>
      </c>
      <c r="AB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2" s="2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2" s="2" t="b">
        <v>0</v>
      </c>
      <c r="AG712" s="10" t="b">
        <v>0</v>
      </c>
      <c r="AX712"/>
      <c r="AY712"/>
      <c r="AZ712"/>
    </row>
    <row r="713" spans="1:52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5">
        <v>0</v>
      </c>
      <c r="X713" s="9">
        <v>0</v>
      </c>
      <c r="Y713" t="s">
        <v>882</v>
      </c>
      <c r="Z713" t="s">
        <v>868</v>
      </c>
      <c r="AA713" s="2" t="s">
        <v>886</v>
      </c>
      <c r="AB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3" s="2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3" s="2" t="b">
        <v>0</v>
      </c>
      <c r="AG713" s="10" t="b">
        <v>0</v>
      </c>
      <c r="AX713"/>
      <c r="AY713"/>
      <c r="AZ713"/>
    </row>
    <row r="714" spans="1:52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5">
        <v>0</v>
      </c>
      <c r="X714" s="9">
        <v>0</v>
      </c>
      <c r="Y714" t="s">
        <v>882</v>
      </c>
      <c r="Z714" t="s">
        <v>868</v>
      </c>
      <c r="AA714" s="2" t="s">
        <v>886</v>
      </c>
      <c r="AB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4" s="2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4" s="2" t="b">
        <v>0</v>
      </c>
      <c r="AG714" s="10" t="b">
        <v>0</v>
      </c>
      <c r="AX714"/>
      <c r="AY714"/>
      <c r="AZ714"/>
    </row>
    <row r="715" spans="1:52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5">
        <v>0</v>
      </c>
      <c r="X715" s="9">
        <v>0</v>
      </c>
      <c r="Y715" t="s">
        <v>882</v>
      </c>
      <c r="Z715" t="s">
        <v>868</v>
      </c>
      <c r="AA715" s="2" t="s">
        <v>886</v>
      </c>
      <c r="AB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5" s="2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5" s="2" t="b">
        <v>0</v>
      </c>
      <c r="AG715" s="10" t="b">
        <v>0</v>
      </c>
      <c r="AX715"/>
      <c r="AY715"/>
      <c r="AZ715"/>
    </row>
    <row r="716" spans="1:52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5">
        <v>0</v>
      </c>
      <c r="X716" s="9">
        <v>0</v>
      </c>
      <c r="Y716" t="s">
        <v>882</v>
      </c>
      <c r="Z716" t="s">
        <v>868</v>
      </c>
      <c r="AA716" s="2" t="s">
        <v>886</v>
      </c>
      <c r="AB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6" s="2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6" s="2" t="b">
        <v>0</v>
      </c>
      <c r="AG716" s="10" t="b">
        <v>0</v>
      </c>
      <c r="AX716"/>
      <c r="AY716"/>
      <c r="AZ716"/>
    </row>
    <row r="717" spans="1:52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5">
        <v>0</v>
      </c>
      <c r="X717" s="9">
        <v>0</v>
      </c>
      <c r="Y717" t="s">
        <v>882</v>
      </c>
      <c r="Z717" t="s">
        <v>868</v>
      </c>
      <c r="AA717" s="2" t="s">
        <v>886</v>
      </c>
      <c r="AB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7" s="2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7" s="2" t="b">
        <v>0</v>
      </c>
      <c r="AG717" s="10" t="b">
        <v>0</v>
      </c>
      <c r="AX717"/>
      <c r="AY717"/>
      <c r="AZ717"/>
    </row>
    <row r="718" spans="1:52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5">
        <v>0</v>
      </c>
      <c r="X718" s="9">
        <v>0</v>
      </c>
      <c r="Y718" t="s">
        <v>882</v>
      </c>
      <c r="Z718" t="s">
        <v>868</v>
      </c>
      <c r="AA718" s="2" t="s">
        <v>886</v>
      </c>
      <c r="AB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8" s="2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8" s="2" t="b">
        <v>0</v>
      </c>
      <c r="AG718" s="10" t="b">
        <v>0</v>
      </c>
      <c r="AX718"/>
      <c r="AY718"/>
      <c r="AZ718"/>
    </row>
    <row r="719" spans="1:52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5">
        <v>0</v>
      </c>
      <c r="X719" s="9">
        <v>0</v>
      </c>
      <c r="Y719" t="s">
        <v>879</v>
      </c>
      <c r="Z719" t="s">
        <v>871</v>
      </c>
      <c r="AA719" s="2" t="s">
        <v>886</v>
      </c>
      <c r="AB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19" s="2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19" s="2" t="b">
        <v>0</v>
      </c>
      <c r="AG719" s="10" t="b">
        <v>0</v>
      </c>
      <c r="AX719"/>
      <c r="AY719"/>
      <c r="AZ719"/>
    </row>
    <row r="720" spans="1:52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5">
        <v>0</v>
      </c>
      <c r="X720" s="9">
        <v>0</v>
      </c>
      <c r="Y720" t="s">
        <v>882</v>
      </c>
      <c r="Z720" t="s">
        <v>868</v>
      </c>
      <c r="AA720" s="2" t="s">
        <v>886</v>
      </c>
      <c r="AB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0" s="2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0" s="2" t="b">
        <v>0</v>
      </c>
      <c r="AG720" s="10" t="b">
        <v>0</v>
      </c>
      <c r="AX720"/>
      <c r="AY720"/>
      <c r="AZ720"/>
    </row>
    <row r="721" spans="1:52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5">
        <v>0</v>
      </c>
      <c r="X721" s="9">
        <v>0</v>
      </c>
      <c r="Y721" t="s">
        <v>882</v>
      </c>
      <c r="Z721" t="s">
        <v>868</v>
      </c>
      <c r="AA721" s="2" t="s">
        <v>886</v>
      </c>
      <c r="AB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1" s="2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1" s="2" t="b">
        <v>0</v>
      </c>
      <c r="AG721" s="10" t="b">
        <v>0</v>
      </c>
      <c r="AX721"/>
      <c r="AY721"/>
      <c r="AZ721"/>
    </row>
    <row r="722" spans="1:52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5">
        <v>0</v>
      </c>
      <c r="X722" s="9">
        <v>0</v>
      </c>
      <c r="Y722" t="s">
        <v>879</v>
      </c>
      <c r="Z722" t="s">
        <v>871</v>
      </c>
      <c r="AA722" s="2" t="s">
        <v>886</v>
      </c>
      <c r="AB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2" s="2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2" s="2" t="b">
        <v>0</v>
      </c>
      <c r="AG722" s="10" t="b">
        <v>0</v>
      </c>
      <c r="AX722"/>
      <c r="AY722"/>
      <c r="AZ722"/>
    </row>
    <row r="723" spans="1:52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5">
        <v>0</v>
      </c>
      <c r="X723" s="9">
        <v>0</v>
      </c>
      <c r="Y723" t="s">
        <v>882</v>
      </c>
      <c r="Z723" t="s">
        <v>868</v>
      </c>
      <c r="AA723" s="2" t="s">
        <v>886</v>
      </c>
      <c r="AB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3" s="2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3" s="2" t="b">
        <v>0</v>
      </c>
      <c r="AG723" s="10" t="b">
        <v>0</v>
      </c>
      <c r="AX723"/>
      <c r="AY723"/>
      <c r="AZ723"/>
    </row>
    <row r="724" spans="1:52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5">
        <v>0</v>
      </c>
      <c r="X724" s="9">
        <v>0</v>
      </c>
      <c r="Y724" t="s">
        <v>882</v>
      </c>
      <c r="Z724" t="s">
        <v>868</v>
      </c>
      <c r="AA724" s="2" t="s">
        <v>886</v>
      </c>
      <c r="AB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4" s="2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4" s="2" t="b">
        <v>0</v>
      </c>
      <c r="AG724" s="10" t="b">
        <v>0</v>
      </c>
      <c r="AX724"/>
      <c r="AY724"/>
      <c r="AZ724"/>
    </row>
    <row r="725" spans="1:52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5">
        <v>0</v>
      </c>
      <c r="X725" s="9">
        <v>0</v>
      </c>
      <c r="Y725" t="s">
        <v>879</v>
      </c>
      <c r="Z725" t="s">
        <v>871</v>
      </c>
      <c r="AA725" s="2" t="s">
        <v>886</v>
      </c>
      <c r="AB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5" s="2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5" s="2" t="b">
        <v>0</v>
      </c>
      <c r="AG725" s="10" t="b">
        <v>0</v>
      </c>
      <c r="AX725"/>
      <c r="AY725"/>
      <c r="AZ725"/>
    </row>
    <row r="726" spans="1:52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5">
        <v>0</v>
      </c>
      <c r="X726" s="9">
        <v>0</v>
      </c>
      <c r="Y726" t="s">
        <v>879</v>
      </c>
      <c r="Z726" t="s">
        <v>871</v>
      </c>
      <c r="AA726" s="2" t="s">
        <v>886</v>
      </c>
      <c r="AB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6" s="2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6" s="2" t="b">
        <v>0</v>
      </c>
      <c r="AG726" s="10" t="b">
        <v>0</v>
      </c>
      <c r="AX726"/>
      <c r="AY726"/>
      <c r="AZ726"/>
    </row>
    <row r="727" spans="1:52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5">
        <v>0</v>
      </c>
      <c r="X727" s="9">
        <v>0</v>
      </c>
      <c r="Y727" t="s">
        <v>879</v>
      </c>
      <c r="Z727" t="s">
        <v>871</v>
      </c>
      <c r="AA727" s="2" t="s">
        <v>886</v>
      </c>
      <c r="AB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7" s="2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7" s="2" t="b">
        <v>0</v>
      </c>
      <c r="AG727" s="10" t="b">
        <v>0</v>
      </c>
      <c r="AX727"/>
      <c r="AY727"/>
      <c r="AZ727"/>
    </row>
    <row r="728" spans="1:52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5">
        <v>0</v>
      </c>
      <c r="X728" s="9">
        <v>0</v>
      </c>
      <c r="Y728" t="s">
        <v>881</v>
      </c>
      <c r="Z728" t="s">
        <v>871</v>
      </c>
      <c r="AA728" s="2" t="s">
        <v>886</v>
      </c>
      <c r="AB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8" s="2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8" s="2" t="b">
        <v>0</v>
      </c>
      <c r="AG728" s="10" t="b">
        <v>0</v>
      </c>
      <c r="AX728"/>
      <c r="AY728"/>
      <c r="AZ728"/>
    </row>
    <row r="729" spans="1:52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5">
        <v>0</v>
      </c>
      <c r="X729" s="9">
        <v>0</v>
      </c>
      <c r="Y729" t="s">
        <v>881</v>
      </c>
      <c r="Z729" t="s">
        <v>871</v>
      </c>
      <c r="AA729" s="2" t="s">
        <v>886</v>
      </c>
      <c r="AB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9" s="2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9" s="2" t="b">
        <v>0</v>
      </c>
      <c r="AG729" s="10" t="b">
        <v>0</v>
      </c>
      <c r="AX729"/>
      <c r="AY729"/>
      <c r="AZ729"/>
    </row>
    <row r="730" spans="1:52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5">
        <v>0</v>
      </c>
      <c r="X730" s="9">
        <v>0</v>
      </c>
      <c r="Y730" t="s">
        <v>879</v>
      </c>
      <c r="Z730" t="s">
        <v>871</v>
      </c>
      <c r="AA730" s="2" t="s">
        <v>886</v>
      </c>
      <c r="AB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0" s="2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0" s="2" t="b">
        <v>0</v>
      </c>
      <c r="AG730" s="10" t="b">
        <v>0</v>
      </c>
      <c r="AX730"/>
      <c r="AY730"/>
      <c r="AZ730"/>
    </row>
    <row r="731" spans="1:52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5">
        <v>0</v>
      </c>
      <c r="X731" s="9">
        <v>0</v>
      </c>
      <c r="Y731" t="s">
        <v>879</v>
      </c>
      <c r="Z731" t="s">
        <v>871</v>
      </c>
      <c r="AA731" s="2" t="s">
        <v>886</v>
      </c>
      <c r="AB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1" s="2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1" s="2" t="b">
        <v>0</v>
      </c>
      <c r="AG731" s="10" t="b">
        <v>0</v>
      </c>
      <c r="AX731"/>
      <c r="AY731"/>
      <c r="AZ731"/>
    </row>
    <row r="732" spans="1:52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5">
        <v>0</v>
      </c>
      <c r="X732" s="9">
        <v>0</v>
      </c>
      <c r="Y732" t="s">
        <v>879</v>
      </c>
      <c r="Z732" t="s">
        <v>871</v>
      </c>
      <c r="AA732" s="2" t="s">
        <v>886</v>
      </c>
      <c r="AB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2" s="2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2" s="2" t="b">
        <v>0</v>
      </c>
      <c r="AG732" s="10" t="b">
        <v>0</v>
      </c>
      <c r="AX732"/>
      <c r="AY732"/>
      <c r="AZ732"/>
    </row>
    <row r="733" spans="1:52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5">
        <v>0</v>
      </c>
      <c r="X733" s="9">
        <v>0</v>
      </c>
      <c r="Y733" t="s">
        <v>879</v>
      </c>
      <c r="Z733" t="s">
        <v>871</v>
      </c>
      <c r="AA733" s="2" t="s">
        <v>886</v>
      </c>
      <c r="AB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3" s="2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3" s="2" t="b">
        <v>0</v>
      </c>
      <c r="AG733" s="10" t="b">
        <v>0</v>
      </c>
      <c r="AX733"/>
      <c r="AY733"/>
      <c r="AZ733"/>
    </row>
    <row r="734" spans="1:52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5">
        <v>0</v>
      </c>
      <c r="X734" s="9">
        <v>0</v>
      </c>
      <c r="Y734" t="s">
        <v>879</v>
      </c>
      <c r="Z734" t="s">
        <v>871</v>
      </c>
      <c r="AA734" s="2" t="s">
        <v>886</v>
      </c>
      <c r="AB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4" s="2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4" s="2" t="b">
        <v>0</v>
      </c>
      <c r="AG734" s="10" t="b">
        <v>0</v>
      </c>
      <c r="AX734"/>
      <c r="AY734"/>
      <c r="AZ734"/>
    </row>
    <row r="735" spans="1:52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5">
        <v>0</v>
      </c>
      <c r="X735" s="9">
        <v>0</v>
      </c>
      <c r="Y735" t="s">
        <v>882</v>
      </c>
      <c r="Z735" t="s">
        <v>868</v>
      </c>
      <c r="AA735" s="2" t="s">
        <v>886</v>
      </c>
      <c r="AB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5" s="2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5" s="2" t="b">
        <v>0</v>
      </c>
      <c r="AG735" s="10" t="b">
        <v>0</v>
      </c>
      <c r="AX735"/>
      <c r="AY735"/>
      <c r="AZ735"/>
    </row>
    <row r="736" spans="1:52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5">
        <v>0</v>
      </c>
      <c r="X736" s="9">
        <v>0</v>
      </c>
      <c r="Y736" t="s">
        <v>882</v>
      </c>
      <c r="Z736" t="s">
        <v>868</v>
      </c>
      <c r="AA736" s="2" t="s">
        <v>886</v>
      </c>
      <c r="AB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6" s="2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6" s="2" t="b">
        <v>0</v>
      </c>
      <c r="AG736" s="10" t="b">
        <v>0</v>
      </c>
      <c r="AX736"/>
      <c r="AY736"/>
      <c r="AZ736"/>
    </row>
    <row r="737" spans="1:52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5">
        <v>0</v>
      </c>
      <c r="X737" s="9">
        <v>0</v>
      </c>
      <c r="Y737" t="s">
        <v>879</v>
      </c>
      <c r="Z737" t="s">
        <v>871</v>
      </c>
      <c r="AA737" s="2" t="s">
        <v>886</v>
      </c>
      <c r="AB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7" s="2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7" s="2" t="b">
        <v>0</v>
      </c>
      <c r="AG737" s="10" t="b">
        <v>0</v>
      </c>
      <c r="AX737"/>
      <c r="AY737"/>
      <c r="AZ737"/>
    </row>
    <row r="738" spans="1:52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5">
        <v>0</v>
      </c>
      <c r="X738" s="9">
        <v>0</v>
      </c>
      <c r="Y738" t="s">
        <v>879</v>
      </c>
      <c r="Z738" t="s">
        <v>871</v>
      </c>
      <c r="AA738" s="2" t="s">
        <v>886</v>
      </c>
      <c r="AB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8" s="2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8" s="2" t="b">
        <v>0</v>
      </c>
      <c r="AG738" s="10" t="b">
        <v>0</v>
      </c>
      <c r="AX738"/>
      <c r="AY738"/>
      <c r="AZ738"/>
    </row>
    <row r="739" spans="1:52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5">
        <v>0</v>
      </c>
      <c r="X739" s="9">
        <v>0</v>
      </c>
      <c r="Y739" t="s">
        <v>879</v>
      </c>
      <c r="Z739" t="s">
        <v>871</v>
      </c>
      <c r="AA739" s="2" t="s">
        <v>886</v>
      </c>
      <c r="AB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9" s="2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9" s="2" t="b">
        <v>0</v>
      </c>
      <c r="AG739" s="10" t="b">
        <v>0</v>
      </c>
      <c r="AX739"/>
      <c r="AY739"/>
      <c r="AZ739"/>
    </row>
    <row r="740" spans="1:52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5">
        <v>0</v>
      </c>
      <c r="X740" s="9">
        <v>0</v>
      </c>
      <c r="Y740" t="s">
        <v>883</v>
      </c>
      <c r="Z740" t="s">
        <v>881</v>
      </c>
      <c r="AA740" s="2" t="s">
        <v>886</v>
      </c>
      <c r="AB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0" s="2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0" s="2" t="b">
        <v>0</v>
      </c>
      <c r="AG740" s="10" t="b">
        <v>0</v>
      </c>
      <c r="AX740"/>
      <c r="AY740"/>
      <c r="AZ740"/>
    </row>
    <row r="741" spans="1:52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5">
        <v>0</v>
      </c>
      <c r="X741" s="9">
        <v>0</v>
      </c>
      <c r="Y741" t="s">
        <v>883</v>
      </c>
      <c r="Z741" t="s">
        <v>881</v>
      </c>
      <c r="AA741" s="2" t="s">
        <v>886</v>
      </c>
      <c r="AB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1" s="2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1" s="2" t="b">
        <v>0</v>
      </c>
      <c r="AG741" s="10" t="b">
        <v>0</v>
      </c>
      <c r="AX741"/>
      <c r="AY741"/>
      <c r="AZ741"/>
    </row>
    <row r="742" spans="1:52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5">
        <v>0</v>
      </c>
      <c r="X742" s="9">
        <v>0</v>
      </c>
      <c r="Y742" t="s">
        <v>883</v>
      </c>
      <c r="Z742" t="s">
        <v>881</v>
      </c>
      <c r="AA742" s="2" t="s">
        <v>886</v>
      </c>
      <c r="AB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2" s="2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2" s="2" t="b">
        <v>0</v>
      </c>
      <c r="AG742" s="10" t="b">
        <v>0</v>
      </c>
      <c r="AX742"/>
      <c r="AY742"/>
      <c r="AZ742"/>
    </row>
    <row r="743" spans="1:52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5">
        <v>0</v>
      </c>
      <c r="X743" s="9">
        <v>0</v>
      </c>
      <c r="Y743" t="s">
        <v>879</v>
      </c>
      <c r="Z743" t="s">
        <v>871</v>
      </c>
      <c r="AA743" s="2" t="s">
        <v>886</v>
      </c>
      <c r="AB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3" s="2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43" s="2" t="b">
        <v>0</v>
      </c>
      <c r="AG743" s="10" t="b">
        <v>0</v>
      </c>
      <c r="AX743"/>
      <c r="AY743"/>
      <c r="AZ743"/>
    </row>
    <row r="744" spans="1:52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5">
        <v>0</v>
      </c>
      <c r="X744" s="9">
        <v>0</v>
      </c>
      <c r="Y744" t="s">
        <v>881</v>
      </c>
      <c r="Z744" t="s">
        <v>871</v>
      </c>
      <c r="AA744" s="2" t="s">
        <v>886</v>
      </c>
      <c r="AB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4" s="2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4" s="2" t="b">
        <v>0</v>
      </c>
      <c r="AG744" s="10" t="b">
        <v>0</v>
      </c>
      <c r="AX744"/>
      <c r="AY744"/>
      <c r="AZ744"/>
    </row>
    <row r="745" spans="1:52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5">
        <v>0</v>
      </c>
      <c r="X745" s="9">
        <v>0</v>
      </c>
      <c r="Y745" t="s">
        <v>881</v>
      </c>
      <c r="Z745" t="s">
        <v>871</v>
      </c>
      <c r="AA745" s="2" t="s">
        <v>886</v>
      </c>
      <c r="AB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5" s="2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5" s="2" t="b">
        <v>0</v>
      </c>
      <c r="AG745" s="10" t="b">
        <v>0</v>
      </c>
      <c r="AX745"/>
      <c r="AY745"/>
      <c r="AZ745"/>
    </row>
    <row r="746" spans="1:52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5">
        <v>0</v>
      </c>
      <c r="X746" s="9">
        <v>0</v>
      </c>
      <c r="Y746" t="s">
        <v>881</v>
      </c>
      <c r="Z746" t="s">
        <v>871</v>
      </c>
      <c r="AA746" s="2" t="s">
        <v>886</v>
      </c>
      <c r="AB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6" s="2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6" s="2" t="b">
        <v>0</v>
      </c>
      <c r="AG746" s="10" t="b">
        <v>0</v>
      </c>
      <c r="AX746"/>
      <c r="AY746"/>
      <c r="AZ746"/>
    </row>
    <row r="747" spans="1:52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5">
        <v>0</v>
      </c>
      <c r="X747" s="9">
        <v>0</v>
      </c>
      <c r="Y747" t="s">
        <v>879</v>
      </c>
      <c r="Z747" t="s">
        <v>868</v>
      </c>
      <c r="AA747" s="2" t="s">
        <v>886</v>
      </c>
      <c r="AB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7" s="2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7" s="2" t="b">
        <v>0</v>
      </c>
      <c r="AG747" s="10" t="b">
        <v>0</v>
      </c>
      <c r="AX747"/>
      <c r="AY747"/>
      <c r="AZ747"/>
    </row>
    <row r="748" spans="1:52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5">
        <v>0</v>
      </c>
      <c r="X748" s="9">
        <v>0</v>
      </c>
      <c r="Y748" t="s">
        <v>879</v>
      </c>
      <c r="Z748" t="s">
        <v>868</v>
      </c>
      <c r="AA748" s="2" t="s">
        <v>886</v>
      </c>
      <c r="AB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8" s="2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8" s="2" t="b">
        <v>0</v>
      </c>
      <c r="AG748" s="10" t="b">
        <v>0</v>
      </c>
      <c r="AX748"/>
      <c r="AY748"/>
      <c r="AZ748"/>
    </row>
    <row r="749" spans="1:52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5">
        <v>0</v>
      </c>
      <c r="X749" s="9">
        <v>0</v>
      </c>
      <c r="Y749" t="s">
        <v>879</v>
      </c>
      <c r="Z749" t="s">
        <v>868</v>
      </c>
      <c r="AA749" s="2" t="s">
        <v>886</v>
      </c>
      <c r="AB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9" s="2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9" s="2" t="b">
        <v>0</v>
      </c>
      <c r="AG749" s="10" t="b">
        <v>0</v>
      </c>
      <c r="AX749"/>
      <c r="AY749"/>
      <c r="AZ749"/>
    </row>
    <row r="750" spans="1:52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5">
        <v>0</v>
      </c>
      <c r="X750" s="9">
        <v>0</v>
      </c>
      <c r="Y750" t="s">
        <v>879</v>
      </c>
      <c r="Z750" t="s">
        <v>868</v>
      </c>
      <c r="AA750" s="2" t="s">
        <v>886</v>
      </c>
      <c r="AB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0" s="2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0" s="2" t="b">
        <v>0</v>
      </c>
      <c r="AG750" s="10" t="b">
        <v>0</v>
      </c>
      <c r="AX750"/>
      <c r="AY750"/>
      <c r="AZ750"/>
    </row>
    <row r="751" spans="1:52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5">
        <v>0</v>
      </c>
      <c r="X751" s="9">
        <v>0</v>
      </c>
      <c r="Y751" t="s">
        <v>878</v>
      </c>
      <c r="Z751" t="s">
        <v>868</v>
      </c>
      <c r="AA751" s="2" t="s">
        <v>886</v>
      </c>
      <c r="AB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1" s="2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1" s="2" t="b">
        <v>0</v>
      </c>
      <c r="AG751" s="10" t="b">
        <v>0</v>
      </c>
      <c r="AX751"/>
      <c r="AY751"/>
      <c r="AZ751"/>
    </row>
    <row r="752" spans="1:52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5">
        <v>0</v>
      </c>
      <c r="X752" s="9">
        <v>0</v>
      </c>
      <c r="Y752" t="s">
        <v>879</v>
      </c>
      <c r="Z752" t="s">
        <v>868</v>
      </c>
      <c r="AA752" s="2" t="s">
        <v>886</v>
      </c>
      <c r="AB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2" s="2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2" s="2" t="b">
        <v>0</v>
      </c>
      <c r="AG752" s="10" t="b">
        <v>0</v>
      </c>
      <c r="AX752"/>
      <c r="AY752"/>
      <c r="AZ752"/>
    </row>
    <row r="753" spans="1:52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5">
        <v>0</v>
      </c>
      <c r="X753" s="9">
        <v>0</v>
      </c>
      <c r="Y753" t="s">
        <v>879</v>
      </c>
      <c r="Z753" t="s">
        <v>868</v>
      </c>
      <c r="AA753" s="2" t="s">
        <v>886</v>
      </c>
      <c r="AB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3" s="2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3" s="2" t="b">
        <v>0</v>
      </c>
      <c r="AG753" s="10" t="b">
        <v>0</v>
      </c>
      <c r="AX753"/>
      <c r="AY753"/>
      <c r="AZ753"/>
    </row>
    <row r="754" spans="1:52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5">
        <v>0</v>
      </c>
      <c r="X754" s="9">
        <v>0</v>
      </c>
      <c r="Y754" t="s">
        <v>879</v>
      </c>
      <c r="Z754" t="s">
        <v>868</v>
      </c>
      <c r="AA754" s="2" t="s">
        <v>886</v>
      </c>
      <c r="AB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4" s="2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4" s="2" t="b">
        <v>0</v>
      </c>
      <c r="AG754" s="10" t="b">
        <v>0</v>
      </c>
      <c r="AX754"/>
      <c r="AY754"/>
      <c r="AZ754"/>
    </row>
    <row r="755" spans="1:52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5">
        <v>0</v>
      </c>
      <c r="X755" s="9">
        <v>0</v>
      </c>
      <c r="Y755" t="s">
        <v>879</v>
      </c>
      <c r="Z755" t="s">
        <v>868</v>
      </c>
      <c r="AA755" s="2" t="s">
        <v>886</v>
      </c>
      <c r="AB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5" s="2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5" s="2" t="b">
        <v>0</v>
      </c>
      <c r="AG755" s="10" t="b">
        <v>0</v>
      </c>
      <c r="AX755"/>
      <c r="AY755"/>
      <c r="AZ755"/>
    </row>
    <row r="756" spans="1:52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5">
        <v>0</v>
      </c>
      <c r="X756" s="9">
        <v>0</v>
      </c>
      <c r="Y756" t="s">
        <v>877</v>
      </c>
      <c r="Z756" t="s">
        <v>868</v>
      </c>
      <c r="AA756" s="2" t="s">
        <v>886</v>
      </c>
      <c r="AB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6" s="2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6" s="2" t="b">
        <v>0</v>
      </c>
      <c r="AG756" s="10" t="b">
        <v>0</v>
      </c>
      <c r="AX756"/>
      <c r="AY756"/>
      <c r="AZ756"/>
    </row>
    <row r="757" spans="1:52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5">
        <v>0</v>
      </c>
      <c r="X757" s="9">
        <v>0</v>
      </c>
      <c r="Y757" t="s">
        <v>877</v>
      </c>
      <c r="Z757" t="s">
        <v>868</v>
      </c>
      <c r="AA757" s="2" t="s">
        <v>886</v>
      </c>
      <c r="AB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7" s="2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7" s="2" t="b">
        <v>0</v>
      </c>
      <c r="AG757" s="10" t="b">
        <v>0</v>
      </c>
      <c r="AX757"/>
      <c r="AY757"/>
      <c r="AZ757"/>
    </row>
    <row r="758" spans="1:52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5">
        <v>0</v>
      </c>
      <c r="X758" s="9">
        <v>0</v>
      </c>
      <c r="Y758" t="s">
        <v>877</v>
      </c>
      <c r="Z758" t="s">
        <v>868</v>
      </c>
      <c r="AA758" s="2" t="s">
        <v>886</v>
      </c>
      <c r="AB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8" s="2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8" s="2" t="b">
        <v>0</v>
      </c>
      <c r="AG758" s="10" t="b">
        <v>0</v>
      </c>
      <c r="AX758"/>
      <c r="AY758"/>
      <c r="AZ758"/>
    </row>
    <row r="759" spans="1:52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5">
        <v>0</v>
      </c>
      <c r="X759" s="9">
        <v>0</v>
      </c>
      <c r="Y759" t="s">
        <v>877</v>
      </c>
      <c r="Z759" t="s">
        <v>868</v>
      </c>
      <c r="AA759" s="2" t="s">
        <v>886</v>
      </c>
      <c r="AB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9" s="2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9" s="2" t="b">
        <v>0</v>
      </c>
      <c r="AG759" s="10" t="b">
        <v>0</v>
      </c>
      <c r="AX759"/>
      <c r="AY759"/>
      <c r="AZ759"/>
    </row>
    <row r="760" spans="1:52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5">
        <v>0</v>
      </c>
      <c r="X760" s="9">
        <v>0</v>
      </c>
      <c r="Y760" t="s">
        <v>879</v>
      </c>
      <c r="Z760" t="s">
        <v>868</v>
      </c>
      <c r="AA760" s="2" t="s">
        <v>886</v>
      </c>
      <c r="AB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0" s="2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0" s="2" t="b">
        <v>0</v>
      </c>
      <c r="AG760" s="10" t="b">
        <v>0</v>
      </c>
      <c r="AX760"/>
      <c r="AY760"/>
      <c r="AZ760"/>
    </row>
    <row r="761" spans="1:52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5">
        <v>0</v>
      </c>
      <c r="X761" s="9">
        <v>0</v>
      </c>
      <c r="Y761" t="s">
        <v>879</v>
      </c>
      <c r="Z761" t="s">
        <v>868</v>
      </c>
      <c r="AA761" s="2" t="s">
        <v>886</v>
      </c>
      <c r="AB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1" s="2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1" s="2" t="b">
        <v>0</v>
      </c>
      <c r="AG761" s="10" t="b">
        <v>0</v>
      </c>
      <c r="AX761"/>
      <c r="AY761"/>
      <c r="AZ761"/>
    </row>
    <row r="762" spans="1:52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5">
        <v>0</v>
      </c>
      <c r="X762" s="9">
        <v>0</v>
      </c>
      <c r="Y762" t="s">
        <v>879</v>
      </c>
      <c r="Z762" t="s">
        <v>868</v>
      </c>
      <c r="AA762" s="2" t="s">
        <v>886</v>
      </c>
      <c r="AB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2" s="2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2" s="2" t="b">
        <v>0</v>
      </c>
      <c r="AG762" s="10" t="b">
        <v>0</v>
      </c>
      <c r="AX762"/>
      <c r="AY762"/>
      <c r="AZ762"/>
    </row>
    <row r="763" spans="1:52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5">
        <v>0</v>
      </c>
      <c r="X763" s="9">
        <v>0</v>
      </c>
      <c r="Y763" t="s">
        <v>879</v>
      </c>
      <c r="Z763" t="s">
        <v>868</v>
      </c>
      <c r="AA763" s="2" t="s">
        <v>886</v>
      </c>
      <c r="AB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3" s="2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3" s="2" t="b">
        <v>0</v>
      </c>
      <c r="AG763" s="10" t="b">
        <v>0</v>
      </c>
      <c r="AX763"/>
      <c r="AY763"/>
      <c r="AZ763"/>
    </row>
    <row r="764" spans="1:52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5">
        <v>0</v>
      </c>
      <c r="X764" s="9">
        <v>0</v>
      </c>
      <c r="Y764" t="s">
        <v>878</v>
      </c>
      <c r="Z764" t="s">
        <v>877</v>
      </c>
      <c r="AA764" s="2" t="s">
        <v>886</v>
      </c>
      <c r="AB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4" s="2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4" s="2" t="b">
        <v>0</v>
      </c>
      <c r="AG764" s="10" t="b">
        <v>0</v>
      </c>
      <c r="AX764"/>
      <c r="AY764"/>
      <c r="AZ764"/>
    </row>
    <row r="765" spans="1:52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5">
        <v>0</v>
      </c>
      <c r="X765" s="9">
        <v>0</v>
      </c>
      <c r="Y765" t="s">
        <v>878</v>
      </c>
      <c r="Z765" t="s">
        <v>877</v>
      </c>
      <c r="AA765" s="2" t="s">
        <v>886</v>
      </c>
      <c r="AB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5" s="2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5" s="2" t="b">
        <v>0</v>
      </c>
      <c r="AG765" s="10" t="b">
        <v>0</v>
      </c>
      <c r="AX765"/>
      <c r="AY765"/>
      <c r="AZ765"/>
    </row>
    <row r="766" spans="1:52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5">
        <v>0</v>
      </c>
      <c r="X766" s="9">
        <v>0</v>
      </c>
      <c r="Y766" t="s">
        <v>878</v>
      </c>
      <c r="Z766" t="s">
        <v>877</v>
      </c>
      <c r="AA766" s="2" t="s">
        <v>886</v>
      </c>
      <c r="AB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6" s="2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6" s="2" t="b">
        <v>0</v>
      </c>
      <c r="AG766" s="10" t="b">
        <v>0</v>
      </c>
      <c r="AX766"/>
      <c r="AY766"/>
      <c r="AZ766"/>
    </row>
    <row r="767" spans="1:52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5">
        <v>0</v>
      </c>
      <c r="X767" s="9">
        <v>0</v>
      </c>
      <c r="Y767" t="s">
        <v>878</v>
      </c>
      <c r="Z767" t="s">
        <v>877</v>
      </c>
      <c r="AA767" s="2" t="s">
        <v>886</v>
      </c>
      <c r="AB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7" s="2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7" s="2" t="b">
        <v>0</v>
      </c>
      <c r="AG767" s="10" t="b">
        <v>0</v>
      </c>
      <c r="AX767"/>
      <c r="AY767"/>
      <c r="AZ767"/>
    </row>
    <row r="768" spans="1:52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5">
        <v>0</v>
      </c>
      <c r="X768" s="9">
        <v>0</v>
      </c>
      <c r="Y768" t="s">
        <v>881</v>
      </c>
      <c r="Z768" t="s">
        <v>871</v>
      </c>
      <c r="AA768" s="2" t="s">
        <v>886</v>
      </c>
      <c r="AB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8" s="2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8" s="2" t="b">
        <v>0</v>
      </c>
      <c r="AG768" s="10" t="b">
        <v>0</v>
      </c>
      <c r="AX768"/>
      <c r="AY768"/>
      <c r="AZ768"/>
    </row>
    <row r="769" spans="1:52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5">
        <v>0</v>
      </c>
      <c r="X769" s="9">
        <v>0</v>
      </c>
      <c r="Y769" t="s">
        <v>881</v>
      </c>
      <c r="Z769" t="s">
        <v>871</v>
      </c>
      <c r="AA769" s="2" t="s">
        <v>886</v>
      </c>
      <c r="AB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9" s="2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9" s="2" t="b">
        <v>0</v>
      </c>
      <c r="AG769" s="10" t="b">
        <v>0</v>
      </c>
      <c r="AX769"/>
      <c r="AY769"/>
      <c r="AZ769"/>
    </row>
    <row r="770" spans="1:52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5">
        <v>0</v>
      </c>
      <c r="X770" s="9">
        <v>0</v>
      </c>
      <c r="Y770" t="s">
        <v>881</v>
      </c>
      <c r="Z770" t="s">
        <v>871</v>
      </c>
      <c r="AA770" s="2" t="s">
        <v>886</v>
      </c>
      <c r="AB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0" s="2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0" s="2" t="b">
        <v>0</v>
      </c>
      <c r="AG770" s="10" t="b">
        <v>0</v>
      </c>
      <c r="AX770"/>
      <c r="AY770"/>
      <c r="AZ770"/>
    </row>
    <row r="771" spans="1:52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5">
        <v>0</v>
      </c>
      <c r="X771" s="9">
        <v>0</v>
      </c>
      <c r="Y771" t="s">
        <v>881</v>
      </c>
      <c r="Z771" t="s">
        <v>871</v>
      </c>
      <c r="AA771" s="2" t="s">
        <v>886</v>
      </c>
      <c r="AB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1" s="2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1" s="2" t="b">
        <v>0</v>
      </c>
      <c r="AG771" s="10" t="b">
        <v>0</v>
      </c>
      <c r="AX771"/>
      <c r="AY771"/>
      <c r="AZ771"/>
    </row>
    <row r="772" spans="1:52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5">
        <v>0</v>
      </c>
      <c r="X772" s="9">
        <v>0</v>
      </c>
      <c r="Y772" t="s">
        <v>881</v>
      </c>
      <c r="Z772" t="s">
        <v>871</v>
      </c>
      <c r="AA772" s="2" t="s">
        <v>886</v>
      </c>
      <c r="AB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2" s="2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2" s="2" t="b">
        <v>0</v>
      </c>
      <c r="AG772" s="10" t="b">
        <v>0</v>
      </c>
      <c r="AX772"/>
      <c r="AY772"/>
      <c r="AZ772"/>
    </row>
    <row r="773" spans="1:52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5">
        <v>0</v>
      </c>
      <c r="X773" s="9">
        <v>0</v>
      </c>
      <c r="Y773" t="s">
        <v>881</v>
      </c>
      <c r="Z773" t="s">
        <v>871</v>
      </c>
      <c r="AA773" s="2" t="s">
        <v>886</v>
      </c>
      <c r="AB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3" s="2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3" s="2" t="b">
        <v>0</v>
      </c>
      <c r="AG773" s="10" t="b">
        <v>0</v>
      </c>
      <c r="AX773"/>
      <c r="AY773"/>
      <c r="AZ773"/>
    </row>
    <row r="774" spans="1:52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5">
        <v>0</v>
      </c>
      <c r="X774" s="9">
        <v>0</v>
      </c>
      <c r="Y774" t="s">
        <v>881</v>
      </c>
      <c r="Z774" t="s">
        <v>871</v>
      </c>
      <c r="AA774" s="2" t="s">
        <v>886</v>
      </c>
      <c r="AB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4" s="2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74" s="2" t="b">
        <v>0</v>
      </c>
      <c r="AG774" s="10" t="b">
        <v>0</v>
      </c>
      <c r="AX774"/>
      <c r="AY774"/>
      <c r="AZ774"/>
    </row>
    <row r="775" spans="1:52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5">
        <v>0</v>
      </c>
      <c r="X775" s="9">
        <v>0</v>
      </c>
      <c r="Y775" t="s">
        <v>881</v>
      </c>
      <c r="Z775" t="s">
        <v>871</v>
      </c>
      <c r="AA775" s="2" t="s">
        <v>886</v>
      </c>
      <c r="AB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5" s="2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5" s="2" t="b">
        <v>0</v>
      </c>
      <c r="AG775" s="10" t="b">
        <v>0</v>
      </c>
      <c r="AX775"/>
      <c r="AY775"/>
      <c r="AZ775"/>
    </row>
    <row r="776" spans="1:52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5">
        <v>0</v>
      </c>
      <c r="X776" s="9">
        <v>0</v>
      </c>
      <c r="Y776" t="s">
        <v>882</v>
      </c>
      <c r="Z776" t="s">
        <v>868</v>
      </c>
      <c r="AA776" s="2" t="s">
        <v>886</v>
      </c>
      <c r="AB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6" s="2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76" s="2" t="b">
        <v>0</v>
      </c>
      <c r="AG776" s="10" t="b">
        <v>0</v>
      </c>
      <c r="AX776"/>
      <c r="AY776"/>
      <c r="AZ776"/>
    </row>
    <row r="777" spans="1:52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5">
        <v>0</v>
      </c>
      <c r="X777" s="9">
        <v>0</v>
      </c>
      <c r="Y777" t="s">
        <v>882</v>
      </c>
      <c r="Z777" t="s">
        <v>868</v>
      </c>
      <c r="AA777" s="2" t="s">
        <v>886</v>
      </c>
      <c r="AB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7" s="2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7" s="2" t="b">
        <v>0</v>
      </c>
      <c r="AG777" s="10" t="b">
        <v>0</v>
      </c>
      <c r="AX777"/>
      <c r="AY777"/>
      <c r="AZ777"/>
    </row>
    <row r="778" spans="1:52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5">
        <v>0</v>
      </c>
      <c r="X778" s="9">
        <v>0</v>
      </c>
      <c r="Y778" t="s">
        <v>882</v>
      </c>
      <c r="Z778" t="s">
        <v>868</v>
      </c>
      <c r="AA778" s="2" t="s">
        <v>886</v>
      </c>
      <c r="AB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8" s="2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8" s="2" t="b">
        <v>0</v>
      </c>
      <c r="AG778" s="10" t="b">
        <v>0</v>
      </c>
      <c r="AX778"/>
      <c r="AY778"/>
      <c r="AZ778"/>
    </row>
    <row r="779" spans="1:52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5">
        <v>0</v>
      </c>
      <c r="X779" s="9">
        <v>0</v>
      </c>
      <c r="Y779" t="s">
        <v>882</v>
      </c>
      <c r="Z779" t="s">
        <v>868</v>
      </c>
      <c r="AA779" s="2" t="s">
        <v>886</v>
      </c>
      <c r="AB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9" s="2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9" s="2" t="b">
        <v>0</v>
      </c>
      <c r="AG779" s="10" t="b">
        <v>0</v>
      </c>
      <c r="AX779"/>
      <c r="AY779"/>
      <c r="AZ779"/>
    </row>
    <row r="780" spans="1:52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5">
        <v>0</v>
      </c>
      <c r="X780" s="9">
        <v>0</v>
      </c>
      <c r="Y780" t="s">
        <v>882</v>
      </c>
      <c r="Z780" t="s">
        <v>868</v>
      </c>
      <c r="AA780" s="2" t="s">
        <v>886</v>
      </c>
      <c r="AB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0" s="2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0" s="2" t="b">
        <v>0</v>
      </c>
      <c r="AG780" s="10" t="b">
        <v>0</v>
      </c>
      <c r="AX780"/>
      <c r="AY780"/>
      <c r="AZ780"/>
    </row>
    <row r="781" spans="1:52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5">
        <v>0</v>
      </c>
      <c r="X781" s="9">
        <v>0</v>
      </c>
      <c r="Y781" t="s">
        <v>882</v>
      </c>
      <c r="Z781" t="s">
        <v>868</v>
      </c>
      <c r="AA781" s="2" t="s">
        <v>886</v>
      </c>
      <c r="AB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1" s="2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1" s="2" t="b">
        <v>0</v>
      </c>
      <c r="AG781" s="10" t="b">
        <v>0</v>
      </c>
      <c r="AX781"/>
      <c r="AY781"/>
      <c r="AZ781"/>
    </row>
    <row r="782" spans="1:52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5">
        <v>0</v>
      </c>
      <c r="X782" s="9">
        <v>0</v>
      </c>
      <c r="Y782" t="s">
        <v>882</v>
      </c>
      <c r="Z782" t="s">
        <v>868</v>
      </c>
      <c r="AA782" s="2" t="s">
        <v>886</v>
      </c>
      <c r="AB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2" s="2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2" s="2" t="b">
        <v>0</v>
      </c>
      <c r="AG782" s="10" t="b">
        <v>0</v>
      </c>
      <c r="AX782"/>
      <c r="AY782"/>
      <c r="AZ782"/>
    </row>
    <row r="783" spans="1:52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5">
        <v>0</v>
      </c>
      <c r="X783" s="9">
        <v>0</v>
      </c>
      <c r="Y783" t="s">
        <v>882</v>
      </c>
      <c r="Z783" t="s">
        <v>868</v>
      </c>
      <c r="AA783" s="2" t="s">
        <v>886</v>
      </c>
      <c r="AB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3" s="2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3" s="2" t="b">
        <v>0</v>
      </c>
      <c r="AG783" s="10" t="b">
        <v>0</v>
      </c>
      <c r="AX783"/>
      <c r="AY783"/>
      <c r="AZ783"/>
    </row>
    <row r="784" spans="1:52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5">
        <v>0</v>
      </c>
      <c r="X784" s="9">
        <v>0</v>
      </c>
      <c r="Y784" t="s">
        <v>882</v>
      </c>
      <c r="Z784" t="s">
        <v>868</v>
      </c>
      <c r="AA784" s="2" t="s">
        <v>886</v>
      </c>
      <c r="AB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4" s="2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4" s="2" t="b">
        <v>0</v>
      </c>
      <c r="AG784" s="10" t="b">
        <v>0</v>
      </c>
      <c r="AX784"/>
      <c r="AY784"/>
      <c r="AZ784"/>
    </row>
    <row r="785" spans="1:52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5">
        <v>0</v>
      </c>
      <c r="X785" s="9">
        <v>0</v>
      </c>
      <c r="Y785" t="s">
        <v>882</v>
      </c>
      <c r="Z785" t="s">
        <v>868</v>
      </c>
      <c r="AA785" s="2" t="s">
        <v>886</v>
      </c>
      <c r="AB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5" s="2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5" s="2" t="b">
        <v>0</v>
      </c>
      <c r="AG785" s="10" t="b">
        <v>0</v>
      </c>
      <c r="AX785"/>
      <c r="AY785"/>
      <c r="AZ785"/>
    </row>
    <row r="786" spans="1:52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5">
        <v>0</v>
      </c>
      <c r="X786" s="9">
        <v>0</v>
      </c>
      <c r="Y786" t="s">
        <v>882</v>
      </c>
      <c r="Z786" t="s">
        <v>868</v>
      </c>
      <c r="AA786" s="2" t="s">
        <v>886</v>
      </c>
      <c r="AB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6" s="2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86" s="2" t="b">
        <v>0</v>
      </c>
      <c r="AG786" s="10" t="b">
        <v>0</v>
      </c>
      <c r="AX786"/>
      <c r="AY786"/>
      <c r="AZ786"/>
    </row>
    <row r="787" spans="1:52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5">
        <v>0</v>
      </c>
      <c r="X787" s="9">
        <v>0</v>
      </c>
      <c r="Y787" t="s">
        <v>882</v>
      </c>
      <c r="Z787" t="s">
        <v>868</v>
      </c>
      <c r="AA787" s="2" t="s">
        <v>886</v>
      </c>
      <c r="AB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7" s="2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7" s="2" t="b">
        <v>0</v>
      </c>
      <c r="AG787" s="10" t="b">
        <v>0</v>
      </c>
      <c r="AX787"/>
      <c r="AY787"/>
      <c r="AZ787"/>
    </row>
    <row r="788" spans="1:52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5">
        <v>0</v>
      </c>
      <c r="X788" s="9">
        <v>0</v>
      </c>
      <c r="Y788" t="s">
        <v>882</v>
      </c>
      <c r="Z788" t="s">
        <v>868</v>
      </c>
      <c r="AA788" s="2" t="s">
        <v>886</v>
      </c>
      <c r="AB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8" s="2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8" s="2" t="b">
        <v>0</v>
      </c>
      <c r="AG788" s="10" t="b">
        <v>0</v>
      </c>
      <c r="AX788"/>
      <c r="AY788"/>
      <c r="AZ788"/>
    </row>
    <row r="789" spans="1:52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5">
        <v>0</v>
      </c>
      <c r="X789" s="9">
        <v>0</v>
      </c>
      <c r="Y789" t="s">
        <v>882</v>
      </c>
      <c r="Z789" t="s">
        <v>868</v>
      </c>
      <c r="AA789" s="2" t="s">
        <v>886</v>
      </c>
      <c r="AB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9" s="2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9" s="2" t="b">
        <v>0</v>
      </c>
      <c r="AG789" s="10" t="b">
        <v>0</v>
      </c>
      <c r="AX789"/>
      <c r="AY789"/>
      <c r="AZ789"/>
    </row>
    <row r="790" spans="1:52">
      <c r="A790" s="2" t="s">
        <v>1699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2209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5">
        <v>0</v>
      </c>
      <c r="X790" s="9">
        <v>0</v>
      </c>
      <c r="Y790" t="s">
        <v>872</v>
      </c>
      <c r="Z790" t="s">
        <v>868</v>
      </c>
      <c r="AA790" s="2" t="s">
        <v>886</v>
      </c>
      <c r="AB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0" s="2" t="b">
        <v>0</v>
      </c>
      <c r="AG790" s="10" t="b">
        <v>0</v>
      </c>
      <c r="AW790" s="9"/>
      <c r="AX790" s="10"/>
      <c r="AY790" s="11"/>
      <c r="AZ790"/>
    </row>
    <row r="791" spans="1:52">
      <c r="A791" s="2" t="s">
        <v>1701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1745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5">
        <v>0</v>
      </c>
      <c r="X791" s="9">
        <v>5</v>
      </c>
      <c r="Y791" t="s">
        <v>872</v>
      </c>
      <c r="Z791" t="s">
        <v>868</v>
      </c>
      <c r="AA791" s="2" t="s">
        <v>886</v>
      </c>
      <c r="AB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1" s="2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1" s="2" t="b">
        <v>0</v>
      </c>
      <c r="AG791" s="10" t="b">
        <v>0</v>
      </c>
      <c r="AW791" s="9"/>
      <c r="AX791" s="10"/>
      <c r="AY791" s="11"/>
      <c r="AZ791"/>
    </row>
    <row r="792" spans="1:52">
      <c r="A792" s="2" t="s">
        <v>2747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1818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5">
        <v>60</v>
      </c>
      <c r="X792" s="9">
        <v>8</v>
      </c>
      <c r="Y792" t="s">
        <v>877</v>
      </c>
      <c r="Z792" t="s">
        <v>868</v>
      </c>
      <c r="AA792" s="2" t="s">
        <v>886</v>
      </c>
      <c r="AB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792" s="2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792" s="10" t="b">
        <v>0</v>
      </c>
      <c r="AG792" s="10" t="b">
        <v>0</v>
      </c>
    </row>
    <row r="793" spans="1:52">
      <c r="A793" s="2" t="s">
        <v>2884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1762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5">
        <v>0</v>
      </c>
      <c r="X793" s="9">
        <v>0</v>
      </c>
      <c r="Y793" t="s">
        <v>869</v>
      </c>
      <c r="Z793" t="s">
        <v>873</v>
      </c>
      <c r="AA793" s="2" t="s">
        <v>886</v>
      </c>
      <c r="AB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3" s="2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3" s="2" t="b">
        <v>0</v>
      </c>
      <c r="AG793" s="10" t="b">
        <v>0</v>
      </c>
    </row>
    <row r="794" spans="1:52">
      <c r="A794" s="2" t="s">
        <v>2886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1717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5">
        <v>0</v>
      </c>
      <c r="X794" s="9">
        <v>0</v>
      </c>
      <c r="Y794" s="9" t="s">
        <v>869</v>
      </c>
      <c r="Z794" s="10" t="s">
        <v>868</v>
      </c>
      <c r="AA794" s="10" t="s">
        <v>886</v>
      </c>
      <c r="AB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4" s="10" t="b">
        <v>0</v>
      </c>
      <c r="AG794" s="10" t="b">
        <v>0</v>
      </c>
    </row>
    <row r="795" spans="1:52">
      <c r="A795" t="s">
        <v>2888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1863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5">
        <v>0</v>
      </c>
      <c r="X795" s="9">
        <v>5</v>
      </c>
      <c r="Y795" t="s">
        <v>872</v>
      </c>
      <c r="Z795" t="s">
        <v>868</v>
      </c>
      <c r="AA795" s="2" t="s">
        <v>886</v>
      </c>
      <c r="AB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5" s="2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5" s="2" t="b">
        <v>0</v>
      </c>
      <c r="AG795" s="10" t="b">
        <v>0</v>
      </c>
    </row>
    <row r="796" spans="1:52">
      <c r="A796" t="s">
        <v>2890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1749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5">
        <v>0</v>
      </c>
      <c r="X796" s="9">
        <v>4</v>
      </c>
      <c r="Y796" s="9" t="s">
        <v>872</v>
      </c>
      <c r="Z796" s="10" t="s">
        <v>868</v>
      </c>
      <c r="AA796" s="10" t="s">
        <v>886</v>
      </c>
      <c r="AB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6" s="2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6" s="2" t="b">
        <v>0</v>
      </c>
      <c r="AG796" s="10" t="b">
        <v>0</v>
      </c>
    </row>
    <row r="797" spans="1:52">
      <c r="A797" t="s">
        <v>2903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1786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5">
        <v>0</v>
      </c>
      <c r="X797" s="38">
        <v>0</v>
      </c>
      <c r="Y797" s="22" t="s">
        <v>872</v>
      </c>
      <c r="Z797" s="22" t="s">
        <v>868</v>
      </c>
      <c r="AA797" s="37" t="s">
        <v>886</v>
      </c>
      <c r="AB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7" s="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797" s="37" t="b">
        <v>0</v>
      </c>
      <c r="AG797" s="10" t="b">
        <v>0</v>
      </c>
    </row>
    <row r="798" spans="1:52">
      <c r="A798" s="2" t="s">
        <v>2905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1835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5">
        <v>0</v>
      </c>
      <c r="X798" s="38">
        <v>2</v>
      </c>
      <c r="Y798" s="22" t="s">
        <v>872</v>
      </c>
      <c r="Z798" s="22" t="s">
        <v>868</v>
      </c>
      <c r="AA798" s="37" t="s">
        <v>886</v>
      </c>
      <c r="AB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8" s="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798" s="37" t="b">
        <v>0</v>
      </c>
      <c r="AG798" s="10" t="b">
        <v>0</v>
      </c>
    </row>
    <row r="799" spans="1:52">
      <c r="A799" s="2" t="s">
        <v>2907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1745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5">
        <v>0</v>
      </c>
      <c r="X799" s="9">
        <v>0</v>
      </c>
      <c r="Y799" s="9" t="s">
        <v>872</v>
      </c>
      <c r="Z799" s="10" t="s">
        <v>868</v>
      </c>
      <c r="AA799" s="10" t="s">
        <v>886</v>
      </c>
      <c r="AB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799" s="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9" s="37" t="b">
        <v>0</v>
      </c>
      <c r="AG799" s="10" t="b">
        <v>0</v>
      </c>
    </row>
    <row r="800" spans="1:52">
      <c r="A800" s="2" t="s">
        <v>2910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1747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5">
        <v>0</v>
      </c>
      <c r="X800" s="9">
        <v>0</v>
      </c>
      <c r="Y800" t="s">
        <v>872</v>
      </c>
      <c r="Z800" t="s">
        <v>868</v>
      </c>
      <c r="AA800" s="2" t="s">
        <v>886</v>
      </c>
      <c r="AB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0" s="2" t="b">
        <v>0</v>
      </c>
      <c r="AG800" s="10" t="b">
        <v>0</v>
      </c>
    </row>
    <row r="801" spans="1:33">
      <c r="A801" s="2" t="s">
        <v>2912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1952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5">
        <v>0</v>
      </c>
      <c r="X801" s="9">
        <v>0</v>
      </c>
      <c r="Y801" t="s">
        <v>872</v>
      </c>
      <c r="Z801" t="s">
        <v>868</v>
      </c>
      <c r="AA801" s="2" t="s">
        <v>886</v>
      </c>
      <c r="AB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1" s="2" t="b">
        <v>0</v>
      </c>
      <c r="AG801" s="10" t="b">
        <v>0</v>
      </c>
    </row>
    <row r="802" spans="1:33">
      <c r="A802" s="2" t="s">
        <v>2914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1749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5">
        <v>0</v>
      </c>
      <c r="X802" s="9">
        <v>0</v>
      </c>
      <c r="Y802" t="s">
        <v>872</v>
      </c>
      <c r="Z802" t="s">
        <v>868</v>
      </c>
      <c r="AA802" s="2" t="s">
        <v>886</v>
      </c>
      <c r="AB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2" s="2" t="b">
        <v>0</v>
      </c>
      <c r="AG802" s="10" t="b">
        <v>0</v>
      </c>
    </row>
    <row r="803" spans="1:33">
      <c r="A803" s="2" t="s">
        <v>2916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1932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5">
        <v>0</v>
      </c>
      <c r="X803" s="9">
        <v>0</v>
      </c>
      <c r="Y803" s="9" t="s">
        <v>872</v>
      </c>
      <c r="Z803" t="s">
        <v>868</v>
      </c>
      <c r="AA803" s="2" t="s">
        <v>886</v>
      </c>
      <c r="AB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3" s="2" t="b">
        <v>0</v>
      </c>
      <c r="AG803" s="10" t="b">
        <v>0</v>
      </c>
    </row>
    <row r="804" spans="1:33">
      <c r="A804" s="2" t="s">
        <v>2920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1936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5">
        <v>48</v>
      </c>
      <c r="X804" s="9">
        <v>7</v>
      </c>
      <c r="Y804" s="9" t="s">
        <v>874</v>
      </c>
      <c r="Z804" s="10" t="s">
        <v>868</v>
      </c>
      <c r="AA804" s="10" t="s">
        <v>886</v>
      </c>
      <c r="AB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04" s="10" t="b">
        <v>0</v>
      </c>
      <c r="AG804" s="10" t="b">
        <v>0</v>
      </c>
    </row>
    <row r="805" spans="1:33">
      <c r="A805" s="2" t="s">
        <v>3047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5">
        <v>0</v>
      </c>
      <c r="X805" s="9">
        <v>0</v>
      </c>
      <c r="Y805" t="s">
        <v>882</v>
      </c>
      <c r="Z805" t="s">
        <v>868</v>
      </c>
      <c r="AA805" s="2" t="s">
        <v>886</v>
      </c>
      <c r="AB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5" s="2" t="str">
        <f>SUBSTITUTE(SUBSTITUTE(PROPERTIES[[#This Row],[PURCHASECOST_VALUE]], "PURCHASECOST_", ""), "_VALUE", "")</f>
        <v>COACH</v>
      </c>
      <c r="AE805" s="9" t="str" cm="1">
        <f t="array" ref="AE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805" s="2" t="b">
        <v>0</v>
      </c>
      <c r="AG805" s="10" t="b">
        <v>0</v>
      </c>
    </row>
    <row r="806" spans="1:33">
      <c r="A806" s="2" t="s">
        <v>3048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5">
        <v>0</v>
      </c>
      <c r="X806" s="9">
        <v>0</v>
      </c>
      <c r="Y806" t="s">
        <v>882</v>
      </c>
      <c r="Z806" t="s">
        <v>868</v>
      </c>
      <c r="AA806" s="2" t="s">
        <v>886</v>
      </c>
      <c r="AB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6" s="2" t="str">
        <f>SUBSTITUTE(SUBSTITUTE(PROPERTIES[[#This Row],[PURCHASECOST_VALUE]], "PURCHASECOST_", ""), "_VALUE", "")</f>
        <v>COACH</v>
      </c>
      <c r="AE806" s="9" t="str" cm="1">
        <f t="array" ref="AE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806" s="2" t="b">
        <v>0</v>
      </c>
      <c r="AG806" s="10" t="b">
        <v>0</v>
      </c>
    </row>
    <row r="807" spans="1:33">
      <c r="A807" s="2" t="s">
        <v>3020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3028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5">
        <v>0</v>
      </c>
      <c r="X807" s="9">
        <v>0</v>
      </c>
      <c r="Y807" t="s">
        <v>882</v>
      </c>
      <c r="Z807" t="s">
        <v>868</v>
      </c>
      <c r="AA807" s="2" t="s">
        <v>886</v>
      </c>
      <c r="AB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7" s="2" t="str">
        <f>SUBSTITUTE(SUBSTITUTE(PROPERTIES[[#This Row],[PURCHASECOST_VALUE]], "PURCHASECOST_", ""), "_VALUE", "")</f>
        <v>WAGON</v>
      </c>
      <c r="AE807" s="9" t="str" cm="1">
        <f t="array" ref="AE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7" s="2" t="b">
        <v>0</v>
      </c>
      <c r="AG807" s="10" t="b">
        <v>0</v>
      </c>
    </row>
    <row r="808" spans="1:33">
      <c r="A808" s="2" t="s">
        <v>3015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3028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5">
        <v>0</v>
      </c>
      <c r="X808" s="9">
        <v>0</v>
      </c>
      <c r="Y808" t="s">
        <v>882</v>
      </c>
      <c r="Z808" t="s">
        <v>868</v>
      </c>
      <c r="AA808" s="2" t="s">
        <v>886</v>
      </c>
      <c r="AB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8" s="2" t="str">
        <f>SUBSTITUTE(SUBSTITUTE(PROPERTIES[[#This Row],[PURCHASECOST_VALUE]], "PURCHASECOST_", ""), "_VALUE", "")</f>
        <v>WAGON</v>
      </c>
      <c r="AE808" s="9" t="str" cm="1">
        <f t="array" ref="AE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8" s="2" t="b">
        <v>0</v>
      </c>
      <c r="AG808" s="10" t="b">
        <v>0</v>
      </c>
    </row>
    <row r="809" spans="1:33">
      <c r="A809" s="2" t="s">
        <v>3016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3028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5">
        <v>0</v>
      </c>
      <c r="X809" s="9">
        <v>0</v>
      </c>
      <c r="Y809" t="s">
        <v>882</v>
      </c>
      <c r="Z809" t="s">
        <v>868</v>
      </c>
      <c r="AA809" s="2" t="s">
        <v>886</v>
      </c>
      <c r="AB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9" s="2" t="str">
        <f>SUBSTITUTE(SUBSTITUTE(PROPERTIES[[#This Row],[PURCHASECOST_VALUE]], "PURCHASECOST_", ""), "_VALUE", "")</f>
        <v>WAGON</v>
      </c>
      <c r="AE809" s="9" t="str" cm="1">
        <f t="array" ref="AE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9" s="2" t="b">
        <v>0</v>
      </c>
      <c r="AG809" s="10" t="b">
        <v>0</v>
      </c>
    </row>
    <row r="810" spans="1:33">
      <c r="A810" s="2" t="s">
        <v>3017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3028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5">
        <v>0</v>
      </c>
      <c r="X810" s="9">
        <v>0</v>
      </c>
      <c r="Y810" t="s">
        <v>882</v>
      </c>
      <c r="Z810" t="s">
        <v>868</v>
      </c>
      <c r="AA810" s="2" t="s">
        <v>886</v>
      </c>
      <c r="AB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0" s="2" t="str">
        <f>SUBSTITUTE(SUBSTITUTE(PROPERTIES[[#This Row],[PURCHASECOST_VALUE]], "PURCHASECOST_", ""), "_VALUE", "")</f>
        <v>WAGON</v>
      </c>
      <c r="AE810" s="9" t="str" cm="1">
        <f t="array" ref="AE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0" s="2" t="b">
        <v>0</v>
      </c>
      <c r="AG810" s="10" t="b">
        <v>0</v>
      </c>
    </row>
    <row r="811" spans="1:33">
      <c r="A811" s="2" t="s">
        <v>3018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3028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5">
        <v>0</v>
      </c>
      <c r="X811" s="9">
        <v>0</v>
      </c>
      <c r="Y811" t="s">
        <v>882</v>
      </c>
      <c r="Z811" t="s">
        <v>868</v>
      </c>
      <c r="AA811" s="2" t="s">
        <v>886</v>
      </c>
      <c r="AB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1" s="2" t="str">
        <f>SUBSTITUTE(SUBSTITUTE(PROPERTIES[[#This Row],[PURCHASECOST_VALUE]], "PURCHASECOST_", ""), "_VALUE", "")</f>
        <v>WAGON</v>
      </c>
      <c r="AE811" s="9" t="str" cm="1">
        <f t="array" ref="AE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1" s="2" t="b">
        <v>0</v>
      </c>
      <c r="AG811" s="10" t="b">
        <v>0</v>
      </c>
    </row>
    <row r="812" spans="1:33">
      <c r="A812" s="2" t="s">
        <v>3019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3028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5">
        <v>0</v>
      </c>
      <c r="X812" s="9">
        <v>0</v>
      </c>
      <c r="Y812" t="s">
        <v>882</v>
      </c>
      <c r="Z812" t="s">
        <v>868</v>
      </c>
      <c r="AA812" s="2" t="s">
        <v>886</v>
      </c>
      <c r="AB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2" s="2" t="str">
        <f>SUBSTITUTE(SUBSTITUTE(PROPERTIES[[#This Row],[PURCHASECOST_VALUE]], "PURCHASECOST_", ""), "_VALUE", "")</f>
        <v>WAGON</v>
      </c>
      <c r="AE812" s="9" t="str" cm="1">
        <f t="array" ref="AE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2" s="2" t="b">
        <v>0</v>
      </c>
      <c r="AG812" s="10" t="b">
        <v>0</v>
      </c>
    </row>
    <row r="813" spans="1:33">
      <c r="A813" s="2" t="s">
        <v>3055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3028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5">
        <v>0</v>
      </c>
      <c r="X813" s="9">
        <v>0</v>
      </c>
      <c r="Y813" t="s">
        <v>882</v>
      </c>
      <c r="Z813" t="s">
        <v>868</v>
      </c>
      <c r="AA813" s="2" t="s">
        <v>887</v>
      </c>
      <c r="AB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3" s="2" t="str">
        <f>SUBSTITUTE(SUBSTITUTE(PROPERTIES[[#This Row],[PURCHASECOST_VALUE]], "PURCHASECOST_", ""), "_VALUE", "")</f>
        <v>WAGON</v>
      </c>
      <c r="AE813" s="9" t="str" cm="1">
        <f t="array" ref="AE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3" s="2" t="b">
        <v>0</v>
      </c>
      <c r="AG813" s="10" t="b">
        <v>0</v>
      </c>
    </row>
    <row r="814" spans="1:33">
      <c r="A814" s="2" t="s">
        <v>3031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1804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5">
        <v>0</v>
      </c>
      <c r="X814" s="9">
        <v>2</v>
      </c>
      <c r="Y814" t="s">
        <v>875</v>
      </c>
      <c r="Z814" t="s">
        <v>868</v>
      </c>
      <c r="AA814" s="2" t="s">
        <v>886</v>
      </c>
      <c r="AB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14" s="2" t="str">
        <f>SUBSTITUTE(SUBSTITUTE(PROPERTIES[[#This Row],[PURCHASECOST_VALUE]], "PURCHASECOST_", ""), "_VALUE", "")</f>
        <v>ELECTRICENGINE</v>
      </c>
      <c r="AE814" s="9" t="str" cm="1">
        <f t="array" ref="AE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4" s="2" t="b">
        <v>0</v>
      </c>
      <c r="AG814" s="10" t="b">
        <v>0</v>
      </c>
    </row>
    <row r="815" spans="1:33">
      <c r="A815" s="2" t="s">
        <v>3049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1781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5">
        <v>125</v>
      </c>
      <c r="X815" s="9">
        <v>8</v>
      </c>
      <c r="Y815" t="s">
        <v>873</v>
      </c>
      <c r="Z815" t="s">
        <v>868</v>
      </c>
      <c r="AA815" s="2" t="s">
        <v>886</v>
      </c>
      <c r="AB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5" s="2" t="str">
        <f>SUBSTITUTE(SUBSTITUTE(PROPERTIES[[#This Row],[PURCHASECOST_VALUE]], "PURCHASECOST_", ""), "_VALUE", "")</f>
        <v>METRO</v>
      </c>
      <c r="AE815" s="9" t="str" cm="1">
        <f t="array" ref="AE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5" s="2" t="b">
        <v>0</v>
      </c>
      <c r="AG815" s="10" t="b">
        <v>0</v>
      </c>
    </row>
    <row r="816" spans="1:33">
      <c r="A816" s="2" t="s">
        <v>3052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1781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5">
        <v>160</v>
      </c>
      <c r="X816" s="9">
        <v>8</v>
      </c>
      <c r="Y816" t="s">
        <v>873</v>
      </c>
      <c r="Z816" t="s">
        <v>868</v>
      </c>
      <c r="AA816" s="2" t="s">
        <v>886</v>
      </c>
      <c r="AB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6" s="2" t="str">
        <f>SUBSTITUTE(SUBSTITUTE(PROPERTIES[[#This Row],[PURCHASECOST_VALUE]], "PURCHASECOST_", ""), "_VALUE", "")</f>
        <v>METRO</v>
      </c>
      <c r="AE816" s="9" t="str" cm="1">
        <f t="array" ref="AE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6" s="2" t="b">
        <v>0</v>
      </c>
      <c r="AG816" s="10" t="b">
        <v>0</v>
      </c>
    </row>
    <row r="817" spans="1:33">
      <c r="A817" s="2" t="s">
        <v>3056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1781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5">
        <v>120</v>
      </c>
      <c r="X817" s="9">
        <v>7</v>
      </c>
      <c r="Y817" t="s">
        <v>873</v>
      </c>
      <c r="Z817" t="s">
        <v>868</v>
      </c>
      <c r="AA817" s="2" t="s">
        <v>886</v>
      </c>
      <c r="AB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7" s="2" t="str">
        <f>SUBSTITUTE(SUBSTITUTE(PROPERTIES[[#This Row],[PURCHASECOST_VALUE]], "PURCHASECOST_", ""), "_VALUE", "")</f>
        <v>METRO</v>
      </c>
      <c r="AE817" s="9" t="str" cm="1">
        <f t="array" ref="AE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7" s="2" t="b">
        <v>0</v>
      </c>
      <c r="AG817" s="10" t="b">
        <v>0</v>
      </c>
    </row>
    <row r="818" spans="1:33">
      <c r="A818" s="2" t="s">
        <v>3059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1781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5">
        <v>120</v>
      </c>
      <c r="X818" s="9">
        <v>7</v>
      </c>
      <c r="Y818" t="s">
        <v>873</v>
      </c>
      <c r="Z818" t="s">
        <v>868</v>
      </c>
      <c r="AA818" s="2" t="s">
        <v>886</v>
      </c>
      <c r="AB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8" s="2" t="str">
        <f>SUBSTITUTE(SUBSTITUTE(PROPERTIES[[#This Row],[PURCHASECOST_VALUE]], "PURCHASECOST_", ""), "_VALUE", "")</f>
        <v>METRO</v>
      </c>
      <c r="AE818" s="9" t="str" cm="1">
        <f t="array" ref="AE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8" s="2" t="b">
        <v>0</v>
      </c>
      <c r="AG818" s="10" t="b">
        <v>0</v>
      </c>
    </row>
    <row r="819" spans="1:33">
      <c r="A819" s="2" t="s">
        <v>3073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1902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5">
        <v>160</v>
      </c>
      <c r="X819" s="9">
        <v>8</v>
      </c>
      <c r="Y819" t="s">
        <v>877</v>
      </c>
      <c r="Z819" t="s">
        <v>868</v>
      </c>
      <c r="AA819" s="2" t="s">
        <v>886</v>
      </c>
      <c r="AB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9" s="2" t="str">
        <f>SUBSTITUTE(SUBSTITUTE(PROPERTIES[[#This Row],[PURCHASECOST_VALUE]], "PURCHASECOST_", ""), "_VALUE", "")</f>
        <v>METRO</v>
      </c>
      <c r="AE819" s="9" t="str" cm="1">
        <f t="array" ref="AE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9" s="2" t="b">
        <v>0</v>
      </c>
      <c r="AG819" s="10" t="b">
        <v>0</v>
      </c>
    </row>
    <row r="820" spans="1:33">
      <c r="A820" s="2" t="s">
        <v>3074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1902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5">
        <v>160</v>
      </c>
      <c r="X820" s="9">
        <v>8</v>
      </c>
      <c r="Y820" t="s">
        <v>877</v>
      </c>
      <c r="Z820" t="s">
        <v>868</v>
      </c>
      <c r="AA820" s="2" t="s">
        <v>886</v>
      </c>
      <c r="AB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0" s="2" t="str">
        <f>SUBSTITUTE(SUBSTITUTE(PROPERTIES[[#This Row],[PURCHASECOST_VALUE]], "PURCHASECOST_", ""), "_VALUE", "")</f>
        <v>METRO</v>
      </c>
      <c r="AE820" s="9" t="str" cm="1">
        <f t="array" ref="AE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0" s="2" t="b">
        <v>0</v>
      </c>
      <c r="AG820" s="10" t="b">
        <v>0</v>
      </c>
    </row>
    <row r="821" spans="1:33">
      <c r="A821" s="2" t="s">
        <v>3077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1718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5">
        <v>80</v>
      </c>
      <c r="X821" s="9">
        <v>8</v>
      </c>
      <c r="Y821" t="s">
        <v>871</v>
      </c>
      <c r="Z821" t="s">
        <v>868</v>
      </c>
      <c r="AA821" s="2" t="s">
        <v>887</v>
      </c>
      <c r="AB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1" s="2" t="str">
        <f>SUBSTITUTE(SUBSTITUTE(PROPERTIES[[#This Row],[PURCHASECOST_VALUE]], "PURCHASECOST_", ""), "_VALUE", "")</f>
        <v>METRO</v>
      </c>
      <c r="AE821" s="9" t="str" cm="1">
        <f t="array" ref="AE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1" s="2" t="b">
        <v>0</v>
      </c>
      <c r="AG821" s="10" t="b">
        <v>0</v>
      </c>
    </row>
    <row r="822" spans="1:33">
      <c r="A822" t="s">
        <v>3081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1718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5">
        <v>127</v>
      </c>
      <c r="X822" s="9">
        <v>8</v>
      </c>
      <c r="Y822" s="9" t="s">
        <v>871</v>
      </c>
      <c r="Z822" t="s">
        <v>868</v>
      </c>
      <c r="AA822" s="10" t="s">
        <v>886</v>
      </c>
      <c r="AB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2" s="2" t="str">
        <f>SUBSTITUTE(SUBSTITUTE(PROPERTIES[[#This Row],[PURCHASECOST_VALUE]], "PURCHASECOST_", ""), "_VALUE", "")</f>
        <v>EMU</v>
      </c>
      <c r="AE822" s="9" t="str" cm="1">
        <f t="array" ref="AE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2" s="2" t="b">
        <v>0</v>
      </c>
      <c r="AG822" s="10" t="b">
        <v>0</v>
      </c>
    </row>
    <row r="823" spans="1:33">
      <c r="A823" s="2" t="s">
        <v>3082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1718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5">
        <v>160</v>
      </c>
      <c r="X823" s="9">
        <v>8</v>
      </c>
      <c r="Y823" s="9" t="s">
        <v>871</v>
      </c>
      <c r="Z823" t="s">
        <v>868</v>
      </c>
      <c r="AA823" s="10" t="s">
        <v>886</v>
      </c>
      <c r="AB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3" s="2" t="str">
        <f>SUBSTITUTE(SUBSTITUTE(PROPERTIES[[#This Row],[PURCHASECOST_VALUE]], "PURCHASECOST_", ""), "_VALUE", "")</f>
        <v>EMU</v>
      </c>
      <c r="AE823" s="9" t="str" cm="1">
        <f t="array" ref="AE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3" s="2" t="b">
        <v>0</v>
      </c>
      <c r="AG823" s="10" t="b">
        <v>0</v>
      </c>
    </row>
    <row r="824" spans="1:33">
      <c r="A824" s="2" t="s">
        <v>3085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1762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5">
        <v>0</v>
      </c>
      <c r="X824" s="9">
        <v>0</v>
      </c>
      <c r="Y824" t="s">
        <v>869</v>
      </c>
      <c r="Z824" t="s">
        <v>868</v>
      </c>
      <c r="AA824" s="2" t="s">
        <v>886</v>
      </c>
      <c r="AB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4" s="2" t="str">
        <f>SUBSTITUTE(SUBSTITUTE(PROPERTIES[[#This Row],[PURCHASECOST_VALUE]], "PURCHASECOST_", ""), "_VALUE", "")</f>
        <v>DIESELENGINE</v>
      </c>
      <c r="AE824" s="9" t="str" cm="1">
        <f t="array" ref="AE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4" s="2" t="b">
        <v>0</v>
      </c>
      <c r="AG824" s="10" t="b">
        <v>0</v>
      </c>
    </row>
    <row r="825" spans="1:33">
      <c r="A825" t="s">
        <v>3089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1936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5">
        <v>0</v>
      </c>
      <c r="X825" s="9">
        <v>2</v>
      </c>
      <c r="Y825" t="s">
        <v>874</v>
      </c>
      <c r="Z825" t="s">
        <v>868</v>
      </c>
      <c r="AA825" s="2" t="s">
        <v>886</v>
      </c>
      <c r="AB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5" s="2" t="str">
        <f>SUBSTITUTE(SUBSTITUTE(PROPERTIES[[#This Row],[PURCHASECOST_VALUE]], "PURCHASECOST_", ""), "_VALUE", "")</f>
        <v>DIESELENGINE</v>
      </c>
      <c r="AE825" s="9" t="str" cm="1">
        <f t="array" ref="AE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5" s="2" t="b">
        <v>0</v>
      </c>
      <c r="AG825" s="10" t="b">
        <v>0</v>
      </c>
    </row>
    <row r="826" spans="1:33">
      <c r="A826" s="2" t="s">
        <v>3091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1718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5">
        <v>0</v>
      </c>
      <c r="X826" s="9">
        <v>2</v>
      </c>
      <c r="Y826" t="s">
        <v>871</v>
      </c>
      <c r="Z826" t="s">
        <v>868</v>
      </c>
      <c r="AA826" s="2" t="s">
        <v>886</v>
      </c>
      <c r="AB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6" s="2" t="str">
        <f>SUBSTITUTE(SUBSTITUTE(PROPERTIES[[#This Row],[PURCHASECOST_VALUE]], "PURCHASECOST_", ""), "_VALUE", "")</f>
        <v>DIESELENGINE</v>
      </c>
      <c r="AE826" s="9" t="str" cm="1">
        <f t="array" ref="AE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6" s="2" t="b">
        <v>0</v>
      </c>
      <c r="AG826" s="10" t="b">
        <v>0</v>
      </c>
    </row>
    <row r="827" spans="1:33">
      <c r="A827" s="2" t="s">
        <v>3093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1770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5">
        <v>0</v>
      </c>
      <c r="X827" s="9">
        <v>0</v>
      </c>
      <c r="Y827" t="s">
        <v>872</v>
      </c>
      <c r="Z827" t="s">
        <v>868</v>
      </c>
      <c r="AA827" s="2" t="s">
        <v>886</v>
      </c>
      <c r="AB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7" s="2" t="str">
        <f>SUBSTITUTE(SUBSTITUTE(PROPERTIES[[#This Row],[PURCHASECOST_VALUE]], "PURCHASECOST_", ""), "_VALUE", "")</f>
        <v>STEAMENGINE</v>
      </c>
      <c r="AE827" s="9" t="str" cm="1">
        <f t="array" ref="AE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7" s="2" t="b">
        <v>0</v>
      </c>
      <c r="AG827" s="10" t="b">
        <v>0</v>
      </c>
    </row>
    <row r="828" spans="1:33">
      <c r="A828" s="2" t="s">
        <v>3095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1718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5">
        <v>160</v>
      </c>
      <c r="X828" s="9">
        <v>8</v>
      </c>
      <c r="Y828" s="9" t="s">
        <v>871</v>
      </c>
      <c r="Z828" t="s">
        <v>868</v>
      </c>
      <c r="AA828" s="10" t="s">
        <v>886</v>
      </c>
      <c r="AB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8" s="2" t="str">
        <f>SUBSTITUTE(SUBSTITUTE(PROPERTIES[[#This Row],[PURCHASECOST_VALUE]], "PURCHASECOST_", ""), "_VALUE", "")</f>
        <v>EMU</v>
      </c>
      <c r="AE828" s="9" t="str" cm="1">
        <f t="array" ref="AE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8" s="2" t="b">
        <v>0</v>
      </c>
      <c r="AG828" s="10" t="b">
        <v>0</v>
      </c>
    </row>
    <row r="829" spans="1:33">
      <c r="A829" s="2" t="s">
        <v>3098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1718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5">
        <v>100</v>
      </c>
      <c r="X829" s="9">
        <v>8</v>
      </c>
      <c r="Y829" s="9" t="s">
        <v>871</v>
      </c>
      <c r="Z829" t="s">
        <v>868</v>
      </c>
      <c r="AA829" s="10" t="s">
        <v>886</v>
      </c>
      <c r="AB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9" s="2" t="str">
        <f>SUBSTITUTE(SUBSTITUTE(PROPERTIES[[#This Row],[PURCHASECOST_VALUE]], "PURCHASECOST_", ""), "_VALUE", "")</f>
        <v>EMU</v>
      </c>
      <c r="AE829" s="9" t="str" cm="1">
        <f t="array" ref="AE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9" s="2" t="b">
        <v>0</v>
      </c>
      <c r="AG829" s="10" t="b">
        <v>0</v>
      </c>
    </row>
    <row r="830" spans="1:33">
      <c r="A830" s="2" t="s">
        <v>3100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1718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5">
        <v>140</v>
      </c>
      <c r="X830" s="9">
        <v>8</v>
      </c>
      <c r="Y830" s="9" t="s">
        <v>871</v>
      </c>
      <c r="Z830" t="s">
        <v>868</v>
      </c>
      <c r="AA830" s="10" t="s">
        <v>886</v>
      </c>
      <c r="AB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0" s="2" t="str">
        <f>SUBSTITUTE(SUBSTITUTE(PROPERTIES[[#This Row],[PURCHASECOST_VALUE]], "PURCHASECOST_", ""), "_VALUE", "")</f>
        <v>EMU</v>
      </c>
      <c r="AE830" s="9" t="str" cm="1">
        <f t="array" ref="AE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0" s="2" t="b">
        <v>0</v>
      </c>
      <c r="AG830" s="10" t="b">
        <v>0</v>
      </c>
    </row>
    <row r="831" spans="1:33">
      <c r="A831" s="2" t="s">
        <v>3103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1718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5">
        <v>72</v>
      </c>
      <c r="X831" s="9">
        <v>8</v>
      </c>
      <c r="Y831" s="9" t="s">
        <v>871</v>
      </c>
      <c r="Z831" t="s">
        <v>868</v>
      </c>
      <c r="AA831" s="10" t="s">
        <v>886</v>
      </c>
      <c r="AB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1" s="2" t="str">
        <f>SUBSTITUTE(SUBSTITUTE(PROPERTIES[[#This Row],[PURCHASECOST_VALUE]], "PURCHASECOST_", ""), "_VALUE", "")</f>
        <v>EMU</v>
      </c>
      <c r="AE831" s="9" t="str" cm="1">
        <f t="array" ref="AE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1" s="2" t="b">
        <v>0</v>
      </c>
      <c r="AG831" s="10" t="b">
        <v>0</v>
      </c>
    </row>
    <row r="832" spans="1:33">
      <c r="A832" s="2" t="s">
        <v>3106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1762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5">
        <v>117</v>
      </c>
      <c r="X832" s="9">
        <v>8</v>
      </c>
      <c r="Y832" t="s">
        <v>869</v>
      </c>
      <c r="Z832" t="s">
        <v>868</v>
      </c>
      <c r="AA832" s="2" t="s">
        <v>886</v>
      </c>
      <c r="AB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2" s="2" t="str">
        <f>SUBSTITUTE(SUBSTITUTE(PROPERTIES[[#This Row],[PURCHASECOST_VALUE]], "PURCHASECOST_", ""), "_VALUE", "")</f>
        <v>METRO</v>
      </c>
      <c r="AE832" s="9" t="str" cm="1">
        <f t="array" ref="AE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2" s="2" t="b">
        <v>0</v>
      </c>
      <c r="AG832" s="10" t="b">
        <v>0</v>
      </c>
    </row>
    <row r="833" spans="1:33">
      <c r="A833" s="2" t="s">
        <v>3109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1762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6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4">
        <f>INT((168+580)/6)</f>
        <v>124</v>
      </c>
      <c r="X833" s="9">
        <v>8</v>
      </c>
      <c r="Y833" t="s">
        <v>869</v>
      </c>
      <c r="Z833" t="s">
        <v>868</v>
      </c>
      <c r="AA833" s="2" t="s">
        <v>886</v>
      </c>
      <c r="AB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3" s="2" t="str">
        <f>SUBSTITUTE(SUBSTITUTE(PROPERTIES[[#This Row],[PURCHASECOST_VALUE]], "PURCHASECOST_", ""), "_VALUE", "")</f>
        <v>METRO</v>
      </c>
      <c r="AE833" s="9" t="str" cm="1">
        <f t="array" ref="AE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3" s="2" t="b">
        <v>0</v>
      </c>
      <c r="AG833" s="10" t="b">
        <v>0</v>
      </c>
    </row>
    <row r="834" spans="1:33">
      <c r="A834" s="2" t="s">
        <v>3112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1781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6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5">
        <v>0</v>
      </c>
      <c r="X834" s="9">
        <v>0</v>
      </c>
      <c r="Y834" s="9" t="s">
        <v>873</v>
      </c>
      <c r="Z834" s="9" t="s">
        <v>871</v>
      </c>
      <c r="AA834" s="10" t="s">
        <v>886</v>
      </c>
      <c r="AB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4" s="2" t="str">
        <f>SUBSTITUTE(SUBSTITUTE(PROPERTIES[[#This Row],[PURCHASECOST_VALUE]], "PURCHASECOST_", ""), "_VALUE", "")</f>
        <v>STEAMENGINE</v>
      </c>
      <c r="AE834" s="9" t="str" cm="1">
        <f t="array" ref="AE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4" s="2" t="b">
        <v>0</v>
      </c>
      <c r="AG834" s="10" t="b">
        <v>0</v>
      </c>
    </row>
    <row r="835" spans="1:33">
      <c r="A835" s="2" t="s">
        <v>3114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1718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6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5">
        <v>0</v>
      </c>
      <c r="X835" s="9">
        <v>0</v>
      </c>
      <c r="Y835" s="9" t="s">
        <v>871</v>
      </c>
      <c r="Z835" t="s">
        <v>868</v>
      </c>
      <c r="AA835" s="10" t="s">
        <v>886</v>
      </c>
      <c r="AB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5" s="2" t="str">
        <f>SUBSTITUTE(SUBSTITUTE(PROPERTIES[[#This Row],[PURCHASECOST_VALUE]], "PURCHASECOST_", ""), "_VALUE", "")</f>
        <v>STEAMENGINE</v>
      </c>
      <c r="AE835" s="9" t="str" cm="1">
        <f t="array" ref="AE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5" s="2" t="b">
        <v>0</v>
      </c>
      <c r="AG835" s="10" t="b">
        <v>0</v>
      </c>
    </row>
    <row r="836" spans="1:33">
      <c r="A836" s="2" t="s">
        <v>3117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1718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6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5">
        <v>0</v>
      </c>
      <c r="X836" s="9">
        <v>4</v>
      </c>
      <c r="Y836" s="9" t="s">
        <v>871</v>
      </c>
      <c r="Z836" t="s">
        <v>868</v>
      </c>
      <c r="AA836" s="10" t="s">
        <v>886</v>
      </c>
      <c r="AB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6" s="2" t="str">
        <f>SUBSTITUTE(SUBSTITUTE(PROPERTIES[[#This Row],[PURCHASECOST_VALUE]], "PURCHASECOST_", ""), "_VALUE", "")</f>
        <v>STEAMENGINE</v>
      </c>
      <c r="AE836" s="9" t="str" cm="1">
        <f t="array" ref="AE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6" s="2" t="b">
        <v>0</v>
      </c>
      <c r="AG836" s="10" t="b">
        <v>0</v>
      </c>
    </row>
    <row r="837" spans="1:33">
      <c r="A837" s="2" t="s">
        <v>3120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1718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6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5">
        <v>0</v>
      </c>
      <c r="X837" s="9">
        <v>4</v>
      </c>
      <c r="Y837" s="9" t="s">
        <v>871</v>
      </c>
      <c r="Z837" t="s">
        <v>868</v>
      </c>
      <c r="AA837" s="10" t="s">
        <v>886</v>
      </c>
      <c r="AB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7" s="2" t="str">
        <f>SUBSTITUTE(SUBSTITUTE(PROPERTIES[[#This Row],[PURCHASECOST_VALUE]], "PURCHASECOST_", ""), "_VALUE", "")</f>
        <v>STEAMENGINE</v>
      </c>
      <c r="AE837" s="9" t="str" cm="1">
        <f t="array" ref="AE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7" s="2" t="b">
        <v>0</v>
      </c>
      <c r="AG837" s="10" t="b">
        <v>0</v>
      </c>
    </row>
    <row r="838" spans="1:33">
      <c r="A838" s="2" t="s">
        <v>3123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1718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6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5">
        <v>0</v>
      </c>
      <c r="X838" s="9">
        <v>3</v>
      </c>
      <c r="Y838" s="9" t="s">
        <v>871</v>
      </c>
      <c r="Z838" t="s">
        <v>868</v>
      </c>
      <c r="AA838" s="10" t="s">
        <v>886</v>
      </c>
      <c r="AB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8" s="2" t="str">
        <f>SUBSTITUTE(SUBSTITUTE(PROPERTIES[[#This Row],[PURCHASECOST_VALUE]], "PURCHASECOST_", ""), "_VALUE", "")</f>
        <v>STEAMENGINE</v>
      </c>
      <c r="AE838" s="9" t="str" cm="1">
        <f t="array" ref="AE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8" s="2" t="b">
        <v>0</v>
      </c>
      <c r="AG838" s="10" t="b">
        <v>0</v>
      </c>
    </row>
    <row r="839" spans="1:33">
      <c r="A839" s="2" t="s">
        <v>3126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1718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6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5">
        <v>0</v>
      </c>
      <c r="X839" s="9">
        <v>3</v>
      </c>
      <c r="Y839" s="9" t="s">
        <v>871</v>
      </c>
      <c r="Z839" t="s">
        <v>868</v>
      </c>
      <c r="AA839" s="10" t="s">
        <v>886</v>
      </c>
      <c r="AB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9" s="2" t="str">
        <f>SUBSTITUTE(SUBSTITUTE(PROPERTIES[[#This Row],[PURCHASECOST_VALUE]], "PURCHASECOST_", ""), "_VALUE", "")</f>
        <v>STEAMENGINE</v>
      </c>
      <c r="AE839" s="9" t="str" cm="1">
        <f t="array" ref="AE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39" s="2" t="b">
        <v>0</v>
      </c>
      <c r="AG839" s="10" t="b">
        <v>0</v>
      </c>
    </row>
    <row r="840" spans="1:33">
      <c r="A840" s="2" t="s">
        <v>3129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1718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6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5">
        <v>0</v>
      </c>
      <c r="X840" s="9">
        <v>0</v>
      </c>
      <c r="Y840" s="9" t="s">
        <v>871</v>
      </c>
      <c r="Z840" t="s">
        <v>868</v>
      </c>
      <c r="AA840" s="10" t="s">
        <v>886</v>
      </c>
      <c r="AB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0" s="2" t="str">
        <f>SUBSTITUTE(SUBSTITUTE(PROPERTIES[[#This Row],[PURCHASECOST_VALUE]], "PURCHASECOST_", ""), "_VALUE", "")</f>
        <v>STEAMENGINE</v>
      </c>
      <c r="AE840" s="9" t="str" cm="1">
        <f t="array" ref="AE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0" s="2" t="b">
        <v>0</v>
      </c>
      <c r="AG840" s="10" t="b">
        <v>0</v>
      </c>
    </row>
    <row r="841" spans="1:33">
      <c r="A841" s="2" t="s">
        <v>3133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1781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6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5">
        <v>0</v>
      </c>
      <c r="X841" s="9">
        <v>3</v>
      </c>
      <c r="Y841" s="9" t="s">
        <v>873</v>
      </c>
      <c r="Z841" s="9" t="s">
        <v>871</v>
      </c>
      <c r="AA841" s="10" t="s">
        <v>886</v>
      </c>
      <c r="AB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1" s="2" t="str">
        <f>SUBSTITUTE(SUBSTITUTE(PROPERTIES[[#This Row],[PURCHASECOST_VALUE]], "PURCHASECOST_", ""), "_VALUE", "")</f>
        <v>STEAMENGINE</v>
      </c>
      <c r="AE841" s="9" t="str" cm="1">
        <f t="array" ref="AE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1" s="2" t="b">
        <v>0</v>
      </c>
      <c r="AG841" s="10" t="b">
        <v>0</v>
      </c>
    </row>
    <row r="842" spans="1:33">
      <c r="A842" s="2" t="s">
        <v>3134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1718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6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5">
        <v>0</v>
      </c>
      <c r="X842" s="9">
        <v>4</v>
      </c>
      <c r="Y842" s="9" t="s">
        <v>871</v>
      </c>
      <c r="Z842" t="s">
        <v>868</v>
      </c>
      <c r="AA842" s="10" t="s">
        <v>886</v>
      </c>
      <c r="AB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2" s="2" t="str">
        <f>SUBSTITUTE(SUBSTITUTE(PROPERTIES[[#This Row],[PURCHASECOST_VALUE]], "PURCHASECOST_", ""), "_VALUE", "")</f>
        <v>STEAMENGINE</v>
      </c>
      <c r="AE842" s="9" t="str" cm="1">
        <f t="array" ref="AE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2" s="2" t="b">
        <v>0</v>
      </c>
      <c r="AG842" s="10" t="b">
        <v>0</v>
      </c>
    </row>
    <row r="843" spans="1:33">
      <c r="A843" s="2" t="s">
        <v>3136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1718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6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5">
        <v>0</v>
      </c>
      <c r="X843" s="9">
        <v>0</v>
      </c>
      <c r="Y843" s="9" t="s">
        <v>871</v>
      </c>
      <c r="Z843" t="s">
        <v>868</v>
      </c>
      <c r="AA843" s="10" t="s">
        <v>886</v>
      </c>
      <c r="AB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3" s="2" t="str">
        <f>SUBSTITUTE(SUBSTITUTE(PROPERTIES[[#This Row],[PURCHASECOST_VALUE]], "PURCHASECOST_", ""), "_VALUE", "")</f>
        <v>STEAMENGINE</v>
      </c>
      <c r="AE843" s="9" t="str" cm="1">
        <f t="array" ref="AE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3" s="2" t="b">
        <v>0</v>
      </c>
      <c r="AG843" s="10" t="b">
        <v>0</v>
      </c>
    </row>
    <row r="844" spans="1:33">
      <c r="A844" s="2" t="s">
        <v>3138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1718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6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5">
        <v>0</v>
      </c>
      <c r="X844" s="9">
        <v>5</v>
      </c>
      <c r="Y844" s="9" t="s">
        <v>871</v>
      </c>
      <c r="Z844" t="s">
        <v>868</v>
      </c>
      <c r="AA844" s="10" t="s">
        <v>886</v>
      </c>
      <c r="AB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4" s="2" t="str">
        <f>SUBSTITUTE(SUBSTITUTE(PROPERTIES[[#This Row],[PURCHASECOST_VALUE]], "PURCHASECOST_", ""), "_VALUE", "")</f>
        <v>STEAMENGINE</v>
      </c>
      <c r="AE844" s="9" t="str" cm="1">
        <f t="array" ref="AE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4" s="2" t="b">
        <v>0</v>
      </c>
      <c r="AG844" s="10" t="b">
        <v>0</v>
      </c>
    </row>
    <row r="845" spans="1:33">
      <c r="A845" s="2" t="s">
        <v>3143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1718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6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5">
        <v>0</v>
      </c>
      <c r="X845" s="9">
        <v>0</v>
      </c>
      <c r="Y845" s="9" t="s">
        <v>871</v>
      </c>
      <c r="Z845" t="s">
        <v>868</v>
      </c>
      <c r="AA845" s="10" t="s">
        <v>886</v>
      </c>
      <c r="AB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5" s="2" t="str">
        <f>SUBSTITUTE(SUBSTITUTE(PROPERTIES[[#This Row],[PURCHASECOST_VALUE]], "PURCHASECOST_", ""), "_VALUE", "")</f>
        <v>DIESELENGINE</v>
      </c>
      <c r="AE845" s="9" t="str" cm="1">
        <f t="array" ref="AE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5" s="2" t="b">
        <v>0</v>
      </c>
      <c r="AG845" s="10" t="b">
        <v>0</v>
      </c>
    </row>
    <row r="846" spans="1:33">
      <c r="A846" s="2" t="s">
        <v>3146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1718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6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5">
        <v>0</v>
      </c>
      <c r="X846" s="9">
        <v>0</v>
      </c>
      <c r="Y846" s="9" t="s">
        <v>871</v>
      </c>
      <c r="Z846" t="s">
        <v>868</v>
      </c>
      <c r="AA846" s="10" t="s">
        <v>886</v>
      </c>
      <c r="AB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6" s="2" t="str">
        <f>SUBSTITUTE(SUBSTITUTE(PROPERTIES[[#This Row],[PURCHASECOST_VALUE]], "PURCHASECOST_", ""), "_VALUE", "")</f>
        <v>DIESELENGINE</v>
      </c>
      <c r="AE846" s="9" t="str" cm="1">
        <f t="array" ref="AE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6" s="2" t="b">
        <v>0</v>
      </c>
      <c r="AG846" s="10" t="b">
        <v>0</v>
      </c>
    </row>
    <row r="847" spans="1:33">
      <c r="A847" s="2" t="s">
        <v>3152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1718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6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5">
        <v>0</v>
      </c>
      <c r="X847" s="9">
        <v>0</v>
      </c>
      <c r="Y847" s="9" t="s">
        <v>871</v>
      </c>
      <c r="Z847" t="s">
        <v>868</v>
      </c>
      <c r="AA847" s="10" t="s">
        <v>886</v>
      </c>
      <c r="AB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7" s="2" t="str">
        <f>SUBSTITUTE(SUBSTITUTE(PROPERTIES[[#This Row],[PURCHASECOST_VALUE]], "PURCHASECOST_", ""), "_VALUE", "")</f>
        <v>DIESELENGINE</v>
      </c>
      <c r="AE847" s="9" t="str" cm="1">
        <f t="array" ref="AE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7" s="2" t="b">
        <v>0</v>
      </c>
      <c r="AG847" s="10" t="b">
        <v>0</v>
      </c>
    </row>
    <row r="848" spans="1:33">
      <c r="A848" s="2" t="s">
        <v>3153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1718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6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5">
        <v>0</v>
      </c>
      <c r="X848" s="9">
        <v>0</v>
      </c>
      <c r="Y848" s="9" t="s">
        <v>871</v>
      </c>
      <c r="Z848" t="s">
        <v>868</v>
      </c>
      <c r="AA848" s="10" t="s">
        <v>886</v>
      </c>
      <c r="AB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8" s="2" t="str">
        <f>SUBSTITUTE(SUBSTITUTE(PROPERTIES[[#This Row],[PURCHASECOST_VALUE]], "PURCHASECOST_", ""), "_VALUE", "")</f>
        <v>DIESELENGINE</v>
      </c>
      <c r="AE848" s="9" t="str" cm="1">
        <f t="array" ref="AE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8" s="2" t="b">
        <v>0</v>
      </c>
      <c r="AG848" s="10" t="b">
        <v>0</v>
      </c>
    </row>
    <row r="849" spans="1:33">
      <c r="A849" s="2" t="s">
        <v>3155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1718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6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5">
        <v>0</v>
      </c>
      <c r="X849" s="9">
        <v>0</v>
      </c>
      <c r="Y849" s="9" t="s">
        <v>871</v>
      </c>
      <c r="Z849" t="s">
        <v>868</v>
      </c>
      <c r="AA849" s="10" t="s">
        <v>886</v>
      </c>
      <c r="AB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9" s="2" t="str">
        <f>SUBSTITUTE(SUBSTITUTE(PROPERTIES[[#This Row],[PURCHASECOST_VALUE]], "PURCHASECOST_", ""), "_VALUE", "")</f>
        <v>DIESELENGINE</v>
      </c>
      <c r="AE849" s="9" t="str" cm="1">
        <f t="array" ref="AE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9" s="2" t="b">
        <v>0</v>
      </c>
      <c r="AG849" s="10" t="b">
        <v>1</v>
      </c>
    </row>
    <row r="850" spans="1:33">
      <c r="A850" s="2" t="s">
        <v>3159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1718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6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5">
        <v>0</v>
      </c>
      <c r="X850" s="9">
        <v>0</v>
      </c>
      <c r="Y850" s="9" t="s">
        <v>871</v>
      </c>
      <c r="Z850" t="s">
        <v>868</v>
      </c>
      <c r="AA850" s="10" t="s">
        <v>886</v>
      </c>
      <c r="AB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0" s="2" t="str">
        <f>SUBSTITUTE(SUBSTITUTE(PROPERTIES[[#This Row],[PURCHASECOST_VALUE]], "PURCHASECOST_", ""), "_VALUE", "")</f>
        <v>DIESELENGINE</v>
      </c>
      <c r="AE850" s="9" t="str" cm="1">
        <f t="array" ref="AE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0" s="2" t="b">
        <v>0</v>
      </c>
      <c r="AG850" s="10" t="b">
        <v>0</v>
      </c>
    </row>
    <row r="851" spans="1:33">
      <c r="A851" s="2" t="s">
        <v>3161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1718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6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5">
        <v>0</v>
      </c>
      <c r="X851" s="9">
        <v>0</v>
      </c>
      <c r="Y851" s="9" t="s">
        <v>871</v>
      </c>
      <c r="Z851" t="s">
        <v>868</v>
      </c>
      <c r="AA851" s="10" t="s">
        <v>886</v>
      </c>
      <c r="AB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1" s="2" t="str">
        <f>SUBSTITUTE(SUBSTITUTE(PROPERTIES[[#This Row],[PURCHASECOST_VALUE]], "PURCHASECOST_", ""), "_VALUE", "")</f>
        <v>DIESELENGINE</v>
      </c>
      <c r="AE851" s="9" t="str" cm="1">
        <f t="array" ref="AE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1" s="2" t="b">
        <v>0</v>
      </c>
      <c r="AG851" s="10" t="b">
        <v>0</v>
      </c>
    </row>
    <row r="852" spans="1:33">
      <c r="A852" s="2" t="s">
        <v>3166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1718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6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5">
        <v>0</v>
      </c>
      <c r="X852" s="9">
        <v>0</v>
      </c>
      <c r="Y852" s="9" t="s">
        <v>871</v>
      </c>
      <c r="Z852" t="s">
        <v>868</v>
      </c>
      <c r="AA852" s="10" t="s">
        <v>886</v>
      </c>
      <c r="AB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52" s="2" t="str">
        <f>SUBSTITUTE(SUBSTITUTE(PROPERTIES[[#This Row],[PURCHASECOST_VALUE]], "PURCHASECOST_", ""), "_VALUE", "")</f>
        <v>ELECTRICENGINE</v>
      </c>
      <c r="AE852" s="9" t="str" cm="1">
        <f t="array" ref="AE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2" s="2" t="b">
        <v>0</v>
      </c>
      <c r="AG852" s="10" t="b">
        <v>0</v>
      </c>
    </row>
    <row r="853" spans="1:33">
      <c r="A853" s="2" t="s">
        <v>3167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1718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6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5">
        <v>0</v>
      </c>
      <c r="X853" s="9">
        <v>0</v>
      </c>
      <c r="Y853" s="9" t="s">
        <v>871</v>
      </c>
      <c r="Z853" t="s">
        <v>868</v>
      </c>
      <c r="AA853" s="10" t="s">
        <v>886</v>
      </c>
      <c r="AB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3" s="2" t="str">
        <f>SUBSTITUTE(SUBSTITUTE(PROPERTIES[[#This Row],[PURCHASECOST_VALUE]], "PURCHASECOST_", ""), "_VALUE", "")</f>
        <v>DIESELENGINE</v>
      </c>
      <c r="AE853" s="9" t="str" cm="1">
        <f t="array" ref="AE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53" s="2" t="b">
        <v>0</v>
      </c>
      <c r="AG853" s="10" t="b">
        <v>0</v>
      </c>
    </row>
    <row r="854" spans="1:33">
      <c r="A854" s="2" t="s">
        <v>3170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1718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6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5">
        <v>0</v>
      </c>
      <c r="X854" s="9">
        <v>0</v>
      </c>
      <c r="Y854" s="9" t="s">
        <v>871</v>
      </c>
      <c r="Z854" t="s">
        <v>868</v>
      </c>
      <c r="AA854" s="10" t="s">
        <v>887</v>
      </c>
      <c r="AB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4" s="2" t="str">
        <f>SUBSTITUTE(SUBSTITUTE(PROPERTIES[[#This Row],[PURCHASECOST_VALUE]], "PURCHASECOST_", ""), "_VALUE", "")</f>
        <v>DIESELENGINE</v>
      </c>
      <c r="AE854" s="9" t="str" cm="1">
        <f t="array" ref="AE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4" s="2" t="b">
        <v>0</v>
      </c>
      <c r="AG854" s="10" t="b">
        <v>0</v>
      </c>
    </row>
    <row r="855" spans="1:33">
      <c r="A855" s="2" t="s">
        <v>3173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1718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6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5">
        <v>0</v>
      </c>
      <c r="X855" s="9">
        <v>0</v>
      </c>
      <c r="Y855" s="9" t="s">
        <v>871</v>
      </c>
      <c r="Z855" t="s">
        <v>868</v>
      </c>
      <c r="AA855" s="10" t="s">
        <v>887</v>
      </c>
      <c r="AB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5" s="2" t="str">
        <f>SUBSTITUTE(SUBSTITUTE(PROPERTIES[[#This Row],[PURCHASECOST_VALUE]], "PURCHASECOST_", ""), "_VALUE", "")</f>
        <v>DIESELENGINE</v>
      </c>
      <c r="AE855" s="9" t="str" cm="1">
        <f t="array" ref="AE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5" s="2" t="b">
        <v>0</v>
      </c>
      <c r="AG855" s="10" t="b">
        <v>0</v>
      </c>
    </row>
    <row r="856" spans="1:33">
      <c r="A856" s="2" t="s">
        <v>3175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1718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6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5">
        <v>0</v>
      </c>
      <c r="X856" s="9">
        <v>0</v>
      </c>
      <c r="Y856" s="9" t="s">
        <v>871</v>
      </c>
      <c r="Z856" t="s">
        <v>868</v>
      </c>
      <c r="AA856" s="10" t="s">
        <v>886</v>
      </c>
      <c r="AB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6" s="2" t="str">
        <f>SUBSTITUTE(SUBSTITUTE(PROPERTIES[[#This Row],[PURCHASECOST_VALUE]], "PURCHASECOST_", ""), "_VALUE", "")</f>
        <v>DIESELENGINE</v>
      </c>
      <c r="AE856" s="9" t="str" cm="1">
        <f t="array" ref="AE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6" s="2" t="b">
        <v>0</v>
      </c>
      <c r="AG856" s="10" t="b">
        <v>0</v>
      </c>
    </row>
    <row r="857" spans="1:33">
      <c r="A857" s="2" t="s">
        <v>3177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1718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6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5">
        <v>0</v>
      </c>
      <c r="X857" s="9">
        <v>0</v>
      </c>
      <c r="Y857" s="9" t="s">
        <v>871</v>
      </c>
      <c r="Z857" t="s">
        <v>868</v>
      </c>
      <c r="AA857" s="10" t="s">
        <v>886</v>
      </c>
      <c r="AB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7" s="2" t="str">
        <f>SUBSTITUTE(SUBSTITUTE(PROPERTIES[[#This Row],[PURCHASECOST_VALUE]], "PURCHASECOST_", ""), "_VALUE", "")</f>
        <v>DIESELENGINE</v>
      </c>
      <c r="AE857" s="9" t="str" cm="1">
        <f t="array" ref="AE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7" s="2" t="b">
        <v>0</v>
      </c>
      <c r="AG857" s="10" t="b">
        <v>1</v>
      </c>
    </row>
    <row r="858" spans="1:33">
      <c r="A858" s="2" t="s">
        <v>3180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1718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6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5">
        <v>0</v>
      </c>
      <c r="X858" s="9">
        <v>0</v>
      </c>
      <c r="Y858" s="9" t="s">
        <v>871</v>
      </c>
      <c r="Z858" t="s">
        <v>868</v>
      </c>
      <c r="AA858" s="10" t="s">
        <v>886</v>
      </c>
      <c r="AB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8" s="2" t="str">
        <f>SUBSTITUTE(SUBSTITUTE(PROPERTIES[[#This Row],[PURCHASECOST_VALUE]], "PURCHASECOST_", ""), "_VALUE", "")</f>
        <v>DIESELENGINE</v>
      </c>
      <c r="AE858" s="9" t="str" cm="1">
        <f t="array" ref="AE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8" s="2" t="b">
        <v>0</v>
      </c>
      <c r="AG858" s="10" t="b">
        <v>0</v>
      </c>
    </row>
    <row r="859" spans="1:33">
      <c r="A859" s="2" t="s">
        <v>3182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1718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6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5">
        <v>0</v>
      </c>
      <c r="X859" s="9">
        <v>0</v>
      </c>
      <c r="Y859" s="9" t="s">
        <v>871</v>
      </c>
      <c r="Z859" t="s">
        <v>868</v>
      </c>
      <c r="AA859" s="10" t="s">
        <v>886</v>
      </c>
      <c r="AB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9" s="2" t="str">
        <f>SUBSTITUTE(SUBSTITUTE(PROPERTIES[[#This Row],[PURCHASECOST_VALUE]], "PURCHASECOST_", ""), "_VALUE", "")</f>
        <v>DIESELENGINE</v>
      </c>
      <c r="AE859" s="9" t="str" cm="1">
        <f t="array" ref="AE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9" s="2" t="b">
        <v>0</v>
      </c>
      <c r="AG859" s="10" t="b">
        <v>0</v>
      </c>
    </row>
    <row r="860" spans="1:33">
      <c r="A860" s="2" t="s">
        <v>3188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1718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6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5">
        <v>0</v>
      </c>
      <c r="X860" s="9">
        <v>0</v>
      </c>
      <c r="Y860" s="9" t="s">
        <v>871</v>
      </c>
      <c r="Z860" t="s">
        <v>868</v>
      </c>
      <c r="AA860" s="10" t="s">
        <v>886</v>
      </c>
      <c r="AB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0" s="2" t="str">
        <f>SUBSTITUTE(SUBSTITUTE(PROPERTIES[[#This Row],[PURCHASECOST_VALUE]], "PURCHASECOST_", ""), "_VALUE", "")</f>
        <v>DIESELENGINE</v>
      </c>
      <c r="AE860" s="9" t="str" cm="1">
        <f t="array" ref="AE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0" s="2" t="b">
        <v>0</v>
      </c>
      <c r="AG860" s="10" t="b">
        <v>0</v>
      </c>
    </row>
    <row r="861" spans="1:33">
      <c r="A861" s="2" t="s">
        <v>3193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1718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6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5">
        <v>0</v>
      </c>
      <c r="X861" s="9">
        <v>0</v>
      </c>
      <c r="Y861" s="9" t="s">
        <v>871</v>
      </c>
      <c r="Z861" t="s">
        <v>868</v>
      </c>
      <c r="AA861" s="10" t="s">
        <v>886</v>
      </c>
      <c r="AB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1" s="2" t="str">
        <f>SUBSTITUTE(SUBSTITUTE(PROPERTIES[[#This Row],[PURCHASECOST_VALUE]], "PURCHASECOST_", ""), "_VALUE", "")</f>
        <v>DIESELENGINE</v>
      </c>
      <c r="AE861" s="9" t="str" cm="1">
        <f t="array" ref="AE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1" s="2" t="b">
        <v>0</v>
      </c>
      <c r="AG861" s="10" t="b">
        <v>0</v>
      </c>
    </row>
    <row r="862" spans="1:33">
      <c r="A862" s="2" t="s">
        <v>3185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1718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6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5">
        <v>0</v>
      </c>
      <c r="X862" s="9">
        <v>0</v>
      </c>
      <c r="Y862" s="9" t="s">
        <v>871</v>
      </c>
      <c r="Z862" t="s">
        <v>868</v>
      </c>
      <c r="AA862" s="10" t="s">
        <v>886</v>
      </c>
      <c r="AB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2" s="2" t="str">
        <f>SUBSTITUTE(SUBSTITUTE(PROPERTIES[[#This Row],[PURCHASECOST_VALUE]], "PURCHASECOST_", ""), "_VALUE", "")</f>
        <v>DIESELENGINE</v>
      </c>
      <c r="AE862" s="9" t="str" cm="1">
        <f t="array" ref="AE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2" s="2" t="b">
        <v>0</v>
      </c>
      <c r="AG862" s="10" t="b">
        <v>0</v>
      </c>
    </row>
    <row r="863" spans="1:33">
      <c r="A863" s="2" t="s">
        <v>3194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1718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6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5">
        <v>0</v>
      </c>
      <c r="X863" s="9">
        <v>0</v>
      </c>
      <c r="Y863" s="9" t="s">
        <v>871</v>
      </c>
      <c r="Z863" t="s">
        <v>868</v>
      </c>
      <c r="AA863" s="10" t="s">
        <v>886</v>
      </c>
      <c r="AB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3" s="2" t="str">
        <f>SUBSTITUTE(SUBSTITUTE(PROPERTIES[[#This Row],[PURCHASECOST_VALUE]], "PURCHASECOST_", ""), "_VALUE", "")</f>
        <v>DIESELENGINE</v>
      </c>
      <c r="AE863" s="9" t="str" cm="1">
        <f t="array" ref="AE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3" s="2" t="b">
        <v>0</v>
      </c>
      <c r="AG863" s="10" t="b">
        <v>0</v>
      </c>
    </row>
    <row r="864" spans="1:33">
      <c r="A864" s="2" t="s">
        <v>3195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1718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6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5">
        <v>0</v>
      </c>
      <c r="X864" s="9">
        <v>0</v>
      </c>
      <c r="Y864" s="9" t="s">
        <v>871</v>
      </c>
      <c r="Z864" t="s">
        <v>868</v>
      </c>
      <c r="AA864" s="10" t="s">
        <v>886</v>
      </c>
      <c r="AB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4" s="2" t="str">
        <f>SUBSTITUTE(SUBSTITUTE(PROPERTIES[[#This Row],[PURCHASECOST_VALUE]], "PURCHASECOST_", ""), "_VALUE", "")</f>
        <v>DIESELENGINE</v>
      </c>
      <c r="AE864" s="9" t="str" cm="1">
        <f t="array" ref="AE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4" s="2" t="b">
        <v>0</v>
      </c>
      <c r="AG864" s="10" t="b">
        <v>1</v>
      </c>
    </row>
    <row r="865" spans="1:33">
      <c r="A865" s="2" t="s">
        <v>3196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1718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6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5">
        <v>0</v>
      </c>
      <c r="X865" s="9">
        <v>0</v>
      </c>
      <c r="Y865" s="9" t="s">
        <v>871</v>
      </c>
      <c r="Z865" t="s">
        <v>868</v>
      </c>
      <c r="AA865" s="10" t="s">
        <v>886</v>
      </c>
      <c r="AB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5" s="2" t="str">
        <f>SUBSTITUTE(SUBSTITUTE(PROPERTIES[[#This Row],[PURCHASECOST_VALUE]], "PURCHASECOST_", ""), "_VALUE", "")</f>
        <v>DIESELENGINE</v>
      </c>
      <c r="AE865" s="9" t="str" cm="1">
        <f t="array" ref="AE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5" s="2" t="b">
        <v>0</v>
      </c>
      <c r="AG865" s="10" t="b">
        <v>1</v>
      </c>
    </row>
    <row r="866" spans="1:33">
      <c r="A866" s="2" t="s">
        <v>3201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1718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6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5">
        <v>0</v>
      </c>
      <c r="X866" s="9">
        <v>0</v>
      </c>
      <c r="Y866" s="9" t="s">
        <v>871</v>
      </c>
      <c r="Z866" t="s">
        <v>868</v>
      </c>
      <c r="AA866" s="10" t="s">
        <v>886</v>
      </c>
      <c r="AB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6" s="2" t="str">
        <f>SUBSTITUTE(SUBSTITUTE(PROPERTIES[[#This Row],[PURCHASECOST_VALUE]], "PURCHASECOST_", ""), "_VALUE", "")</f>
        <v>DIESELENGINE</v>
      </c>
      <c r="AE866" s="9" t="str" cm="1">
        <f t="array" ref="AE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6" s="2" t="b">
        <v>0</v>
      </c>
      <c r="AG866" s="10" t="b">
        <v>0</v>
      </c>
    </row>
    <row r="867" spans="1:33">
      <c r="A867" t="s">
        <v>3205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1718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6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5">
        <v>0</v>
      </c>
      <c r="X867" s="9">
        <v>0</v>
      </c>
      <c r="Y867" s="9" t="s">
        <v>871</v>
      </c>
      <c r="Z867" t="s">
        <v>868</v>
      </c>
      <c r="AA867" s="10" t="s">
        <v>886</v>
      </c>
      <c r="AB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7" s="2" t="str">
        <f>SUBSTITUTE(SUBSTITUTE(PROPERTIES[[#This Row],[PURCHASECOST_VALUE]], "PURCHASECOST_", ""), "_VALUE", "")</f>
        <v>ELECTRICENGINE</v>
      </c>
      <c r="AE867" s="9" t="str" cm="1">
        <f t="array" ref="AE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7" s="2" t="b">
        <v>0</v>
      </c>
      <c r="AG867" s="10" t="b">
        <v>0</v>
      </c>
    </row>
    <row r="868" spans="1:33">
      <c r="A868" s="2" t="s">
        <v>3208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1718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6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5">
        <v>0</v>
      </c>
      <c r="X868" s="9">
        <v>0</v>
      </c>
      <c r="Y868" s="9" t="s">
        <v>871</v>
      </c>
      <c r="Z868" t="s">
        <v>868</v>
      </c>
      <c r="AA868" s="10" t="s">
        <v>887</v>
      </c>
      <c r="AB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8" s="2" t="str">
        <f>SUBSTITUTE(SUBSTITUTE(PROPERTIES[[#This Row],[PURCHASECOST_VALUE]], "PURCHASECOST_", ""), "_VALUE", "")</f>
        <v>ELECTRICENGINE</v>
      </c>
      <c r="AE868" s="9" t="str" cm="1">
        <f t="array" ref="AE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8" s="2" t="b">
        <v>0</v>
      </c>
      <c r="AG868" s="10" t="b">
        <v>0</v>
      </c>
    </row>
    <row r="869" spans="1:33">
      <c r="A869" s="2" t="s">
        <v>3209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1718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6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5">
        <v>0</v>
      </c>
      <c r="X869" s="9">
        <v>0</v>
      </c>
      <c r="Y869" s="9" t="s">
        <v>871</v>
      </c>
      <c r="Z869" t="s">
        <v>868</v>
      </c>
      <c r="AA869" s="10" t="s">
        <v>886</v>
      </c>
      <c r="AB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9" s="2" t="str">
        <f>SUBSTITUTE(SUBSTITUTE(PROPERTIES[[#This Row],[PURCHASECOST_VALUE]], "PURCHASECOST_", ""), "_VALUE", "")</f>
        <v>DIESELENGINE</v>
      </c>
      <c r="AE869" s="9" t="str" cm="1">
        <f t="array" ref="AE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9" s="2" t="b">
        <v>0</v>
      </c>
      <c r="AG869" s="10" t="b">
        <v>0</v>
      </c>
    </row>
    <row r="870" spans="1:33">
      <c r="A870" s="2" t="s">
        <v>3212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1718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6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5">
        <v>0</v>
      </c>
      <c r="X870" s="9">
        <v>1</v>
      </c>
      <c r="Y870" s="9" t="s">
        <v>871</v>
      </c>
      <c r="Z870" t="s">
        <v>868</v>
      </c>
      <c r="AA870" s="10" t="s">
        <v>887</v>
      </c>
      <c r="AB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0" s="2" t="str">
        <f>SUBSTITUTE(SUBSTITUTE(PROPERTIES[[#This Row],[PURCHASECOST_VALUE]], "PURCHASECOST_", ""), "_VALUE", "")</f>
        <v>DIESELENGINE</v>
      </c>
      <c r="AE870" s="9" t="str" cm="1">
        <f t="array" ref="AE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70" s="2" t="b">
        <v>0</v>
      </c>
      <c r="AG870" s="10" t="b">
        <v>0</v>
      </c>
    </row>
    <row r="871" spans="1:33">
      <c r="A871" s="2" t="s">
        <v>3214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1718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6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5">
        <v>0</v>
      </c>
      <c r="X871" s="9">
        <v>0</v>
      </c>
      <c r="Y871" s="9" t="s">
        <v>871</v>
      </c>
      <c r="Z871" t="s">
        <v>868</v>
      </c>
      <c r="AA871" s="10" t="s">
        <v>886</v>
      </c>
      <c r="AB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1" s="2" t="str">
        <f>SUBSTITUTE(SUBSTITUTE(PROPERTIES[[#This Row],[PURCHASECOST_VALUE]], "PURCHASECOST_", ""), "_VALUE", "")</f>
        <v>DIESELENGINE</v>
      </c>
      <c r="AE871" s="9" t="str" cm="1">
        <f t="array" ref="AE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1" s="2" t="b">
        <v>0</v>
      </c>
      <c r="AG871" s="10" t="b">
        <v>0</v>
      </c>
    </row>
    <row r="872" spans="1:33">
      <c r="A872" s="2" t="s">
        <v>3218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1718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6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5">
        <v>0</v>
      </c>
      <c r="X872" s="9">
        <v>0</v>
      </c>
      <c r="Y872" s="9" t="s">
        <v>871</v>
      </c>
      <c r="Z872" t="s">
        <v>868</v>
      </c>
      <c r="AA872" s="10" t="s">
        <v>886</v>
      </c>
      <c r="AB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2" s="2" t="str">
        <f>SUBSTITUTE(SUBSTITUTE(PROPERTIES[[#This Row],[PURCHASECOST_VALUE]], "PURCHASECOST_", ""), "_VALUE", "")</f>
        <v>DIESELENGINE</v>
      </c>
      <c r="AE872" s="9" t="str" cm="1">
        <f t="array" ref="AE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2" s="2" t="b">
        <v>0</v>
      </c>
      <c r="AG872" s="10" t="b">
        <v>0</v>
      </c>
    </row>
    <row r="873" spans="1:33">
      <c r="A873" s="2" t="s">
        <v>3221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1718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6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5">
        <v>0</v>
      </c>
      <c r="X873" s="9">
        <v>0</v>
      </c>
      <c r="Y873" s="9" t="s">
        <v>871</v>
      </c>
      <c r="Z873" t="s">
        <v>868</v>
      </c>
      <c r="AA873" s="10" t="s">
        <v>886</v>
      </c>
      <c r="AB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3" s="2" t="str">
        <f>SUBSTITUTE(SUBSTITUTE(PROPERTIES[[#This Row],[PURCHASECOST_VALUE]], "PURCHASECOST_", ""), "_VALUE", "")</f>
        <v>DIESELENGINE</v>
      </c>
      <c r="AE873" s="9" t="str" cm="1">
        <f t="array" ref="AE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3" s="2" t="b">
        <v>0</v>
      </c>
      <c r="AG873" s="10" t="b">
        <v>0</v>
      </c>
    </row>
    <row r="874" spans="1:33">
      <c r="A874" s="2" t="s">
        <v>3226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1875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6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5">
        <v>0</v>
      </c>
      <c r="X874" s="9">
        <v>0</v>
      </c>
      <c r="Y874" s="9" t="s">
        <v>871</v>
      </c>
      <c r="Z874" t="s">
        <v>868</v>
      </c>
      <c r="AA874" s="10" t="s">
        <v>886</v>
      </c>
      <c r="AB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4" s="2" t="str">
        <f>SUBSTITUTE(SUBSTITUTE(PROPERTIES[[#This Row],[PURCHASECOST_VALUE]], "PURCHASECOST_", ""), "_VALUE", "")</f>
        <v>DIESELENGINE</v>
      </c>
      <c r="AE874" s="9" t="str" cm="1">
        <f t="array" ref="AE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4" s="2" t="b">
        <v>0</v>
      </c>
      <c r="AG874" s="10" t="b">
        <v>0</v>
      </c>
    </row>
    <row r="875" spans="1:33">
      <c r="A875" s="2" t="s">
        <v>3229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1718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6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5">
        <v>0</v>
      </c>
      <c r="X875" s="9">
        <v>0</v>
      </c>
      <c r="Y875" s="9" t="s">
        <v>871</v>
      </c>
      <c r="Z875" t="s">
        <v>868</v>
      </c>
      <c r="AA875" s="10" t="s">
        <v>887</v>
      </c>
      <c r="AB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75" s="2" t="str">
        <f>SUBSTITUTE(SUBSTITUTE(PROPERTIES[[#This Row],[PURCHASECOST_VALUE]], "PURCHASECOST_", ""), "_VALUE", "")</f>
        <v>ELECTRICENGINE</v>
      </c>
      <c r="AE875" s="9" t="str" cm="1">
        <f t="array" ref="AE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5" s="2" t="b">
        <v>0</v>
      </c>
      <c r="AG875" s="10" t="b">
        <v>0</v>
      </c>
    </row>
    <row r="876" spans="1:33">
      <c r="A876" s="2" t="s">
        <v>3231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1718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6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5">
        <v>0</v>
      </c>
      <c r="X876" s="9">
        <v>0</v>
      </c>
      <c r="Y876" s="9" t="s">
        <v>871</v>
      </c>
      <c r="Z876" t="s">
        <v>868</v>
      </c>
      <c r="AA876" s="10" t="s">
        <v>886</v>
      </c>
      <c r="AB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6" s="2" t="str">
        <f>SUBSTITUTE(SUBSTITUTE(PROPERTIES[[#This Row],[PURCHASECOST_VALUE]], "PURCHASECOST_", ""), "_VALUE", "")</f>
        <v>DIESELENGINE</v>
      </c>
      <c r="AE876" s="9" t="str" cm="1">
        <f t="array" ref="AE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6" s="2" t="b">
        <v>0</v>
      </c>
      <c r="AG876" s="10" t="b">
        <v>1</v>
      </c>
    </row>
    <row r="877" spans="1:33">
      <c r="A877" s="2" t="s">
        <v>3235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1718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6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5">
        <v>0</v>
      </c>
      <c r="X877" s="9">
        <v>0</v>
      </c>
      <c r="Y877" s="9" t="s">
        <v>871</v>
      </c>
      <c r="Z877" t="s">
        <v>868</v>
      </c>
      <c r="AA877" s="10" t="s">
        <v>886</v>
      </c>
      <c r="AB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7" s="2" t="str">
        <f>SUBSTITUTE(SUBSTITUTE(PROPERTIES[[#This Row],[PURCHASECOST_VALUE]], "PURCHASECOST_", ""), "_VALUE", "")</f>
        <v>DIESELENGINE</v>
      </c>
      <c r="AE877" s="9" t="str" cm="1">
        <f t="array" ref="AE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7" s="2" t="b">
        <v>0</v>
      </c>
      <c r="AG877" s="10" t="b">
        <v>0</v>
      </c>
    </row>
    <row r="878" spans="1:33">
      <c r="A878" s="2" t="s">
        <v>3238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1875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6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5">
        <v>0</v>
      </c>
      <c r="X878" s="9">
        <v>0</v>
      </c>
      <c r="Y878" s="9" t="s">
        <v>871</v>
      </c>
      <c r="Z878" t="s">
        <v>868</v>
      </c>
      <c r="AA878" s="10" t="s">
        <v>886</v>
      </c>
      <c r="AB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8" s="2" t="str">
        <f>SUBSTITUTE(SUBSTITUTE(PROPERTIES[[#This Row],[PURCHASECOST_VALUE]], "PURCHASECOST_", ""), "_VALUE", "")</f>
        <v>DIESELENGINE</v>
      </c>
      <c r="AE878" s="9" t="str" cm="1">
        <f t="array" ref="AE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8" s="2" t="b">
        <v>0</v>
      </c>
      <c r="AG878" s="10" t="b">
        <v>0</v>
      </c>
    </row>
    <row r="879" spans="1:33">
      <c r="A879" s="2" t="s">
        <v>3241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1875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6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5">
        <v>0</v>
      </c>
      <c r="X879" s="9">
        <v>0</v>
      </c>
      <c r="Y879" s="9" t="s">
        <v>871</v>
      </c>
      <c r="Z879" t="s">
        <v>868</v>
      </c>
      <c r="AA879" s="10" t="s">
        <v>886</v>
      </c>
      <c r="AB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9" s="2" t="str">
        <f>SUBSTITUTE(SUBSTITUTE(PROPERTIES[[#This Row],[PURCHASECOST_VALUE]], "PURCHASECOST_", ""), "_VALUE", "")</f>
        <v>DIESELENGINE</v>
      </c>
      <c r="AE879" s="9" t="str" cm="1">
        <f t="array" ref="AE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9" s="2" t="b">
        <v>0</v>
      </c>
      <c r="AG879" s="10" t="b">
        <v>0</v>
      </c>
    </row>
    <row r="880" spans="1:33">
      <c r="A880" s="2" t="s">
        <v>3243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1718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6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5">
        <v>0</v>
      </c>
      <c r="X880" s="9">
        <v>0</v>
      </c>
      <c r="Y880" s="9" t="s">
        <v>871</v>
      </c>
      <c r="Z880" t="s">
        <v>868</v>
      </c>
      <c r="AA880" s="10" t="s">
        <v>886</v>
      </c>
      <c r="AB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80" s="2" t="str">
        <f>SUBSTITUTE(SUBSTITUTE(PROPERTIES[[#This Row],[PURCHASECOST_VALUE]], "PURCHASECOST_", ""), "_VALUE", "")</f>
        <v>DIESELENGINE</v>
      </c>
      <c r="AE880" s="9" t="str" cm="1">
        <f t="array" ref="AE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0" s="2" t="b">
        <v>0</v>
      </c>
      <c r="AG880" s="10" t="b">
        <v>0</v>
      </c>
    </row>
    <row r="881" spans="1:33">
      <c r="A881" s="2" t="s">
        <v>3246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1736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5">
        <v>0</v>
      </c>
      <c r="X881" s="9">
        <v>0</v>
      </c>
      <c r="Y881" t="s">
        <v>876</v>
      </c>
      <c r="Z881" t="s">
        <v>868</v>
      </c>
      <c r="AA881" s="2" t="s">
        <v>886</v>
      </c>
      <c r="AB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1" s="2" t="str">
        <f>SUBSTITUTE(SUBSTITUTE(PROPERTIES[[#This Row],[PURCHASECOST_VALUE]], "PURCHASECOST_", ""), "_VALUE", "")</f>
        <v>STEAMENGINE</v>
      </c>
      <c r="AE881" s="9" t="str" cm="1">
        <f t="array" ref="AE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1" s="2" t="b">
        <v>0</v>
      </c>
      <c r="AG881" s="10" t="b">
        <v>0</v>
      </c>
    </row>
    <row r="882" spans="1:33">
      <c r="A882" s="2" t="s">
        <v>3249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1715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5">
        <v>0</v>
      </c>
      <c r="X882" s="9">
        <v>2</v>
      </c>
      <c r="Y882" t="s">
        <v>876</v>
      </c>
      <c r="Z882" t="s">
        <v>868</v>
      </c>
      <c r="AA882" s="2" t="s">
        <v>886</v>
      </c>
      <c r="AB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2" s="2" t="str">
        <f>SUBSTITUTE(SUBSTITUTE(PROPERTIES[[#This Row],[PURCHASECOST_VALUE]], "PURCHASECOST_", ""), "_VALUE", "")</f>
        <v>STEAMENGINE</v>
      </c>
      <c r="AE882" s="9" t="str" cm="1">
        <f t="array" ref="AE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2" s="2" t="b">
        <v>0</v>
      </c>
      <c r="AG882" s="10" t="b">
        <v>0</v>
      </c>
    </row>
    <row r="883" spans="1:33">
      <c r="A883" s="2" t="s">
        <v>3253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1736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5">
        <v>0</v>
      </c>
      <c r="X883" s="9">
        <v>3</v>
      </c>
      <c r="Y883" t="s">
        <v>876</v>
      </c>
      <c r="Z883" t="s">
        <v>868</v>
      </c>
      <c r="AA883" s="2" t="s">
        <v>886</v>
      </c>
      <c r="AB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3" s="2" t="str">
        <f>SUBSTITUTE(SUBSTITUTE(PROPERTIES[[#This Row],[PURCHASECOST_VALUE]], "PURCHASECOST_", ""), "_VALUE", "")</f>
        <v>STEAMENGINE</v>
      </c>
      <c r="AE883" s="9" t="str" cm="1">
        <f t="array" ref="AE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3" s="2" t="b">
        <v>0</v>
      </c>
      <c r="AG883" s="10" t="b">
        <v>0</v>
      </c>
    </row>
    <row r="884" spans="1:33">
      <c r="A884" s="2" t="s">
        <v>3255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1878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5">
        <v>0</v>
      </c>
      <c r="X884" s="9">
        <v>4</v>
      </c>
      <c r="Y884" t="s">
        <v>876</v>
      </c>
      <c r="Z884" t="s">
        <v>868</v>
      </c>
      <c r="AA884" s="2" t="s">
        <v>886</v>
      </c>
      <c r="AB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4" s="2" t="str">
        <f>SUBSTITUTE(SUBSTITUTE(PROPERTIES[[#This Row],[PURCHASECOST_VALUE]], "PURCHASECOST_", ""), "_VALUE", "")</f>
        <v>STEAMENGINE</v>
      </c>
      <c r="AE884" s="9" t="str" cm="1">
        <f t="array" ref="AE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4" s="2" t="b">
        <v>0</v>
      </c>
      <c r="AG884" s="10" t="b">
        <v>0</v>
      </c>
    </row>
    <row r="885" spans="1:33">
      <c r="A885" s="2" t="s">
        <v>3258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1890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5">
        <v>0</v>
      </c>
      <c r="X885" s="9">
        <v>3</v>
      </c>
      <c r="Y885" t="s">
        <v>876</v>
      </c>
      <c r="Z885" t="s">
        <v>868</v>
      </c>
      <c r="AA885" s="2" t="s">
        <v>886</v>
      </c>
      <c r="AB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5" s="2" t="str">
        <f>SUBSTITUTE(SUBSTITUTE(PROPERTIES[[#This Row],[PURCHASECOST_VALUE]], "PURCHASECOST_", ""), "_VALUE", "")</f>
        <v>STEAMENGINE</v>
      </c>
      <c r="AE885" s="9" t="str" cm="1">
        <f t="array" ref="AE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5" s="2" t="b">
        <v>0</v>
      </c>
      <c r="AG885" s="10" t="b">
        <v>0</v>
      </c>
    </row>
    <row r="886" spans="1:33">
      <c r="A886" s="2" t="s">
        <v>3260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1715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5">
        <v>0</v>
      </c>
      <c r="X886" s="9">
        <v>4</v>
      </c>
      <c r="Y886" t="s">
        <v>876</v>
      </c>
      <c r="Z886" t="s">
        <v>868</v>
      </c>
      <c r="AA886" s="2" t="s">
        <v>886</v>
      </c>
      <c r="AB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6" s="2" t="str">
        <f>SUBSTITUTE(SUBSTITUTE(PROPERTIES[[#This Row],[PURCHASECOST_VALUE]], "PURCHASECOST_", ""), "_VALUE", "")</f>
        <v>STEAMENGINE</v>
      </c>
      <c r="AE886" s="9" t="str" cm="1">
        <f t="array" ref="AE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6" s="2" t="b">
        <v>0</v>
      </c>
      <c r="AG886" s="10" t="b">
        <v>0</v>
      </c>
    </row>
    <row r="887" spans="1:33">
      <c r="A887" s="2" t="s">
        <v>3263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1751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6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5">
        <v>0</v>
      </c>
      <c r="X887" s="9">
        <v>6</v>
      </c>
      <c r="Y887" t="s">
        <v>876</v>
      </c>
      <c r="Z887" t="s">
        <v>868</v>
      </c>
      <c r="AA887" s="2" t="s">
        <v>886</v>
      </c>
      <c r="AB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7" s="2" t="str">
        <f>SUBSTITUTE(SUBSTITUTE(PROPERTIES[[#This Row],[PURCHASECOST_VALUE]], "PURCHASECOST_", ""), "_VALUE", "")</f>
        <v>STEAMENGINE</v>
      </c>
      <c r="AE887" s="9" t="str" cm="1">
        <f t="array" ref="AE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7" s="2" t="b">
        <v>0</v>
      </c>
      <c r="AG887" s="10" t="b">
        <v>0</v>
      </c>
    </row>
    <row r="888" spans="1:33">
      <c r="A888" t="s">
        <v>3266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1736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6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5">
        <v>0</v>
      </c>
      <c r="X888" s="9">
        <v>0</v>
      </c>
      <c r="Y888" t="s">
        <v>876</v>
      </c>
      <c r="Z888" t="s">
        <v>868</v>
      </c>
      <c r="AA888" s="2" t="s">
        <v>886</v>
      </c>
      <c r="AB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8" s="2" t="str">
        <f>SUBSTITUTE(SUBSTITUTE(PROPERTIES[[#This Row],[PURCHASECOST_VALUE]], "PURCHASECOST_", ""), "_VALUE", "")</f>
        <v>ELECTRICENGINE</v>
      </c>
      <c r="AE888" s="9" t="str" cm="1">
        <f t="array" ref="AE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8" s="2" t="b">
        <v>0</v>
      </c>
      <c r="AG888" s="10" t="b">
        <v>0</v>
      </c>
    </row>
    <row r="889" spans="1:33">
      <c r="A889" t="s">
        <v>3270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1736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6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5">
        <v>0</v>
      </c>
      <c r="X889" s="9">
        <v>0</v>
      </c>
      <c r="Y889" t="s">
        <v>876</v>
      </c>
      <c r="Z889" t="s">
        <v>868</v>
      </c>
      <c r="AA889" s="2" t="s">
        <v>886</v>
      </c>
      <c r="AB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9" s="2" t="str">
        <f>SUBSTITUTE(SUBSTITUTE(PROPERTIES[[#This Row],[PURCHASECOST_VALUE]], "PURCHASECOST_", ""), "_VALUE", "")</f>
        <v>ELECTRICENGINE</v>
      </c>
      <c r="AE889" s="9" t="str" cm="1">
        <f t="array" ref="AE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9" s="2" t="b">
        <v>0</v>
      </c>
      <c r="AG889" s="10" t="b">
        <v>0</v>
      </c>
    </row>
    <row r="890" spans="1:33">
      <c r="A890" s="2" t="s">
        <v>3283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1751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6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5">
        <v>0</v>
      </c>
      <c r="X890" s="9">
        <v>3</v>
      </c>
      <c r="Y890" t="s">
        <v>876</v>
      </c>
      <c r="Z890" t="s">
        <v>868</v>
      </c>
      <c r="AA890" s="10" t="s">
        <v>886</v>
      </c>
      <c r="AB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0" s="2" t="str">
        <f>SUBSTITUTE(SUBSTITUTE(PROPERTIES[[#This Row],[PURCHASECOST_VALUE]], "PURCHASECOST_", ""), "_VALUE", "")</f>
        <v>STEAMENGINE</v>
      </c>
      <c r="AE890" s="9" t="str" cm="1">
        <f t="array" ref="AE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0" s="2" t="b">
        <v>0</v>
      </c>
      <c r="AG890" s="10" t="b">
        <v>0</v>
      </c>
    </row>
    <row r="891" spans="1:33">
      <c r="A891" s="2" t="s">
        <v>3277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1755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5">
        <v>0</v>
      </c>
      <c r="X891" s="9">
        <v>0</v>
      </c>
      <c r="Y891" t="s">
        <v>874</v>
      </c>
      <c r="Z891" t="s">
        <v>868</v>
      </c>
      <c r="AA891" s="2" t="s">
        <v>886</v>
      </c>
      <c r="AB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91" s="2" t="str">
        <f>SUBSTITUTE(SUBSTITUTE(PROPERTIES[[#This Row],[PURCHASECOST_VALUE]], "PURCHASECOST_", ""), "_VALUE", "")</f>
        <v>ELECTRICENGINE</v>
      </c>
      <c r="AE891" s="9" t="str" cm="1">
        <f t="array" ref="AE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1" s="2" t="b">
        <v>0</v>
      </c>
      <c r="AG891" s="10" t="b">
        <v>0</v>
      </c>
    </row>
    <row r="892" spans="1:33">
      <c r="A892" s="2" t="s">
        <v>3281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1715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5">
        <v>55</v>
      </c>
      <c r="X892" s="9">
        <v>8</v>
      </c>
      <c r="Y892" t="s">
        <v>876</v>
      </c>
      <c r="Z892" t="s">
        <v>868</v>
      </c>
      <c r="AA892" s="2" t="s">
        <v>886</v>
      </c>
      <c r="AB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2" s="2" t="str">
        <f>SUBSTITUTE(SUBSTITUTE(PROPERTIES[[#This Row],[PURCHASECOST_VALUE]], "PURCHASECOST_", ""), "_VALUE", "")</f>
        <v>DMU</v>
      </c>
      <c r="AE892" s="9" t="str" cm="1">
        <f t="array" ref="AE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2" s="2" t="b">
        <v>0</v>
      </c>
      <c r="AG892" s="10" t="b">
        <v>0</v>
      </c>
    </row>
    <row r="893" spans="1:33">
      <c r="A893" s="2" t="s">
        <v>3284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1736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5">
        <v>0</v>
      </c>
      <c r="X893" s="9">
        <v>2</v>
      </c>
      <c r="Y893" t="s">
        <v>876</v>
      </c>
      <c r="Z893" t="s">
        <v>868</v>
      </c>
      <c r="AA893" s="2" t="s">
        <v>886</v>
      </c>
      <c r="AB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3" s="2" t="str">
        <f>SUBSTITUTE(SUBSTITUTE(PROPERTIES[[#This Row],[PURCHASECOST_VALUE]], "PURCHASECOST_", ""), "_VALUE", "")</f>
        <v>STEAMENGINE</v>
      </c>
      <c r="AE893" s="9" t="str" cm="1">
        <f t="array" ref="AE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3" s="2" t="b">
        <v>0</v>
      </c>
      <c r="AG893" s="10" t="b">
        <v>0</v>
      </c>
    </row>
    <row r="894" spans="1:33">
      <c r="A894" s="2" t="s">
        <v>3288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1715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5">
        <v>55</v>
      </c>
      <c r="X894" s="9">
        <v>8</v>
      </c>
      <c r="Y894" t="s">
        <v>876</v>
      </c>
      <c r="Z894" t="s">
        <v>868</v>
      </c>
      <c r="AA894" s="2" t="s">
        <v>886</v>
      </c>
      <c r="AB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4" s="2" t="str">
        <f>SUBSTITUTE(SUBSTITUTE(PROPERTIES[[#This Row],[PURCHASECOST_VALUE]], "PURCHASECOST_", ""), "_VALUE", "")</f>
        <v>DMU</v>
      </c>
      <c r="AE894" s="9" t="str" cm="1">
        <f t="array" ref="AE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4" s="2" t="b">
        <v>0</v>
      </c>
      <c r="AG894" s="10" t="b">
        <v>0</v>
      </c>
    </row>
    <row r="895" spans="1:33">
      <c r="A895" s="2" t="s">
        <v>3291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1751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5">
        <v>92</v>
      </c>
      <c r="X895" s="9">
        <v>7</v>
      </c>
      <c r="Y895" t="s">
        <v>876</v>
      </c>
      <c r="Z895" t="s">
        <v>868</v>
      </c>
      <c r="AA895" s="2" t="s">
        <v>886</v>
      </c>
      <c r="AB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5" s="2" t="str">
        <f>SUBSTITUTE(SUBSTITUTE(PROPERTIES[[#This Row],[PURCHASECOST_VALUE]], "PURCHASECOST_", ""), "_VALUE", "")</f>
        <v>EMU</v>
      </c>
      <c r="AE895" s="9" t="str" cm="1">
        <f t="array" ref="AE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5" s="2" t="b">
        <v>0</v>
      </c>
      <c r="AG895" s="10" t="b">
        <v>0</v>
      </c>
    </row>
    <row r="896" spans="1:33">
      <c r="A896" t="s">
        <v>3301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1875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6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5">
        <v>80</v>
      </c>
      <c r="X896" s="9">
        <v>8</v>
      </c>
      <c r="Y896" s="9" t="s">
        <v>871</v>
      </c>
      <c r="Z896" s="10" t="s">
        <v>868</v>
      </c>
      <c r="AA896" s="10" t="s">
        <v>887</v>
      </c>
      <c r="AB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6" s="2" t="str">
        <f>SUBSTITUTE(SUBSTITUTE(PROPERTIES[[#This Row],[PURCHASECOST_VALUE]], "PURCHASECOST_", ""), "_VALUE", "")</f>
        <v>EMU</v>
      </c>
      <c r="AE896" s="9" t="str" cm="1">
        <f t="array" ref="AE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6" s="2" t="b">
        <v>0</v>
      </c>
      <c r="AG896" s="10" t="b">
        <v>0</v>
      </c>
    </row>
    <row r="897" spans="1:33">
      <c r="A897" s="2" t="s">
        <v>3303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1718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6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5">
        <v>72</v>
      </c>
      <c r="X897" s="9">
        <v>8</v>
      </c>
      <c r="Y897" s="9" t="s">
        <v>871</v>
      </c>
      <c r="Z897" s="10" t="s">
        <v>868</v>
      </c>
      <c r="AA897" s="2" t="s">
        <v>886</v>
      </c>
      <c r="AB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7" s="2" t="str">
        <f>SUBSTITUTE(SUBSTITUTE(PROPERTIES[[#This Row],[PURCHASECOST_VALUE]], "PURCHASECOST_", ""), "_VALUE", "")</f>
        <v>DMU</v>
      </c>
      <c r="AE897" s="9" t="str" cm="1">
        <f t="array" ref="AE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7" s="2" t="b">
        <v>0</v>
      </c>
      <c r="AG897" s="10" t="b">
        <v>0</v>
      </c>
    </row>
    <row r="898" spans="1:33">
      <c r="A898" s="2" t="s">
        <v>3307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1922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6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5">
        <v>72</v>
      </c>
      <c r="X898" s="9">
        <v>8</v>
      </c>
      <c r="Y898" s="9" t="s">
        <v>877</v>
      </c>
      <c r="Z898" s="10" t="s">
        <v>868</v>
      </c>
      <c r="AA898" s="10" t="s">
        <v>887</v>
      </c>
      <c r="AB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8" s="2" t="str">
        <f>SUBSTITUTE(SUBSTITUTE(PROPERTIES[[#This Row],[PURCHASECOST_VALUE]], "PURCHASECOST_", ""), "_VALUE", "")</f>
        <v>DMU</v>
      </c>
      <c r="AE898" s="9" t="str" cm="1">
        <f t="array" ref="AE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898" s="2" t="b">
        <v>0</v>
      </c>
      <c r="AG898" s="10" t="b">
        <v>0</v>
      </c>
    </row>
    <row r="899" spans="1:33">
      <c r="A899" s="2" t="s">
        <v>3311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1718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6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5">
        <v>72</v>
      </c>
      <c r="X899" s="9">
        <v>8</v>
      </c>
      <c r="Y899" s="9" t="s">
        <v>871</v>
      </c>
      <c r="Z899" s="10" t="s">
        <v>868</v>
      </c>
      <c r="AA899" s="2" t="s">
        <v>886</v>
      </c>
      <c r="AB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9" s="2" t="str">
        <f>SUBSTITUTE(SUBSTITUTE(PROPERTIES[[#This Row],[PURCHASECOST_VALUE]], "PURCHASECOST_", ""), "_VALUE", "")</f>
        <v>DMU</v>
      </c>
      <c r="AE899" s="9" t="str" cm="1">
        <f t="array" ref="AE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99" s="2" t="b">
        <v>0</v>
      </c>
      <c r="AG899" s="10" t="b">
        <v>0</v>
      </c>
    </row>
    <row r="900" spans="1:33">
      <c r="A900" s="2" t="s">
        <v>3313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1718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6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5">
        <v>100</v>
      </c>
      <c r="X900" s="9">
        <v>8</v>
      </c>
      <c r="Y900" s="9" t="s">
        <v>871</v>
      </c>
      <c r="Z900" s="10" t="s">
        <v>868</v>
      </c>
      <c r="AA900" s="10" t="s">
        <v>887</v>
      </c>
      <c r="AB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0" s="2" t="str">
        <f>SUBSTITUTE(SUBSTITUTE(PROPERTIES[[#This Row],[PURCHASECOST_VALUE]], "PURCHASECOST_", ""), "_VALUE", "")</f>
        <v>EMU</v>
      </c>
      <c r="AE900" s="9" t="str" cm="1">
        <f t="array" ref="AE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0" s="2" t="b">
        <v>0</v>
      </c>
      <c r="AG900" s="10" t="b">
        <v>0</v>
      </c>
    </row>
    <row r="901" spans="1:33">
      <c r="A901" s="2" t="s">
        <v>3314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1718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6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5">
        <v>38</v>
      </c>
      <c r="X901" s="9">
        <v>8</v>
      </c>
      <c r="Y901" s="9" t="s">
        <v>871</v>
      </c>
      <c r="Z901" s="10" t="s">
        <v>868</v>
      </c>
      <c r="AA901" s="10" t="s">
        <v>887</v>
      </c>
      <c r="AB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1" s="2" t="str">
        <f>SUBSTITUTE(SUBSTITUTE(PROPERTIES[[#This Row],[PURCHASECOST_VALUE]], "PURCHASECOST_", ""), "_VALUE", "")</f>
        <v>DMU</v>
      </c>
      <c r="AE901" s="9" t="str" cm="1">
        <f t="array" ref="AE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1" s="2" t="b">
        <v>0</v>
      </c>
      <c r="AG901" s="10" t="b">
        <v>0</v>
      </c>
    </row>
    <row r="902" spans="1:33">
      <c r="A902" s="2" t="s">
        <v>3325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1718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6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5">
        <v>243</v>
      </c>
      <c r="X902" s="9">
        <v>8</v>
      </c>
      <c r="Y902" s="9" t="s">
        <v>871</v>
      </c>
      <c r="Z902" s="10" t="s">
        <v>868</v>
      </c>
      <c r="AA902" s="2" t="s">
        <v>886</v>
      </c>
      <c r="AB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2" s="2" t="str">
        <f>SUBSTITUTE(SUBSTITUTE(PROPERTIES[[#This Row],[PURCHASECOST_VALUE]], "PURCHASECOST_", ""), "_VALUE", "")</f>
        <v>EMU</v>
      </c>
      <c r="AE902" s="9" t="str" cm="1">
        <f t="array" ref="AE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2" s="2" t="b">
        <v>0</v>
      </c>
      <c r="AG902" s="10" t="b">
        <v>0</v>
      </c>
    </row>
    <row r="903" spans="1:33">
      <c r="A903" s="2" t="s">
        <v>3324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1718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6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5">
        <v>112</v>
      </c>
      <c r="X903" s="9">
        <v>8</v>
      </c>
      <c r="Y903" s="9" t="s">
        <v>871</v>
      </c>
      <c r="Z903" s="10" t="s">
        <v>868</v>
      </c>
      <c r="AA903" s="2" t="s">
        <v>886</v>
      </c>
      <c r="AB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3" s="2" t="str">
        <f>SUBSTITUTE(SUBSTITUTE(PROPERTIES[[#This Row],[PURCHASECOST_VALUE]], "PURCHASECOST_", ""), "_VALUE", "")</f>
        <v>EMU</v>
      </c>
      <c r="AE903" s="9" t="str" cm="1">
        <f t="array" ref="AE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3" s="2" t="b">
        <v>0</v>
      </c>
      <c r="AG903" s="10" t="b">
        <v>0</v>
      </c>
    </row>
    <row r="904" spans="1:33">
      <c r="A904" s="2" t="s">
        <v>3320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1718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6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5">
        <v>24</v>
      </c>
      <c r="X904" s="9">
        <v>8</v>
      </c>
      <c r="Y904" s="9" t="s">
        <v>871</v>
      </c>
      <c r="Z904" s="10" t="s">
        <v>868</v>
      </c>
      <c r="AA904" s="2" t="s">
        <v>886</v>
      </c>
      <c r="AB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4" s="2" t="str">
        <f>SUBSTITUTE(SUBSTITUTE(PROPERTIES[[#This Row],[PURCHASECOST_VALUE]], "PURCHASECOST_", ""), "_VALUE", "")</f>
        <v>DMU</v>
      </c>
      <c r="AE904" s="9" t="str" cm="1">
        <f t="array" ref="AE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4" s="2" t="b">
        <v>0</v>
      </c>
      <c r="AG904" s="10" t="b">
        <v>0</v>
      </c>
    </row>
    <row r="905" spans="1:33">
      <c r="A905" s="2" t="s">
        <v>3326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1875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6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5">
        <v>32</v>
      </c>
      <c r="X905" s="9">
        <v>8</v>
      </c>
      <c r="Y905" s="9" t="s">
        <v>871</v>
      </c>
      <c r="Z905" s="10" t="s">
        <v>868</v>
      </c>
      <c r="AA905" s="2" t="s">
        <v>886</v>
      </c>
      <c r="AB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5" s="2" t="str">
        <f>SUBSTITUTE(SUBSTITUTE(PROPERTIES[[#This Row],[PURCHASECOST_VALUE]], "PURCHASECOST_", ""), "_VALUE", "")</f>
        <v>DMU</v>
      </c>
      <c r="AE905" s="9" t="str" cm="1">
        <f t="array" ref="AE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5" s="2" t="b">
        <v>0</v>
      </c>
      <c r="AG905" s="10" t="b">
        <v>0</v>
      </c>
    </row>
    <row r="906" spans="1:33">
      <c r="A906" s="2" t="s">
        <v>3329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1718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6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5">
        <v>70</v>
      </c>
      <c r="X906" s="9">
        <v>8</v>
      </c>
      <c r="Y906" s="9" t="s">
        <v>871</v>
      </c>
      <c r="Z906" s="10" t="s">
        <v>868</v>
      </c>
      <c r="AA906" s="2" t="s">
        <v>886</v>
      </c>
      <c r="AB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6" s="2" t="str">
        <f>SUBSTITUTE(SUBSTITUTE(PROPERTIES[[#This Row],[PURCHASECOST_VALUE]], "PURCHASECOST_", ""), "_VALUE", "")</f>
        <v>EMU</v>
      </c>
      <c r="AE906" s="9" t="str" cm="1">
        <f t="array" ref="AE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6" s="2" t="b">
        <v>0</v>
      </c>
      <c r="AG906" s="10" t="b">
        <v>0</v>
      </c>
    </row>
    <row r="907" spans="1:33">
      <c r="A907" s="2" t="s">
        <v>3338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1718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6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5">
        <v>90</v>
      </c>
      <c r="X907" s="9">
        <v>8</v>
      </c>
      <c r="Y907" s="9" t="s">
        <v>871</v>
      </c>
      <c r="Z907" s="10" t="s">
        <v>868</v>
      </c>
      <c r="AA907" s="2" t="s">
        <v>886</v>
      </c>
      <c r="AB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7" s="2" t="str">
        <f>SUBSTITUTE(SUBSTITUTE(PROPERTIES[[#This Row],[PURCHASECOST_VALUE]], "PURCHASECOST_", ""), "_VALUE", "")</f>
        <v>EMU</v>
      </c>
      <c r="AE907" s="9" t="str" cm="1">
        <f t="array" ref="AE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7" s="2" t="b">
        <v>0</v>
      </c>
      <c r="AG907" s="10" t="b">
        <v>0</v>
      </c>
    </row>
    <row r="908" spans="1:33">
      <c r="A908" s="2" t="s">
        <v>3341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1718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6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5">
        <v>90</v>
      </c>
      <c r="X908" s="9">
        <v>8</v>
      </c>
      <c r="Y908" s="9" t="s">
        <v>871</v>
      </c>
      <c r="Z908" s="10" t="s">
        <v>868</v>
      </c>
      <c r="AA908" s="2" t="s">
        <v>886</v>
      </c>
      <c r="AB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8" s="2" t="str">
        <f>SUBSTITUTE(SUBSTITUTE(PROPERTIES[[#This Row],[PURCHASECOST_VALUE]], "PURCHASECOST_", ""), "_VALUE", "")</f>
        <v>EMU</v>
      </c>
      <c r="AE908" s="9" t="str" cm="1">
        <f t="array" ref="AE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8" s="2" t="b">
        <v>0</v>
      </c>
      <c r="AG908" s="10" t="b">
        <v>0</v>
      </c>
    </row>
    <row r="909" spans="1:33">
      <c r="A909" s="2" t="s">
        <v>3344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1718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6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5">
        <v>72</v>
      </c>
      <c r="X909" s="9">
        <v>8</v>
      </c>
      <c r="Y909" s="9" t="s">
        <v>871</v>
      </c>
      <c r="Z909" s="10" t="s">
        <v>868</v>
      </c>
      <c r="AA909" s="2" t="s">
        <v>886</v>
      </c>
      <c r="AB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9" s="2" t="str">
        <f>SUBSTITUTE(SUBSTITUTE(PROPERTIES[[#This Row],[PURCHASECOST_VALUE]], "PURCHASECOST_", ""), "_VALUE", "")</f>
        <v>EMU</v>
      </c>
      <c r="AE909" s="9" t="str" cm="1">
        <f t="array" ref="AE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9" s="2" t="b">
        <v>0</v>
      </c>
      <c r="AG909" s="10" t="b">
        <v>0</v>
      </c>
    </row>
    <row r="910" spans="1:33">
      <c r="A910" s="2" t="s">
        <v>3347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5">
        <v>0</v>
      </c>
      <c r="X910" s="9">
        <v>0</v>
      </c>
      <c r="Y910" s="9" t="s">
        <v>871</v>
      </c>
      <c r="Z910" s="10" t="s">
        <v>868</v>
      </c>
      <c r="AA910" s="2" t="s">
        <v>886</v>
      </c>
      <c r="AB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0" s="2" t="str">
        <f>SUBSTITUTE(SUBSTITUTE(PROPERTIES[[#This Row],[PURCHASECOST_VALUE]], "PURCHASECOST_", ""), "_VALUE", "")</f>
        <v>COACH</v>
      </c>
      <c r="AE910" s="9" t="str" cm="1">
        <f t="array" ref="AE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0" s="2" t="b">
        <v>0</v>
      </c>
      <c r="AG910" s="10" t="b">
        <v>0</v>
      </c>
    </row>
    <row r="911" spans="1:33">
      <c r="A911" s="2" t="s">
        <v>3350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5">
        <v>0</v>
      </c>
      <c r="X911" s="9">
        <v>0</v>
      </c>
      <c r="Y911" s="9" t="s">
        <v>871</v>
      </c>
      <c r="Z911" s="10" t="s">
        <v>868</v>
      </c>
      <c r="AA911" s="2" t="s">
        <v>886</v>
      </c>
      <c r="AB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1" s="2" t="str">
        <f>SUBSTITUTE(SUBSTITUTE(PROPERTIES[[#This Row],[PURCHASECOST_VALUE]], "PURCHASECOST_", ""), "_VALUE", "")</f>
        <v>COACH</v>
      </c>
      <c r="AE911" s="9" t="str" cm="1">
        <f t="array" ref="AE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1" s="2" t="b">
        <v>0</v>
      </c>
      <c r="AG911" s="10" t="b">
        <v>0</v>
      </c>
    </row>
    <row r="912" spans="1:33">
      <c r="A912" s="2" t="s">
        <v>3352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5">
        <v>0</v>
      </c>
      <c r="X912" s="9">
        <v>0</v>
      </c>
      <c r="Y912" s="9" t="s">
        <v>871</v>
      </c>
      <c r="Z912" s="10" t="s">
        <v>868</v>
      </c>
      <c r="AA912" s="2" t="s">
        <v>886</v>
      </c>
      <c r="AB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2" s="2" t="str">
        <f>SUBSTITUTE(SUBSTITUTE(PROPERTIES[[#This Row],[PURCHASECOST_VALUE]], "PURCHASECOST_", ""), "_VALUE", "")</f>
        <v>COACH</v>
      </c>
      <c r="AE912" s="9" t="str" cm="1">
        <f t="array" ref="AE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2" s="2" t="b">
        <v>0</v>
      </c>
      <c r="AG912" s="10" t="b">
        <v>0</v>
      </c>
    </row>
    <row r="913" spans="1:33">
      <c r="A913" s="2" t="s">
        <v>3353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5">
        <v>0</v>
      </c>
      <c r="X913" s="9">
        <v>0</v>
      </c>
      <c r="Y913" s="9" t="s">
        <v>871</v>
      </c>
      <c r="Z913" s="10" t="s">
        <v>868</v>
      </c>
      <c r="AA913" s="2" t="s">
        <v>886</v>
      </c>
      <c r="AB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3" s="2" t="str">
        <f>SUBSTITUTE(SUBSTITUTE(PROPERTIES[[#This Row],[PURCHASECOST_VALUE]], "PURCHASECOST_", ""), "_VALUE", "")</f>
        <v>COACH</v>
      </c>
      <c r="AE913" s="9" t="str" cm="1">
        <f t="array" ref="AE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3" s="2" t="b">
        <v>0</v>
      </c>
      <c r="AG913" s="10" t="b">
        <v>0</v>
      </c>
    </row>
    <row r="914" spans="1:33">
      <c r="A914" t="s">
        <v>3356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6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5">
        <v>0</v>
      </c>
      <c r="X914" s="9">
        <v>0</v>
      </c>
      <c r="Y914" s="9" t="s">
        <v>871</v>
      </c>
      <c r="Z914" s="10" t="s">
        <v>868</v>
      </c>
      <c r="AA914" s="2" t="s">
        <v>886</v>
      </c>
      <c r="AB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4" s="2" t="str">
        <f>SUBSTITUTE(SUBSTITUTE(PROPERTIES[[#This Row],[PURCHASECOST_VALUE]], "PURCHASECOST_", ""), "_VALUE", "")</f>
        <v>COACH</v>
      </c>
      <c r="AE914" s="9" t="str" cm="1">
        <f t="array" ref="AE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4" s="2" t="b">
        <v>0</v>
      </c>
      <c r="AG914" s="10" t="b">
        <v>0</v>
      </c>
    </row>
    <row r="915" spans="1:33">
      <c r="A915" s="2" t="s">
        <v>3357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6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5">
        <v>0</v>
      </c>
      <c r="X915" s="9">
        <v>0</v>
      </c>
      <c r="Y915" s="9" t="s">
        <v>871</v>
      </c>
      <c r="Z915" s="10" t="s">
        <v>868</v>
      </c>
      <c r="AA915" s="2" t="s">
        <v>886</v>
      </c>
      <c r="AB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5" s="2" t="str">
        <f>SUBSTITUTE(SUBSTITUTE(PROPERTIES[[#This Row],[PURCHASECOST_VALUE]], "PURCHASECOST_", ""), "_VALUE", "")</f>
        <v>COACH</v>
      </c>
      <c r="AE915" s="9" t="str" cm="1">
        <f t="array" ref="AE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5" s="2" t="b">
        <v>0</v>
      </c>
      <c r="AG915" s="10" t="b">
        <v>0</v>
      </c>
    </row>
    <row r="916" spans="1:33">
      <c r="A916" s="2" t="s">
        <v>3360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6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5">
        <v>0</v>
      </c>
      <c r="X916" s="9">
        <v>0</v>
      </c>
      <c r="Y916" s="9" t="s">
        <v>879</v>
      </c>
      <c r="Z916" s="9" t="s">
        <v>871</v>
      </c>
      <c r="AA916" s="2" t="s">
        <v>886</v>
      </c>
      <c r="AB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6" s="2" t="str">
        <f>SUBSTITUTE(SUBSTITUTE(PROPERTIES[[#This Row],[PURCHASECOST_VALUE]], "PURCHASECOST_", ""), "_VALUE", "")</f>
        <v>COACH</v>
      </c>
      <c r="AE916" s="9" t="str" cm="1">
        <f t="array" ref="AE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16" s="2" t="b">
        <v>0</v>
      </c>
      <c r="AG916" s="10" t="b">
        <v>0</v>
      </c>
    </row>
    <row r="917" spans="1:33">
      <c r="A917" s="2" t="s">
        <v>3361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6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5">
        <v>0</v>
      </c>
      <c r="X917" s="9">
        <v>0</v>
      </c>
      <c r="Y917" s="9" t="s">
        <v>879</v>
      </c>
      <c r="Z917" s="9" t="s">
        <v>871</v>
      </c>
      <c r="AA917" s="2" t="s">
        <v>886</v>
      </c>
      <c r="AB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7" s="2" t="str">
        <f>SUBSTITUTE(SUBSTITUTE(PROPERTIES[[#This Row],[PURCHASECOST_VALUE]], "PURCHASECOST_", ""), "_VALUE", "")</f>
        <v>COACH</v>
      </c>
      <c r="AE917" s="9" t="str" cm="1">
        <f t="array" ref="AE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7" s="2" t="b">
        <v>0</v>
      </c>
      <c r="AG917" s="10" t="b">
        <v>0</v>
      </c>
    </row>
    <row r="918" spans="1:33">
      <c r="A918" s="2" t="s">
        <v>3364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6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5">
        <v>0</v>
      </c>
      <c r="X918" s="9">
        <v>0</v>
      </c>
      <c r="Y918" s="9" t="s">
        <v>871</v>
      </c>
      <c r="Z918" s="10" t="s">
        <v>868</v>
      </c>
      <c r="AA918" s="2" t="s">
        <v>887</v>
      </c>
      <c r="AB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8" s="2" t="str">
        <f>SUBSTITUTE(SUBSTITUTE(PROPERTIES[[#This Row],[PURCHASECOST_VALUE]], "PURCHASECOST_", ""), "_VALUE", "")</f>
        <v>COACH</v>
      </c>
      <c r="AE918" s="9" t="str" cm="1">
        <f t="array" ref="AE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8" s="2" t="b">
        <v>0</v>
      </c>
      <c r="AG918" s="10" t="b">
        <v>0</v>
      </c>
    </row>
    <row r="919" spans="1:33">
      <c r="A919" s="2" t="s">
        <v>3366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6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5">
        <v>0</v>
      </c>
      <c r="X919" s="9">
        <v>0</v>
      </c>
      <c r="Y919" s="9" t="s">
        <v>871</v>
      </c>
      <c r="Z919" s="10" t="s">
        <v>868</v>
      </c>
      <c r="AA919" s="2" t="s">
        <v>887</v>
      </c>
      <c r="AB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9" s="2" t="str">
        <f>SUBSTITUTE(SUBSTITUTE(PROPERTIES[[#This Row],[PURCHASECOST_VALUE]], "PURCHASECOST_", ""), "_VALUE", "")</f>
        <v>COACH</v>
      </c>
      <c r="AE919" s="9" t="str" cm="1">
        <f t="array" ref="AE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9" s="2" t="b">
        <v>0</v>
      </c>
      <c r="AG919" s="10" t="b">
        <v>0</v>
      </c>
    </row>
    <row r="920" spans="1:33">
      <c r="A920" s="2" t="s">
        <v>3368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6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5">
        <v>0</v>
      </c>
      <c r="X920" s="9">
        <v>0</v>
      </c>
      <c r="Y920" s="9" t="s">
        <v>871</v>
      </c>
      <c r="Z920" s="10" t="s">
        <v>868</v>
      </c>
      <c r="AA920" s="2" t="s">
        <v>887</v>
      </c>
      <c r="AB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0" s="2" t="str">
        <f>SUBSTITUTE(SUBSTITUTE(PROPERTIES[[#This Row],[PURCHASECOST_VALUE]], "PURCHASECOST_", ""), "_VALUE", "")</f>
        <v>COACH</v>
      </c>
      <c r="AE920" s="9" t="str" cm="1">
        <f t="array" ref="AE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0" s="2" t="b">
        <v>0</v>
      </c>
      <c r="AG920" s="10" t="b">
        <v>0</v>
      </c>
    </row>
    <row r="921" spans="1:33">
      <c r="A921" s="2" t="s">
        <v>3370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6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5">
        <v>0</v>
      </c>
      <c r="X921" s="9">
        <v>0</v>
      </c>
      <c r="Y921" s="9" t="s">
        <v>871</v>
      </c>
      <c r="Z921" s="10" t="s">
        <v>868</v>
      </c>
      <c r="AA921" s="2" t="s">
        <v>886</v>
      </c>
      <c r="AB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1" s="2" t="str">
        <f>SUBSTITUTE(SUBSTITUTE(PROPERTIES[[#This Row],[PURCHASECOST_VALUE]], "PURCHASECOST_", ""), "_VALUE", "")</f>
        <v>COACH</v>
      </c>
      <c r="AE921" s="9" t="str" cm="1">
        <f t="array" ref="AE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1" s="2" t="b">
        <v>0</v>
      </c>
      <c r="AG921" s="10" t="b">
        <v>0</v>
      </c>
    </row>
    <row r="922" spans="1:33">
      <c r="A922" s="2" t="s">
        <v>3372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6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5">
        <v>0</v>
      </c>
      <c r="X922" s="9">
        <v>0</v>
      </c>
      <c r="Y922" s="9" t="s">
        <v>871</v>
      </c>
      <c r="Z922" s="10" t="s">
        <v>868</v>
      </c>
      <c r="AA922" s="2" t="s">
        <v>886</v>
      </c>
      <c r="AB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2" s="2" t="str">
        <f>SUBSTITUTE(SUBSTITUTE(PROPERTIES[[#This Row],[PURCHASECOST_VALUE]], "PURCHASECOST_", ""), "_VALUE", "")</f>
        <v>COACH</v>
      </c>
      <c r="AE922" s="9" t="str" cm="1">
        <f t="array" ref="AE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2" s="2" t="b">
        <v>0</v>
      </c>
      <c r="AG922" s="10" t="b">
        <v>0</v>
      </c>
    </row>
    <row r="923" spans="1:33">
      <c r="A923" s="2" t="s">
        <v>3374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6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5">
        <v>0</v>
      </c>
      <c r="X923" s="9">
        <v>0</v>
      </c>
      <c r="Y923" s="9" t="s">
        <v>871</v>
      </c>
      <c r="Z923" s="10" t="s">
        <v>868</v>
      </c>
      <c r="AA923" s="2" t="s">
        <v>886</v>
      </c>
      <c r="AB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3" s="2" t="str">
        <f>SUBSTITUTE(SUBSTITUTE(PROPERTIES[[#This Row],[PURCHASECOST_VALUE]], "PURCHASECOST_", ""), "_VALUE", "")</f>
        <v>COACH</v>
      </c>
      <c r="AE923" s="9" t="str" cm="1">
        <f t="array" ref="AE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23" s="2" t="b">
        <v>0</v>
      </c>
      <c r="AG923" s="10" t="b">
        <v>0</v>
      </c>
    </row>
    <row r="924" spans="1:33">
      <c r="A924" s="2" t="s">
        <v>3375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6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5">
        <v>0</v>
      </c>
      <c r="X924" s="9">
        <v>0</v>
      </c>
      <c r="Y924" s="9" t="s">
        <v>871</v>
      </c>
      <c r="Z924" s="10" t="s">
        <v>868</v>
      </c>
      <c r="AA924" s="2" t="s">
        <v>886</v>
      </c>
      <c r="AB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4" s="2" t="str">
        <f>SUBSTITUTE(SUBSTITUTE(PROPERTIES[[#This Row],[PURCHASECOST_VALUE]], "PURCHASECOST_", ""), "_VALUE", "")</f>
        <v>COACH</v>
      </c>
      <c r="AE924" s="9" t="str" cm="1">
        <f t="array" ref="AE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4" s="2" t="b">
        <v>0</v>
      </c>
      <c r="AG924" s="10" t="b">
        <v>0</v>
      </c>
    </row>
    <row r="925" spans="1:33">
      <c r="A925" s="2" t="s">
        <v>3380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6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5">
        <v>0</v>
      </c>
      <c r="X925" s="9">
        <v>0</v>
      </c>
      <c r="Y925" s="9" t="s">
        <v>871</v>
      </c>
      <c r="Z925" s="10" t="s">
        <v>868</v>
      </c>
      <c r="AA925" s="2" t="s">
        <v>886</v>
      </c>
      <c r="AB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5" s="2" t="str">
        <f>SUBSTITUTE(SUBSTITUTE(PROPERTIES[[#This Row],[PURCHASECOST_VALUE]], "PURCHASECOST_", ""), "_VALUE", "")</f>
        <v>COACH</v>
      </c>
      <c r="AE925" s="9" t="str" cm="1">
        <f t="array" ref="AE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5" s="2" t="b">
        <v>0</v>
      </c>
      <c r="AG925" s="10" t="b">
        <v>0</v>
      </c>
    </row>
    <row r="926" spans="1:33">
      <c r="A926" s="2" t="s">
        <v>3382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6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5">
        <v>0</v>
      </c>
      <c r="X926" s="9">
        <v>0</v>
      </c>
      <c r="Y926" s="9" t="s">
        <v>871</v>
      </c>
      <c r="Z926" s="10" t="s">
        <v>868</v>
      </c>
      <c r="AA926" s="2" t="s">
        <v>886</v>
      </c>
      <c r="AB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6" s="2" t="str">
        <f>SUBSTITUTE(SUBSTITUTE(PROPERTIES[[#This Row],[PURCHASECOST_VALUE]], "PURCHASECOST_", ""), "_VALUE", "")</f>
        <v>COACH</v>
      </c>
      <c r="AE926" s="9" t="str" cm="1">
        <f t="array" ref="AE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6" s="2" t="b">
        <v>0</v>
      </c>
      <c r="AG926" s="10" t="b">
        <v>0</v>
      </c>
    </row>
    <row r="927" spans="1:33">
      <c r="A927" s="2" t="s">
        <v>3383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6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5">
        <v>0</v>
      </c>
      <c r="X927" s="9">
        <v>0</v>
      </c>
      <c r="Y927" s="9" t="s">
        <v>871</v>
      </c>
      <c r="Z927" s="10" t="s">
        <v>868</v>
      </c>
      <c r="AA927" s="2" t="s">
        <v>886</v>
      </c>
      <c r="AB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7" s="2" t="str">
        <f>SUBSTITUTE(SUBSTITUTE(PROPERTIES[[#This Row],[PURCHASECOST_VALUE]], "PURCHASECOST_", ""), "_VALUE", "")</f>
        <v>COACH</v>
      </c>
      <c r="AE927" s="9" t="str" cm="1">
        <f t="array" ref="AE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7" s="2" t="b">
        <v>0</v>
      </c>
      <c r="AG927" s="10" t="b">
        <v>0</v>
      </c>
    </row>
    <row r="928" spans="1:33">
      <c r="A928" s="2" t="s">
        <v>3385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6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5">
        <v>0</v>
      </c>
      <c r="X928" s="9">
        <v>0</v>
      </c>
      <c r="Y928" s="9" t="s">
        <v>871</v>
      </c>
      <c r="Z928" s="10" t="s">
        <v>868</v>
      </c>
      <c r="AA928" s="2" t="s">
        <v>886</v>
      </c>
      <c r="AB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8" s="2" t="str">
        <f>SUBSTITUTE(SUBSTITUTE(PROPERTIES[[#This Row],[PURCHASECOST_VALUE]], "PURCHASECOST_", ""), "_VALUE", "")</f>
        <v>COACH</v>
      </c>
      <c r="AE928" s="9" t="str" cm="1">
        <f t="array" ref="AE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8" s="2" t="b">
        <v>0</v>
      </c>
      <c r="AG928" s="10" t="b">
        <v>0</v>
      </c>
    </row>
    <row r="929" spans="1:33">
      <c r="A929" s="2" t="s">
        <v>3387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6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5">
        <v>0</v>
      </c>
      <c r="X929" s="9">
        <v>0</v>
      </c>
      <c r="Y929" s="9" t="s">
        <v>871</v>
      </c>
      <c r="Z929" s="10" t="s">
        <v>868</v>
      </c>
      <c r="AA929" s="2" t="s">
        <v>886</v>
      </c>
      <c r="AB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9" s="2" t="str">
        <f>SUBSTITUTE(SUBSTITUTE(PROPERTIES[[#This Row],[PURCHASECOST_VALUE]], "PURCHASECOST_", ""), "_VALUE", "")</f>
        <v>COACH</v>
      </c>
      <c r="AE929" s="9" t="str" cm="1">
        <f t="array" ref="AE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9" s="2" t="b">
        <v>0</v>
      </c>
      <c r="AG929" s="10" t="b">
        <v>0</v>
      </c>
    </row>
    <row r="930" spans="1:33">
      <c r="A930" s="2" t="s">
        <v>3388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6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5">
        <v>0</v>
      </c>
      <c r="X930" s="9">
        <v>0</v>
      </c>
      <c r="Y930" s="9" t="s">
        <v>871</v>
      </c>
      <c r="Z930" s="10" t="s">
        <v>868</v>
      </c>
      <c r="AA930" s="2" t="s">
        <v>886</v>
      </c>
      <c r="AB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0" s="2" t="str">
        <f>SUBSTITUTE(SUBSTITUTE(PROPERTIES[[#This Row],[PURCHASECOST_VALUE]], "PURCHASECOST_", ""), "_VALUE", "")</f>
        <v>COACH</v>
      </c>
      <c r="AE930" s="9" t="str" cm="1">
        <f t="array" ref="AE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0" s="2" t="b">
        <v>0</v>
      </c>
      <c r="AG930" s="10" t="b">
        <v>0</v>
      </c>
    </row>
    <row r="931" spans="1:33">
      <c r="A931" s="2" t="s">
        <v>3396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6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5">
        <v>0</v>
      </c>
      <c r="X931" s="9">
        <v>0</v>
      </c>
      <c r="Y931" s="9" t="s">
        <v>871</v>
      </c>
      <c r="Z931" s="10" t="s">
        <v>868</v>
      </c>
      <c r="AA931" s="2" t="s">
        <v>886</v>
      </c>
      <c r="AB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1" s="2" t="str">
        <f>SUBSTITUTE(SUBSTITUTE(PROPERTIES[[#This Row],[PURCHASECOST_VALUE]], "PURCHASECOST_", ""), "_VALUE", "")</f>
        <v>COACH</v>
      </c>
      <c r="AE931" s="9" t="str" cm="1">
        <f t="array" ref="AE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1" s="2" t="b">
        <v>0</v>
      </c>
      <c r="AG931" s="10" t="b">
        <v>0</v>
      </c>
    </row>
    <row r="932" spans="1:33">
      <c r="A932" s="2" t="s">
        <v>3397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6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5">
        <v>0</v>
      </c>
      <c r="X932" s="9">
        <v>0</v>
      </c>
      <c r="Y932" s="9" t="s">
        <v>871</v>
      </c>
      <c r="Z932" s="10" t="s">
        <v>868</v>
      </c>
      <c r="AA932" s="2" t="s">
        <v>886</v>
      </c>
      <c r="AB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2" s="2" t="str">
        <f>SUBSTITUTE(SUBSTITUTE(PROPERTIES[[#This Row],[PURCHASECOST_VALUE]], "PURCHASECOST_", ""), "_VALUE", "")</f>
        <v>COACH</v>
      </c>
      <c r="AE932" s="9" t="str" cm="1">
        <f t="array" ref="AE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2" s="2" t="b">
        <v>0</v>
      </c>
      <c r="AG932" s="10" t="b">
        <v>0</v>
      </c>
    </row>
    <row r="933" spans="1:33">
      <c r="A933" s="2" t="s">
        <v>3399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6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5">
        <v>0</v>
      </c>
      <c r="X933" s="9">
        <v>0</v>
      </c>
      <c r="Y933" s="9" t="s">
        <v>871</v>
      </c>
      <c r="Z933" s="10" t="s">
        <v>868</v>
      </c>
      <c r="AA933" s="2" t="s">
        <v>886</v>
      </c>
      <c r="AB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3" s="2" t="str">
        <f>SUBSTITUTE(SUBSTITUTE(PROPERTIES[[#This Row],[PURCHASECOST_VALUE]], "PURCHASECOST_", ""), "_VALUE", "")</f>
        <v>COACH</v>
      </c>
      <c r="AE933" s="9" t="str" cm="1">
        <f t="array" ref="AE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3" s="2" t="b">
        <v>0</v>
      </c>
      <c r="AG933" s="10" t="b">
        <v>0</v>
      </c>
    </row>
    <row r="934" spans="1:33">
      <c r="A934" s="2" t="s">
        <v>3402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D934" t="s">
        <v>1718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6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5">
        <v>0</v>
      </c>
      <c r="X934" s="9">
        <v>0</v>
      </c>
      <c r="Y934" s="9" t="s">
        <v>871</v>
      </c>
      <c r="Z934" s="10" t="s">
        <v>868</v>
      </c>
      <c r="AA934" s="2" t="s">
        <v>886</v>
      </c>
      <c r="AB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34" s="2" t="str">
        <f>SUBSTITUTE(SUBSTITUTE(PROPERTIES[[#This Row],[PURCHASECOST_VALUE]], "PURCHASECOST_", ""), "_VALUE", "")</f>
        <v>ELECTRICENGINE</v>
      </c>
      <c r="AE934" s="9" t="str" cm="1">
        <f t="array" ref="AE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4" s="2" t="b">
        <v>0</v>
      </c>
      <c r="AG934" s="10" t="b">
        <v>0</v>
      </c>
    </row>
    <row r="935" spans="1:33">
      <c r="A935" s="2" t="s">
        <v>3405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1875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6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5">
        <v>113</v>
      </c>
      <c r="X935" s="9">
        <v>8</v>
      </c>
      <c r="Y935" s="9" t="s">
        <v>871</v>
      </c>
      <c r="Z935" s="10" t="s">
        <v>868</v>
      </c>
      <c r="AA935" s="2" t="s">
        <v>886</v>
      </c>
      <c r="AB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5" s="2" t="str">
        <f>SUBSTITUTE(SUBSTITUTE(PROPERTIES[[#This Row],[PURCHASECOST_VALUE]], "PURCHASECOST_", ""), "_VALUE", "")</f>
        <v>EMU</v>
      </c>
      <c r="AE935" s="9" t="str" cm="1">
        <f t="array" ref="AE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5" s="2" t="b">
        <v>0</v>
      </c>
      <c r="AG935" s="10" t="b">
        <v>0</v>
      </c>
    </row>
    <row r="936" spans="1:33">
      <c r="A936" s="2" t="s">
        <v>3407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1875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6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5">
        <v>62</v>
      </c>
      <c r="X936" s="9">
        <v>8</v>
      </c>
      <c r="Y936" s="9" t="s">
        <v>871</v>
      </c>
      <c r="Z936" s="10" t="s">
        <v>868</v>
      </c>
      <c r="AA936" s="2" t="s">
        <v>886</v>
      </c>
      <c r="AB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6" s="2" t="str">
        <f>SUBSTITUTE(SUBSTITUTE(PROPERTIES[[#This Row],[PURCHASECOST_VALUE]], "PURCHASECOST_", ""), "_VALUE", "")</f>
        <v>EMU</v>
      </c>
      <c r="AE936" s="9" t="str" cm="1">
        <f t="array" ref="AE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36" s="2" t="b">
        <v>0</v>
      </c>
      <c r="AG936" s="10" t="b">
        <v>0</v>
      </c>
    </row>
    <row r="937" spans="1:33">
      <c r="A937" s="2" t="s">
        <v>3411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1875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6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5">
        <v>188</v>
      </c>
      <c r="X937" s="9">
        <v>8</v>
      </c>
      <c r="Y937" s="9" t="s">
        <v>871</v>
      </c>
      <c r="Z937" s="10" t="s">
        <v>868</v>
      </c>
      <c r="AA937" s="2" t="s">
        <v>886</v>
      </c>
      <c r="AB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7" s="2" t="str">
        <f>SUBSTITUTE(SUBSTITUTE(PROPERTIES[[#This Row],[PURCHASECOST_VALUE]], "PURCHASECOST_", ""), "_VALUE", "")</f>
        <v>EMU</v>
      </c>
      <c r="AE937" s="9" t="str" cm="1">
        <f t="array" ref="AE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7" s="2" t="b">
        <v>0</v>
      </c>
      <c r="AG937" s="10" t="b">
        <v>0</v>
      </c>
    </row>
    <row r="938" spans="1:33">
      <c r="A938" s="2" t="s">
        <v>3415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1804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5">
        <v>150</v>
      </c>
      <c r="X938" s="9">
        <v>8</v>
      </c>
      <c r="Y938" t="s">
        <v>875</v>
      </c>
      <c r="Z938" t="s">
        <v>868</v>
      </c>
      <c r="AA938" s="2" t="s">
        <v>886</v>
      </c>
      <c r="AB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938" s="2" t="str">
        <f>SUBSTITUTE(SUBSTITUTE(PROPERTIES[[#This Row],[PURCHASECOST_VALUE]], "PURCHASECOST_", ""), "_VALUE", "")</f>
        <v>METRO</v>
      </c>
      <c r="AE938" s="9" t="str" cm="1">
        <f t="array" ref="AE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938" s="2" t="b">
        <v>0</v>
      </c>
      <c r="AG938" s="10" t="b">
        <v>0</v>
      </c>
    </row>
    <row r="939" spans="1:33">
      <c r="A939" s="2" t="s">
        <v>3418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1718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6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5">
        <v>0</v>
      </c>
      <c r="X939" s="9">
        <v>0</v>
      </c>
      <c r="Y939" s="9" t="s">
        <v>871</v>
      </c>
      <c r="Z939" t="s">
        <v>868</v>
      </c>
      <c r="AA939" s="10" t="s">
        <v>886</v>
      </c>
      <c r="AB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39" s="2" t="str">
        <f>SUBSTITUTE(SUBSTITUTE(PROPERTIES[[#This Row],[PURCHASECOST_VALUE]], "PURCHASECOST_", ""), "_VALUE", "")</f>
        <v>DIESELENGINE</v>
      </c>
      <c r="AE939" s="9" t="str" cm="1">
        <f t="array" ref="AE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9" s="2" t="b">
        <v>0</v>
      </c>
      <c r="AG939" s="10" t="b">
        <v>0</v>
      </c>
    </row>
    <row r="940" spans="1:33">
      <c r="A940" s="2" t="s">
        <v>3428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t="s">
        <v>1799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2">
        <v>37</v>
      </c>
      <c r="P940">
        <v>5149</v>
      </c>
      <c r="Q940">
        <v>130</v>
      </c>
      <c r="R940" s="29">
        <v>0</v>
      </c>
      <c r="S940" s="29">
        <f>IFERROR(PROPERTIES[[#This Row],[TE_STARTING_KN]]/(PROPERTIES[[#This Row],[WEIGHT]]*9.81),0)</f>
        <v>0</v>
      </c>
      <c r="T940" s="29">
        <v>0.3</v>
      </c>
      <c r="U940" s="25">
        <f>ROUND(IF(IFERROR(PROPERTIES[[#This Row],[TE_COEFFICIENT_CALC]],0)=0,PROPERTIES[[#This Row],[TE_COEFFICIENT_MANUAL]],PROPERTIES[[#This Row],[TE_COEFFICIENT_CALC]]),3)</f>
        <v>0.3</v>
      </c>
      <c r="V940" s="36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5">
        <v>250</v>
      </c>
      <c r="X940" s="9">
        <v>8</v>
      </c>
      <c r="Y940" s="9" t="s">
        <v>877</v>
      </c>
      <c r="Z940" t="s">
        <v>868</v>
      </c>
      <c r="AA940" s="10" t="s">
        <v>886</v>
      </c>
      <c r="AB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40" s="2" t="str">
        <f>SUBSTITUTE(SUBSTITUTE(PROPERTIES[[#This Row],[PURCHASECOST_VALUE]], "PURCHASECOST_", ""), "_VALUE", "")</f>
        <v>EMU</v>
      </c>
      <c r="AE940" s="9" t="str" cm="1">
        <f t="array" ref="AE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40" s="2" t="b">
        <v>0</v>
      </c>
      <c r="AG940" s="10" t="b">
        <v>0</v>
      </c>
    </row>
    <row r="941" spans="1:33">
      <c r="A941" t="s">
        <v>3432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t="s">
        <v>1753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2">
        <v>200</v>
      </c>
      <c r="P941">
        <v>13000</v>
      </c>
      <c r="Q941">
        <v>120</v>
      </c>
      <c r="R941" s="29">
        <v>760</v>
      </c>
      <c r="S941" s="28">
        <f>IFERROR(PROPERTIES[[#This Row],[TE_STARTING_KN]]/(PROPERTIES[[#This Row],[WEIGHT]]*9.81),0)</f>
        <v>0.3873598369011213</v>
      </c>
      <c r="T941" s="28">
        <v>0</v>
      </c>
      <c r="U941" s="25">
        <f>ROUND(IF(IFERROR(PROPERTIES[[#This Row],[TE_COEFFICIENT_CALC]],0)=0,PROPERTIES[[#This Row],[TE_COEFFICIENT_MANUAL]],PROPERTIES[[#This Row],[TE_COEFFICIENT_CALC]]),3)</f>
        <v>0.38700000000000001</v>
      </c>
      <c r="V941" s="11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5">
        <v>0</v>
      </c>
      <c r="X941" s="9">
        <v>0</v>
      </c>
      <c r="Y941" t="s">
        <v>877</v>
      </c>
      <c r="Z941" t="s">
        <v>868</v>
      </c>
      <c r="AA941" s="2" t="s">
        <v>886</v>
      </c>
      <c r="AB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1" s="2" t="str">
        <f>SUBSTITUTE(SUBSTITUTE(PROPERTIES[[#This Row],[PURCHASECOST_VALUE]], "PURCHASECOST_", ""), "_VALUE", "")</f>
        <v>ELECTRICENGINE</v>
      </c>
      <c r="AE941" s="9" t="str" cm="1">
        <f t="array" ref="AE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1" s="2" t="b">
        <v>0</v>
      </c>
      <c r="AG941" s="10" t="b">
        <v>0</v>
      </c>
    </row>
    <row r="942" spans="1:33">
      <c r="A942" t="s">
        <v>3435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t="s">
        <v>1753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2">
        <v>138</v>
      </c>
      <c r="P942">
        <v>4840</v>
      </c>
      <c r="Q942">
        <v>170</v>
      </c>
      <c r="R942" s="29">
        <v>245</v>
      </c>
      <c r="S942" s="29">
        <f>IFERROR(PROPERTIES[[#This Row],[TE_STARTING_KN]]/(PROPERTIES[[#This Row],[WEIGHT]]*9.81),0)</f>
        <v>0.18097475217539039</v>
      </c>
      <c r="T942" s="29">
        <v>0</v>
      </c>
      <c r="U942" s="25">
        <f>ROUND(IF(IFERROR(PROPERTIES[[#This Row],[TE_COEFFICIENT_CALC]],0)=0,PROPERTIES[[#This Row],[TE_COEFFICIENT_MANUAL]],PROPERTIES[[#This Row],[TE_COEFFICIENT_CALC]]),3)</f>
        <v>0.18099999999999999</v>
      </c>
      <c r="V942" s="36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5">
        <v>0</v>
      </c>
      <c r="X942" s="9">
        <v>0</v>
      </c>
      <c r="Y942" t="s">
        <v>877</v>
      </c>
      <c r="Z942" t="s">
        <v>868</v>
      </c>
      <c r="AA942" s="2" t="s">
        <v>886</v>
      </c>
      <c r="AB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2" s="2" t="str">
        <f>SUBSTITUTE(SUBSTITUTE(PROPERTIES[[#This Row],[PURCHASECOST_VALUE]], "PURCHASECOST_", ""), "_VALUE", "")</f>
        <v>DIESELENGINE</v>
      </c>
      <c r="AE942" s="9" t="str" cm="1">
        <f t="array" ref="AE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2" s="2" t="b">
        <v>0</v>
      </c>
      <c r="AG942" s="10" t="b">
        <v>0</v>
      </c>
    </row>
    <row r="943" spans="1:33">
      <c r="A943" s="2" t="s">
        <v>3436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t="s">
        <v>1753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2">
        <v>88</v>
      </c>
      <c r="P943">
        <v>4830</v>
      </c>
      <c r="Q943">
        <v>170</v>
      </c>
      <c r="R943" s="29">
        <v>208</v>
      </c>
      <c r="S943" s="29">
        <f>IFERROR(PROPERTIES[[#This Row],[TE_STARTING_KN]]/(PROPERTIES[[#This Row],[WEIGHT]]*9.81),0)</f>
        <v>0.24094152534519506</v>
      </c>
      <c r="T943" s="29">
        <v>0</v>
      </c>
      <c r="U943" s="25">
        <f>ROUND(IF(IFERROR(PROPERTIES[[#This Row],[TE_COEFFICIENT_CALC]],0)=0,PROPERTIES[[#This Row],[TE_COEFFICIENT_MANUAL]],PROPERTIES[[#This Row],[TE_COEFFICIENT_CALC]]),3)</f>
        <v>0.24099999999999999</v>
      </c>
      <c r="V943" s="36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5">
        <v>0</v>
      </c>
      <c r="X943" s="9">
        <v>0</v>
      </c>
      <c r="Y943" t="s">
        <v>877</v>
      </c>
      <c r="Z943" t="s">
        <v>868</v>
      </c>
      <c r="AA943" s="2" t="s">
        <v>886</v>
      </c>
      <c r="AB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3" s="2" t="str">
        <f>SUBSTITUTE(SUBSTITUTE(PROPERTIES[[#This Row],[PURCHASECOST_VALUE]], "PURCHASECOST_", ""), "_VALUE", "")</f>
        <v>ELECTRICENGINE</v>
      </c>
      <c r="AE943" s="9" t="str" cm="1">
        <f t="array" ref="AE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3" s="2" t="b">
        <v>0</v>
      </c>
      <c r="AG943" s="10" t="b">
        <v>0</v>
      </c>
    </row>
    <row r="944" spans="1:33">
      <c r="A944" s="2" t="s">
        <v>3439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t="s">
        <v>1753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0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2">
        <v>150</v>
      </c>
      <c r="P944">
        <v>12900</v>
      </c>
      <c r="Q944">
        <v>120</v>
      </c>
      <c r="R944" s="29">
        <v>584</v>
      </c>
      <c r="S944" s="29">
        <f>IFERROR(PROPERTIES[[#This Row],[TE_STARTING_KN]]/(PROPERTIES[[#This Row],[WEIGHT]]*9.81),0)</f>
        <v>0.39687393815834182</v>
      </c>
      <c r="T944" s="29">
        <v>0</v>
      </c>
      <c r="U944" s="25">
        <f>ROUND(IF(IFERROR(PROPERTIES[[#This Row],[TE_COEFFICIENT_CALC]],0)=0,PROPERTIES[[#This Row],[TE_COEFFICIENT_MANUAL]],PROPERTIES[[#This Row],[TE_COEFFICIENT_CALC]]),3)</f>
        <v>0.39700000000000002</v>
      </c>
      <c r="V944" s="36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5">
        <v>0</v>
      </c>
      <c r="X944" s="9">
        <v>0</v>
      </c>
      <c r="Y944" t="s">
        <v>877</v>
      </c>
      <c r="Z944" t="s">
        <v>868</v>
      </c>
      <c r="AA944" s="2" t="s">
        <v>886</v>
      </c>
      <c r="AB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4" s="2" t="str">
        <f>SUBSTITUTE(SUBSTITUTE(PROPERTIES[[#This Row],[PURCHASECOST_VALUE]], "PURCHASECOST_", ""), "_VALUE", "")</f>
        <v>ELECTRICENGINE</v>
      </c>
      <c r="AE944" s="9" t="str" cm="1">
        <f t="array" ref="AE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4" s="2" t="b">
        <v>0</v>
      </c>
      <c r="AG944" s="10" t="b">
        <v>0</v>
      </c>
    </row>
    <row r="945" spans="1:33">
      <c r="A945" s="2" t="s">
        <v>3442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t="s">
        <v>1753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0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2">
        <v>128</v>
      </c>
      <c r="P945">
        <v>10058</v>
      </c>
      <c r="Q945">
        <v>160</v>
      </c>
      <c r="R945" s="29">
        <v>420</v>
      </c>
      <c r="S945" s="29">
        <f>IFERROR(PROPERTIES[[#This Row],[TE_STARTING_KN]]/(PROPERTIES[[#This Row],[WEIGHT]]*9.81),0)</f>
        <v>0.33448012232415902</v>
      </c>
      <c r="T945" s="29">
        <v>0</v>
      </c>
      <c r="U945" s="25">
        <f>ROUND(IF(IFERROR(PROPERTIES[[#This Row],[TE_COEFFICIENT_CALC]],0)=0,PROPERTIES[[#This Row],[TE_COEFFICIENT_MANUAL]],PROPERTIES[[#This Row],[TE_COEFFICIENT_CALC]]),3)</f>
        <v>0.33400000000000002</v>
      </c>
      <c r="V945" s="36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5">
        <v>0</v>
      </c>
      <c r="X945" s="9">
        <v>0</v>
      </c>
      <c r="Y945" t="s">
        <v>877</v>
      </c>
      <c r="Z945" t="s">
        <v>868</v>
      </c>
      <c r="AA945" s="2" t="s">
        <v>886</v>
      </c>
      <c r="AB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5" s="2" t="str">
        <f>SUBSTITUTE(SUBSTITUTE(PROPERTIES[[#This Row],[PURCHASECOST_VALUE]], "PURCHASECOST_", ""), "_VALUE", "")</f>
        <v>ELECTRICENGINE</v>
      </c>
      <c r="AE945" s="9" t="str" cm="1">
        <f t="array" ref="AE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5" s="2" t="b">
        <v>0</v>
      </c>
      <c r="AG945" s="10" t="b">
        <v>0</v>
      </c>
    </row>
    <row r="946" spans="1:33">
      <c r="A946" s="2" t="s">
        <v>3444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t="s">
        <v>1753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2">
        <v>138</v>
      </c>
      <c r="P946">
        <v>3550</v>
      </c>
      <c r="Q946">
        <v>120</v>
      </c>
      <c r="R946" s="29">
        <v>243</v>
      </c>
      <c r="S946" s="29">
        <f>IFERROR(PROPERTIES[[#This Row],[TE_STARTING_KN]]/(PROPERTIES[[#This Row],[WEIGHT]]*9.81),0)</f>
        <v>0.17949740725967292</v>
      </c>
      <c r="T946" s="29">
        <v>0</v>
      </c>
      <c r="U946" s="25">
        <f>ROUND(IF(IFERROR(PROPERTIES[[#This Row],[TE_COEFFICIENT_CALC]],0)=0,PROPERTIES[[#This Row],[TE_COEFFICIENT_MANUAL]],PROPERTIES[[#This Row],[TE_COEFFICIENT_CALC]]),3)</f>
        <v>0.17899999999999999</v>
      </c>
      <c r="V946" s="36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5">
        <v>0</v>
      </c>
      <c r="X946" s="9">
        <v>0</v>
      </c>
      <c r="Y946" t="s">
        <v>877</v>
      </c>
      <c r="Z946" t="s">
        <v>868</v>
      </c>
      <c r="AA946" s="2" t="s">
        <v>886</v>
      </c>
      <c r="AB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6" s="2" t="str">
        <f>SUBSTITUTE(SUBSTITUTE(PROPERTIES[[#This Row],[PURCHASECOST_VALUE]], "PURCHASECOST_", ""), "_VALUE", "")</f>
        <v>DIESELENGINE</v>
      </c>
      <c r="AE946" s="9" t="str" cm="1">
        <f t="array" ref="AE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6" s="2" t="b">
        <v>0</v>
      </c>
      <c r="AG946" s="10" t="b">
        <v>0</v>
      </c>
    </row>
    <row r="947" spans="1:33">
      <c r="A947" s="2" t="s">
        <v>3448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t="s">
        <v>1753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2">
        <v>138</v>
      </c>
      <c r="P947">
        <v>1320</v>
      </c>
      <c r="Q947">
        <v>100</v>
      </c>
      <c r="R947" s="29">
        <v>392</v>
      </c>
      <c r="S947" s="29">
        <f>IFERROR(PROPERTIES[[#This Row],[TE_STARTING_KN]]/(PROPERTIES[[#This Row],[WEIGHT]]*9.81),0)</f>
        <v>0.28955960348062465</v>
      </c>
      <c r="T947" s="29">
        <v>0</v>
      </c>
      <c r="U947" s="25">
        <f>ROUND(IF(IFERROR(PROPERTIES[[#This Row],[TE_COEFFICIENT_CALC]],0)=0,PROPERTIES[[#This Row],[TE_COEFFICIENT_MANUAL]],PROPERTIES[[#This Row],[TE_COEFFICIENT_CALC]]),3)</f>
        <v>0.28999999999999998</v>
      </c>
      <c r="V947" s="36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5">
        <v>0</v>
      </c>
      <c r="X947" s="9">
        <v>0</v>
      </c>
      <c r="Y947" t="s">
        <v>877</v>
      </c>
      <c r="Z947" t="s">
        <v>868</v>
      </c>
      <c r="AA947" s="2" t="s">
        <v>886</v>
      </c>
      <c r="AB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7" s="2" t="str">
        <f>SUBSTITUTE(SUBSTITUTE(PROPERTIES[[#This Row],[PURCHASECOST_VALUE]], "PURCHASECOST_", ""), "_VALUE", "")</f>
        <v>DIESELENGINE</v>
      </c>
      <c r="AE947" s="9" t="str" cm="1">
        <f t="array" ref="AE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7" s="2" t="b">
        <v>0</v>
      </c>
      <c r="AG947" s="10" t="b">
        <v>0</v>
      </c>
    </row>
    <row r="948" spans="1:33">
      <c r="A948" s="2" t="s">
        <v>3451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t="s">
        <v>1753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2">
        <v>186</v>
      </c>
      <c r="P948">
        <v>2270</v>
      </c>
      <c r="Q948">
        <v>85</v>
      </c>
      <c r="R948" s="29">
        <v>250</v>
      </c>
      <c r="S948" s="29">
        <f>IFERROR(PROPERTIES[[#This Row],[TE_STARTING_KN]]/(PROPERTIES[[#This Row],[WEIGHT]]*9.81),0)</f>
        <v>0.13701182686089464</v>
      </c>
      <c r="T948" s="29">
        <v>0</v>
      </c>
      <c r="U948" s="25">
        <f>ROUND(IF(IFERROR(PROPERTIES[[#This Row],[TE_COEFFICIENT_CALC]],0)=0,PROPERTIES[[#This Row],[TE_COEFFICIENT_MANUAL]],PROPERTIES[[#This Row],[TE_COEFFICIENT_CALC]]),3)</f>
        <v>0.13700000000000001</v>
      </c>
      <c r="V948" s="36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5">
        <v>0</v>
      </c>
      <c r="X948" s="9">
        <v>4</v>
      </c>
      <c r="Y948" t="s">
        <v>877</v>
      </c>
      <c r="Z948" t="s">
        <v>868</v>
      </c>
      <c r="AA948" s="2" t="s">
        <v>886</v>
      </c>
      <c r="AB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8" s="2" t="str">
        <f>SUBSTITUTE(SUBSTITUTE(PROPERTIES[[#This Row],[PURCHASECOST_VALUE]], "PURCHASECOST_", ""), "_VALUE", "")</f>
        <v>STEAMENGINE</v>
      </c>
      <c r="AE948" s="9" t="str" cm="1">
        <f t="array" ref="AE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8" s="2" t="b">
        <v>0</v>
      </c>
      <c r="AG948" s="10" t="b">
        <v>0</v>
      </c>
    </row>
    <row r="949" spans="1:33">
      <c r="A949" s="2" t="s">
        <v>3452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t="s">
        <v>1753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2">
        <v>180</v>
      </c>
      <c r="P949">
        <v>1397</v>
      </c>
      <c r="Q949">
        <v>110</v>
      </c>
      <c r="R949" s="29">
        <v>180</v>
      </c>
      <c r="S949" s="29">
        <f>IFERROR(PROPERTIES[[#This Row],[TE_STARTING_KN]]/(PROPERTIES[[#This Row],[WEIGHT]]*9.81),0)</f>
        <v>0.1019367991845056</v>
      </c>
      <c r="T949" s="29">
        <v>0</v>
      </c>
      <c r="U949" s="25">
        <f>ROUND(IF(IFERROR(PROPERTIES[[#This Row],[TE_COEFFICIENT_CALC]],0)=0,PROPERTIES[[#This Row],[TE_COEFFICIENT_MANUAL]],PROPERTIES[[#This Row],[TE_COEFFICIENT_CALC]]),3)</f>
        <v>0.10199999999999999</v>
      </c>
      <c r="V949" s="36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5">
        <v>0</v>
      </c>
      <c r="X949" s="9">
        <v>4</v>
      </c>
      <c r="Y949" t="s">
        <v>877</v>
      </c>
      <c r="Z949" t="s">
        <v>868</v>
      </c>
      <c r="AA949" s="2" t="s">
        <v>886</v>
      </c>
      <c r="AB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9" s="2" t="str">
        <f>SUBSTITUTE(SUBSTITUTE(PROPERTIES[[#This Row],[PURCHASECOST_VALUE]], "PURCHASECOST_", ""), "_VALUE", "")</f>
        <v>STEAMENGINE</v>
      </c>
      <c r="AE949" s="9" t="str" cm="1">
        <f t="array" ref="AE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9" s="2" t="b">
        <v>0</v>
      </c>
      <c r="AG949" s="10" t="b">
        <v>0</v>
      </c>
    </row>
    <row r="950" spans="1:33">
      <c r="A950" s="2" t="s">
        <v>3457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Row],[VEHIDCODE]],"_")="mtro"),1,1=1,0)</f>
        <v>0</v>
      </c>
      <c r="D950" t="s">
        <v>1804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2">
        <v>8.5</v>
      </c>
      <c r="P950">
        <v>190</v>
      </c>
      <c r="Q950">
        <v>66</v>
      </c>
      <c r="R950" s="29">
        <v>26</v>
      </c>
      <c r="S950" s="29">
        <f>IFERROR(PROPERTIES[[#This Row],[TE_STARTING_KN]]/(PROPERTIES[[#This Row],[WEIGHT]]*9.81),0)</f>
        <v>0.3118066798584877</v>
      </c>
      <c r="T950" s="29">
        <v>0</v>
      </c>
      <c r="U950" s="25">
        <f>ROUND(IF(IFERROR(PROPERTIES[[#This Row],[TE_COEFFICIENT_CALC]],0)=0,PROPERTIES[[#This Row],[TE_COEFFICIENT_MANUAL]],PROPERTIES[[#This Row],[TE_COEFFICIENT_CALC]]),3)</f>
        <v>0.312</v>
      </c>
      <c r="V950" s="36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5">
        <v>0</v>
      </c>
      <c r="X950" s="9">
        <v>0</v>
      </c>
      <c r="Y950" t="s">
        <v>875</v>
      </c>
      <c r="Z950" t="s">
        <v>868</v>
      </c>
      <c r="AA950" s="2" t="s">
        <v>886</v>
      </c>
      <c r="AB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950" s="2" t="str">
        <f>SUBSTITUTE(SUBSTITUTE(PROPERTIES[[#This Row],[PURCHASECOST_VALUE]], "PURCHASECOST_", ""), "_VALUE", "")</f>
        <v>DIESELRAILBUS</v>
      </c>
      <c r="AE950" s="9" t="str" cm="1">
        <f t="array" ref="AE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50" s="2" t="b">
        <v>0</v>
      </c>
      <c r="AG950" s="10" t="b">
        <v>0</v>
      </c>
    </row>
    <row r="951" spans="1:33">
      <c r="A951" s="2" t="s">
        <v>3461</v>
      </c>
      <c r="B951">
        <v>2003</v>
      </c>
      <c r="C951" cm="1">
        <f t="array" ref="C951">_xlfn.IFS(ISNUMBER(SEARCH("wagon",PROPERTIES[[#This Row],[VEHIDCODE]])),0,OR(MID(PROPERTIES[[#This Row],[VEHIDCODE]],2,2)="mu",_xlfn.TEXTBEFORE(PROPERTIES[[#This Row],[VEHIDCODE]],"_")="mtro"),1,1=1,0)</f>
        <v>0</v>
      </c>
      <c r="D951" t="s">
        <v>1936</v>
      </c>
      <c r="E951" t="str">
        <f>_xlfn.XLOOKUP(PROPERTIES[[#This Row],[COUNTRY]],COUNTRIES[COUNTRY_DESCRIPTION],COUNTRIES[COUNTRY_LABEL],"")</f>
        <v>US</v>
      </c>
      <c r="F951" t="str" cm="1">
        <f t="array" ref="F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1" t="s">
        <v>19</v>
      </c>
      <c r="H951">
        <v>0</v>
      </c>
      <c r="I951">
        <v>8</v>
      </c>
      <c r="J951">
        <v>8</v>
      </c>
      <c r="K951" t="str" cm="1">
        <f t="array" ref="K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1">
        <f>_xlfn.XLOOKUP("LOADINGSPEEDDEF_"&amp;PROPERTIES[[#This Row],[LOADINGSPEED]],LOADINGSPEEDDEF[TYPE],LOADINGSPEEDDEF[SPEED])</f>
        <v>20</v>
      </c>
      <c r="M951" t="str" cm="1">
        <f t="array" ref="M9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51">
        <f>IF(ISNUMBER(SEARCH("passenger",PROPERTIES[[#This Row],[CARGODEF]])),1,0)</f>
        <v>0</v>
      </c>
      <c r="O951" s="32">
        <v>195</v>
      </c>
      <c r="P951">
        <v>4400</v>
      </c>
      <c r="Q951">
        <v>113</v>
      </c>
      <c r="R951" s="29">
        <v>810</v>
      </c>
      <c r="S951" s="29">
        <f>IFERROR(PROPERTIES[[#This Row],[TE_STARTING_KN]]/(PROPERTIES[[#This Row],[WEIGHT]]*9.81),0)</f>
        <v>0.42342978122794633</v>
      </c>
      <c r="T951" s="29">
        <v>0</v>
      </c>
      <c r="U951" s="25">
        <f>ROUND(IF(IFERROR(PROPERTIES[[#This Row],[TE_COEFFICIENT_CALC]],0)=0,PROPERTIES[[#This Row],[TE_COEFFICIENT_MANUAL]],PROPERTIES[[#This Row],[TE_COEFFICIENT_CALC]]),3)</f>
        <v>0.42299999999999999</v>
      </c>
      <c r="V951" s="36" cm="1">
        <f t="array" ref="V9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51" s="35">
        <v>0</v>
      </c>
      <c r="X951" s="9">
        <v>0</v>
      </c>
      <c r="Y951" t="s">
        <v>882</v>
      </c>
      <c r="Z951" t="s">
        <v>868</v>
      </c>
      <c r="AA951" s="2" t="s">
        <v>886</v>
      </c>
      <c r="AB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1" s="2" t="str">
        <f>SUBSTITUTE(SUBSTITUTE(PROPERTIES[[#This Row],[PURCHASECOST_VALUE]], "PURCHASECOST_", ""), "_VALUE", "")</f>
        <v>DIESELENGINE</v>
      </c>
      <c r="AE951" s="9" t="str" cm="1">
        <f t="array" ref="AE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1" s="2" t="b">
        <v>0</v>
      </c>
      <c r="AG951" s="10" t="b">
        <v>0</v>
      </c>
    </row>
    <row r="952" spans="1:33">
      <c r="A952" s="2" t="s">
        <v>3463</v>
      </c>
      <c r="B952">
        <v>1966</v>
      </c>
      <c r="C952" cm="1">
        <f t="array" ref="C952">_xlfn.IFS(ISNUMBER(SEARCH("wagon",PROPERTIES[[#This Row],[VEHIDCODE]])),0,OR(MID(PROPERTIES[[#This Row],[VEHIDCODE]],2,2)="mu",_xlfn.TEXTBEFORE(PROPERTIES[[#This Row],[VEHIDCODE]],"_")="mtro"),1,1=1,0)</f>
        <v>0</v>
      </c>
      <c r="D952" t="s">
        <v>1936</v>
      </c>
      <c r="E952" t="str">
        <f>_xlfn.XLOOKUP(PROPERTIES[[#This Row],[COUNTRY]],COUNTRIES[COUNTRY_DESCRIPTION],COUNTRIES[COUNTRY_LABEL],"")</f>
        <v>US</v>
      </c>
      <c r="F952" t="str" cm="1">
        <f t="array" ref="F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2" t="s">
        <v>19</v>
      </c>
      <c r="H952">
        <v>0</v>
      </c>
      <c r="I952">
        <v>8</v>
      </c>
      <c r="J952">
        <v>8</v>
      </c>
      <c r="K952" t="str" cm="1">
        <f t="array" ref="K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2">
        <f>_xlfn.XLOOKUP("LOADINGSPEEDDEF_"&amp;PROPERTIES[[#This Row],[LOADINGSPEED]],LOADINGSPEEDDEF[TYPE],LOADINGSPEEDDEF[SPEED])</f>
        <v>20</v>
      </c>
      <c r="M952" cm="1">
        <f t="array" ref="M9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2">
        <f>IF(ISNUMBER(SEARCH("passenger",PROPERTIES[[#This Row],[CARGODEF]])),1,0)</f>
        <v>0</v>
      </c>
      <c r="O952" s="32">
        <v>160</v>
      </c>
      <c r="P952">
        <v>3000</v>
      </c>
      <c r="Q952">
        <v>134</v>
      </c>
      <c r="R952" s="29">
        <v>410</v>
      </c>
      <c r="S952" s="29">
        <f>IFERROR(PROPERTIES[[#This Row],[TE_STARTING_KN]]/(PROPERTIES[[#This Row],[WEIGHT]]*9.81),0)</f>
        <v>0.26121304791029559</v>
      </c>
      <c r="T952" s="29">
        <v>0</v>
      </c>
      <c r="U952" s="25">
        <f>ROUND(IF(IFERROR(PROPERTIES[[#This Row],[TE_COEFFICIENT_CALC]],0)=0,PROPERTIES[[#This Row],[TE_COEFFICIENT_MANUAL]],PROPERTIES[[#This Row],[TE_COEFFICIENT_CALC]]),3)</f>
        <v>0.26100000000000001</v>
      </c>
      <c r="V952" s="36" cm="1">
        <f t="array" ref="V9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2" s="35">
        <v>0</v>
      </c>
      <c r="X952" s="9">
        <v>0</v>
      </c>
      <c r="Y952" t="s">
        <v>881</v>
      </c>
      <c r="Z952" t="s">
        <v>872</v>
      </c>
      <c r="AA952" s="2" t="s">
        <v>886</v>
      </c>
      <c r="AB952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2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2" s="2" t="str">
        <f>SUBSTITUTE(SUBSTITUTE(PROPERTIES[[#This Row],[PURCHASECOST_VALUE]], "PURCHASECOST_", ""), "_VALUE", "")</f>
        <v>DIESELENGINE</v>
      </c>
      <c r="AE952" s="9" t="str" cm="1">
        <f t="array" ref="AE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2" s="2" t="b">
        <v>0</v>
      </c>
      <c r="AG952" s="10" t="b">
        <v>0</v>
      </c>
    </row>
    <row r="953" spans="1:33">
      <c r="A953" s="2" t="s">
        <v>3466</v>
      </c>
      <c r="B953">
        <v>1992</v>
      </c>
      <c r="C953" cm="1">
        <f t="array" ref="C953">_xlfn.IFS(ISNUMBER(SEARCH("wagon",PROPERTIES[[#This Row],[VEHIDCODE]])),0,OR(MID(PROPERTIES[[#This Row],[VEHIDCODE]],2,2)="mu",_xlfn.TEXTBEFORE(PROPERTIES[[#This Row],[VEHIDCODE]],"_")="mtro"),1,1=1,0)</f>
        <v>0</v>
      </c>
      <c r="D953" t="s">
        <v>1936</v>
      </c>
      <c r="E953" t="str">
        <f>_xlfn.XLOOKUP(PROPERTIES[[#This Row],[COUNTRY]],COUNTRIES[COUNTRY_DESCRIPTION],COUNTRIES[COUNTRY_LABEL],"")</f>
        <v>US</v>
      </c>
      <c r="F953" t="str" cm="1">
        <f t="array" ref="F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3" t="s">
        <v>19</v>
      </c>
      <c r="H953">
        <v>0</v>
      </c>
      <c r="I953">
        <v>8</v>
      </c>
      <c r="J953">
        <v>8</v>
      </c>
      <c r="K953" t="str" cm="1">
        <f t="array" ref="K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3">
        <f>_xlfn.XLOOKUP("LOADINGSPEEDDEF_"&amp;PROPERTIES[[#This Row],[LOADINGSPEED]],LOADINGSPEEDDEF[TYPE],LOADINGSPEEDDEF[SPEED])</f>
        <v>20</v>
      </c>
      <c r="M953" cm="1">
        <f t="array" ref="M9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3">
        <f>IF(ISNUMBER(SEARCH("passenger",PROPERTIES[[#This Row],[CARGODEF]])),1,0)</f>
        <v>0</v>
      </c>
      <c r="O953" s="32">
        <v>178</v>
      </c>
      <c r="P953">
        <v>4000</v>
      </c>
      <c r="Q953">
        <v>113</v>
      </c>
      <c r="R953" s="29">
        <v>800</v>
      </c>
      <c r="S953" s="29">
        <f>IFERROR(PROPERTIES[[#This Row],[TE_STARTING_KN]]/(PROPERTIES[[#This Row],[WEIGHT]]*9.81),0)</f>
        <v>0.45814291768317122</v>
      </c>
      <c r="T953" s="29">
        <v>0</v>
      </c>
      <c r="U953" s="25">
        <f>ROUND(IF(IFERROR(PROPERTIES[[#This Row],[TE_COEFFICIENT_CALC]],0)=0,PROPERTIES[[#This Row],[TE_COEFFICIENT_MANUAL]],PROPERTIES[[#This Row],[TE_COEFFICIENT_CALC]]),3)</f>
        <v>0.45800000000000002</v>
      </c>
      <c r="V953" s="36" cm="1">
        <f t="array" ref="V9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3" s="35">
        <v>0</v>
      </c>
      <c r="X953" s="9">
        <v>0</v>
      </c>
      <c r="Y953" t="s">
        <v>881</v>
      </c>
      <c r="Z953" t="s">
        <v>868</v>
      </c>
      <c r="AA953" s="2" t="s">
        <v>886</v>
      </c>
      <c r="AB953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3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3" s="2" t="str">
        <f>SUBSTITUTE(SUBSTITUTE(PROPERTIES[[#This Row],[PURCHASECOST_VALUE]], "PURCHASECOST_", ""), "_VALUE", "")</f>
        <v>DIESELENGINE</v>
      </c>
      <c r="AE953" s="9" t="str" cm="1">
        <f t="array" ref="AE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3" s="2" t="b">
        <v>0</v>
      </c>
      <c r="AG953" s="10" t="b">
        <v>0</v>
      </c>
    </row>
    <row r="954" spans="1:33">
      <c r="A954" s="2" t="s">
        <v>3468</v>
      </c>
      <c r="B954">
        <v>1976</v>
      </c>
      <c r="C954" cm="1">
        <f t="array" ref="C954">_xlfn.IFS(ISNUMBER(SEARCH("wagon",PROPERTIES[[#This Row],[VEHIDCODE]])),0,OR(MID(PROPERTIES[[#This Row],[VEHIDCODE]],2,2)="mu",_xlfn.TEXTBEFORE(PROPERTIES[[#This Row],[VEHIDCODE]],"_")="mtro"),1,1=1,0)</f>
        <v>0</v>
      </c>
      <c r="D954" t="s">
        <v>1936</v>
      </c>
      <c r="E954" t="str">
        <f>_xlfn.XLOOKUP(PROPERTIES[[#This Row],[COUNTRY]],COUNTRIES[COUNTRY_DESCRIPTION],COUNTRIES[COUNTRY_LABEL],"")</f>
        <v>US</v>
      </c>
      <c r="F954" t="str" cm="1">
        <f t="array" ref="F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4" t="s">
        <v>19</v>
      </c>
      <c r="H954">
        <v>0</v>
      </c>
      <c r="I954">
        <v>8</v>
      </c>
      <c r="J954">
        <v>8</v>
      </c>
      <c r="K954" t="str" cm="1">
        <f t="array" ref="K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4">
        <f>_xlfn.XLOOKUP("LOADINGSPEEDDEF_"&amp;PROPERTIES[[#This Row],[LOADINGSPEED]],LOADINGSPEEDDEF[TYPE],LOADINGSPEEDDEF[SPEED])</f>
        <v>20</v>
      </c>
      <c r="M954" cm="1">
        <f t="array" ref="M9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4">
        <f>IF(ISNUMBER(SEARCH("passenger",PROPERTIES[[#This Row],[CARGODEF]])),1,0)</f>
        <v>0</v>
      </c>
      <c r="O954" s="32">
        <v>166</v>
      </c>
      <c r="P954">
        <v>3000</v>
      </c>
      <c r="Q954">
        <v>113</v>
      </c>
      <c r="R954" s="29">
        <v>407</v>
      </c>
      <c r="S954" s="29">
        <f>IFERROR(PROPERTIES[[#This Row],[TE_STARTING_KN]]/(PROPERTIES[[#This Row],[WEIGHT]]*9.81),0)</f>
        <v>0.24992938113309507</v>
      </c>
      <c r="T954" s="29">
        <v>0</v>
      </c>
      <c r="U954" s="25">
        <f>ROUND(IF(IFERROR(PROPERTIES[[#This Row],[TE_COEFFICIENT_CALC]],0)=0,PROPERTIES[[#This Row],[TE_COEFFICIENT_MANUAL]],PROPERTIES[[#This Row],[TE_COEFFICIENT_CALC]]),3)</f>
        <v>0.25</v>
      </c>
      <c r="V954" s="36" cm="1">
        <f t="array" ref="V9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4" s="35">
        <v>0</v>
      </c>
      <c r="X954" s="9">
        <v>0</v>
      </c>
      <c r="Y954" t="s">
        <v>881</v>
      </c>
      <c r="Z954" t="s">
        <v>868</v>
      </c>
      <c r="AA954" s="2" t="s">
        <v>886</v>
      </c>
      <c r="AB954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4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4" s="2" t="str">
        <f>SUBSTITUTE(SUBSTITUTE(PROPERTIES[[#This Row],[PURCHASECOST_VALUE]], "PURCHASECOST_", ""), "_VALUE", "")</f>
        <v>DIESELENGINE</v>
      </c>
      <c r="AE954" s="9" t="str" cm="1">
        <f t="array" ref="AE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4" s="2" t="b">
        <v>0</v>
      </c>
      <c r="AG954" s="10" t="b">
        <v>0</v>
      </c>
    </row>
    <row r="955" spans="1:33">
      <c r="A955" s="2" t="s">
        <v>3472</v>
      </c>
      <c r="B955">
        <v>1987</v>
      </c>
      <c r="C955" cm="1">
        <f t="array" ref="C955">_xlfn.IFS(ISNUMBER(SEARCH("wagon",PROPERTIES[[#This Row],[VEHIDCODE]])),0,OR(MID(PROPERTIES[[#This Row],[VEHIDCODE]],2,2)="mu",_xlfn.TEXTBEFORE(PROPERTIES[[#This Row],[VEHIDCODE]],"_")="mtro"),1,1=1,0)</f>
        <v>0</v>
      </c>
      <c r="D955" t="s">
        <v>1936</v>
      </c>
      <c r="E955" t="str">
        <f>_xlfn.XLOOKUP(PROPERTIES[[#This Row],[COUNTRY]],COUNTRIES[COUNTRY_DESCRIPTION],COUNTRIES[COUNTRY_LABEL],"")</f>
        <v>US</v>
      </c>
      <c r="F955" t="str" cm="1">
        <f t="array" ref="F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5" t="s">
        <v>19</v>
      </c>
      <c r="H955">
        <v>0</v>
      </c>
      <c r="I955">
        <v>8</v>
      </c>
      <c r="J955">
        <v>8</v>
      </c>
      <c r="K955" t="str" cm="1">
        <f t="array" ref="K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5">
        <f>_xlfn.XLOOKUP("LOADINGSPEEDDEF_"&amp;PROPERTIES[[#This Row],[LOADINGSPEED]],LOADINGSPEEDDEF[TYPE],LOADINGSPEEDDEF[SPEED])</f>
        <v>20</v>
      </c>
      <c r="M955" cm="1">
        <f t="array" ref="M9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5">
        <f>IF(ISNUMBER(SEARCH("passenger",PROPERTIES[[#This Row],[CARGODEF]])),1,0)</f>
        <v>0</v>
      </c>
      <c r="O955" s="32">
        <v>177.6</v>
      </c>
      <c r="P955">
        <v>4000</v>
      </c>
      <c r="Q955">
        <v>113</v>
      </c>
      <c r="R955" s="29">
        <v>400</v>
      </c>
      <c r="S955" s="29">
        <f>IFERROR(PROPERTIES[[#This Row],[TE_STARTING_KN]]/(PROPERTIES[[#This Row],[WEIGHT]]*9.81),0)</f>
        <v>0.22958738555068831</v>
      </c>
      <c r="T955" s="29">
        <v>0</v>
      </c>
      <c r="U955" s="25">
        <f>ROUND(IF(IFERROR(PROPERTIES[[#This Row],[TE_COEFFICIENT_CALC]],0)=0,PROPERTIES[[#This Row],[TE_COEFFICIENT_MANUAL]],PROPERTIES[[#This Row],[TE_COEFFICIENT_CALC]]),3)</f>
        <v>0.23</v>
      </c>
      <c r="V955" s="36" cm="1">
        <f t="array" ref="V9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5" s="35">
        <v>0</v>
      </c>
      <c r="X955" s="9">
        <v>0</v>
      </c>
      <c r="Y955" t="s">
        <v>881</v>
      </c>
      <c r="Z955" t="s">
        <v>868</v>
      </c>
      <c r="AA955" s="2" t="s">
        <v>886</v>
      </c>
      <c r="AB955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5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5" s="2" t="str">
        <f>SUBSTITUTE(SUBSTITUTE(PROPERTIES[[#This Row],[PURCHASECOST_VALUE]], "PURCHASECOST_", ""), "_VALUE", "")</f>
        <v>DIESELENGINE</v>
      </c>
      <c r="AE955" s="9" t="str" cm="1">
        <f t="array" ref="AE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5" s="2" t="b">
        <v>0</v>
      </c>
      <c r="AG955" s="10" t="b">
        <v>0</v>
      </c>
    </row>
    <row r="956" spans="1:33">
      <c r="A956" s="2" t="s">
        <v>3474</v>
      </c>
      <c r="B956">
        <v>1993</v>
      </c>
      <c r="C956" cm="1">
        <f t="array" ref="C956">_xlfn.IFS(ISNUMBER(SEARCH("wagon",PROPERTIES[[#This Row],[VEHIDCODE]])),0,OR(MID(PROPERTIES[[#This Row],[VEHIDCODE]],2,2)="mu",_xlfn.TEXTBEFORE(PROPERTIES[[#This Row],[VEHIDCODE]],"_")="mtro"),1,1=1,0)</f>
        <v>0</v>
      </c>
      <c r="D956" t="s">
        <v>1936</v>
      </c>
      <c r="E956" t="str">
        <f>_xlfn.XLOOKUP(PROPERTIES[[#This Row],[COUNTRY]],COUNTRIES[COUNTRY_DESCRIPTION],COUNTRIES[COUNTRY_LABEL],"")</f>
        <v>US</v>
      </c>
      <c r="F956" t="str" cm="1">
        <f t="array" ref="F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6" t="s">
        <v>19</v>
      </c>
      <c r="H956">
        <v>0</v>
      </c>
      <c r="I956">
        <v>8</v>
      </c>
      <c r="J956">
        <v>8</v>
      </c>
      <c r="K956" t="str" cm="1">
        <f t="array" ref="K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6">
        <f>_xlfn.XLOOKUP("LOADINGSPEEDDEF_"&amp;PROPERTIES[[#This Row],[LOADINGSPEED]],LOADINGSPEEDDEF[TYPE],LOADINGSPEEDDEF[SPEED])</f>
        <v>20</v>
      </c>
      <c r="M956" cm="1">
        <f t="array" ref="M9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6">
        <f>IF(ISNUMBER(SEARCH("passenger",PROPERTIES[[#This Row],[CARGODEF]])),1,0)</f>
        <v>0</v>
      </c>
      <c r="O956" s="32">
        <v>193</v>
      </c>
      <c r="P956">
        <v>4400</v>
      </c>
      <c r="Q956">
        <v>119</v>
      </c>
      <c r="R956" s="29">
        <v>640</v>
      </c>
      <c r="S956" s="29">
        <f>IFERROR(PROPERTIES[[#This Row],[TE_STARTING_KN]]/(PROPERTIES[[#This Row],[WEIGHT]]*9.81),0)</f>
        <v>0.3380287641351481</v>
      </c>
      <c r="T956" s="29">
        <v>0</v>
      </c>
      <c r="U956" s="25">
        <f>ROUND(IF(IFERROR(PROPERTIES[[#This Row],[TE_COEFFICIENT_CALC]],0)=0,PROPERTIES[[#This Row],[TE_COEFFICIENT_MANUAL]],PROPERTIES[[#This Row],[TE_COEFFICIENT_CALC]]),3)</f>
        <v>0.33800000000000002</v>
      </c>
      <c r="V956" s="36" cm="1">
        <f t="array" ref="V9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6" s="35">
        <v>0</v>
      </c>
      <c r="X956" s="9">
        <v>0</v>
      </c>
      <c r="Y956" t="s">
        <v>881</v>
      </c>
      <c r="Z956" t="s">
        <v>868</v>
      </c>
      <c r="AA956" s="2" t="s">
        <v>886</v>
      </c>
      <c r="AB956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6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6" s="2" t="str">
        <f>SUBSTITUTE(SUBSTITUTE(PROPERTIES[[#This Row],[PURCHASECOST_VALUE]], "PURCHASECOST_", ""), "_VALUE", "")</f>
        <v>DIESELENGINE</v>
      </c>
      <c r="AE956" s="9" t="str" cm="1">
        <f t="array" ref="AE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6" s="2" t="b">
        <v>0</v>
      </c>
      <c r="AG956" s="10" t="b">
        <v>0</v>
      </c>
    </row>
    <row r="957" spans="1:33">
      <c r="A957" s="2" t="s">
        <v>3477</v>
      </c>
      <c r="B957">
        <v>1971</v>
      </c>
      <c r="C957" cm="1">
        <f t="array" ref="C957">_xlfn.IFS(ISNUMBER(SEARCH("wagon",PROPERTIES[[#This Row],[VEHIDCODE]])),0,OR(MID(PROPERTIES[[#This Row],[VEHIDCODE]],2,2)="mu",_xlfn.TEXTBEFORE(PROPERTIES[[#This Row],[VEHIDCODE]],"_")="mtro"),1,1=1,0)</f>
        <v>0</v>
      </c>
      <c r="D957" t="s">
        <v>1936</v>
      </c>
      <c r="E957" t="str">
        <f>_xlfn.XLOOKUP(PROPERTIES[[#This Row],[COUNTRY]],COUNTRIES[COUNTRY_DESCRIPTION],COUNTRIES[COUNTRY_LABEL],"")</f>
        <v>US</v>
      </c>
      <c r="F957" t="str" cm="1">
        <f t="array" ref="F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7" t="s">
        <v>19</v>
      </c>
      <c r="H957">
        <v>0</v>
      </c>
      <c r="I957">
        <v>7</v>
      </c>
      <c r="J957">
        <v>7</v>
      </c>
      <c r="K957" t="str" cm="1">
        <f t="array" ref="K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7">
        <f>_xlfn.XLOOKUP("LOADINGSPEEDDEF_"&amp;PROPERTIES[[#This Row],[LOADINGSPEED]],LOADINGSPEEDDEF[TYPE],LOADINGSPEEDDEF[SPEED])</f>
        <v>20</v>
      </c>
      <c r="M957" cm="1">
        <f t="array" ref="M9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7">
        <f>IF(ISNUMBER(SEARCH("passenger",PROPERTIES[[#This Row],[CARGODEF]])),1,0)</f>
        <v>0</v>
      </c>
      <c r="O957" s="32">
        <v>119</v>
      </c>
      <c r="P957">
        <v>3000</v>
      </c>
      <c r="Q957">
        <f>INT(75*1.62)</f>
        <v>121</v>
      </c>
      <c r="R957" s="29">
        <v>278</v>
      </c>
      <c r="S957" s="29">
        <f>IFERROR(PROPERTIES[[#This Row],[TE_STARTING_KN]]/(PROPERTIES[[#This Row],[WEIGHT]]*9.81),0)</f>
        <v>0.23813806868313073</v>
      </c>
      <c r="T957" s="29">
        <v>0</v>
      </c>
      <c r="U957" s="25">
        <f>ROUND(IF(IFERROR(PROPERTIES[[#This Row],[TE_COEFFICIENT_CALC]],0)=0,PROPERTIES[[#This Row],[TE_COEFFICIENT_MANUAL]],PROPERTIES[[#This Row],[TE_COEFFICIENT_CALC]]),3)</f>
        <v>0.23799999999999999</v>
      </c>
      <c r="V957" s="36" cm="1">
        <f t="array" ref="V9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7" s="35">
        <v>0</v>
      </c>
      <c r="X957" s="9">
        <v>0</v>
      </c>
      <c r="Y957" t="s">
        <v>881</v>
      </c>
      <c r="Z957" t="s">
        <v>868</v>
      </c>
      <c r="AA957" s="2" t="s">
        <v>886</v>
      </c>
      <c r="AB957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7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7" s="2" t="str">
        <f>SUBSTITUTE(SUBSTITUTE(PROPERTIES[[#This Row],[PURCHASECOST_VALUE]], "PURCHASECOST_", ""), "_VALUE", "")</f>
        <v>DIESELENGINE</v>
      </c>
      <c r="AE957" s="9" t="str" cm="1">
        <f t="array" ref="AE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7" s="2" t="b">
        <v>0</v>
      </c>
      <c r="AG957" s="10" t="b">
        <v>0</v>
      </c>
    </row>
    <row r="958" spans="1:33">
      <c r="A958" s="2" t="s">
        <v>3480</v>
      </c>
      <c r="B958">
        <v>1889</v>
      </c>
      <c r="C958" cm="1">
        <f t="array" ref="C958">_xlfn.IFS(ISNUMBER(SEARCH("wagon",PROPERTIES[[#This Row],[VEHIDCODE]])),0,OR(MID(PROPERTIES[[#This Row],[VEHIDCODE]],2,2)="mu",_xlfn.TEXTBEFORE(PROPERTIES[[#This Row],[VEHIDCODE]],"_")="mtro"),1,1=1,0)</f>
        <v>0</v>
      </c>
      <c r="D958" t="s">
        <v>1770</v>
      </c>
      <c r="E958" t="str">
        <f>_xlfn.XLOOKUP(PROPERTIES[[#This Row],[COUNTRY]],COUNTRIES[COUNTRY_DESCRIPTION],COUNTRIES[COUNTRY_LABEL],"")</f>
        <v>EG</v>
      </c>
      <c r="F958" t="str" cm="1">
        <f t="array" ref="F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8" t="s">
        <v>19</v>
      </c>
      <c r="H958">
        <v>0</v>
      </c>
      <c r="I958">
        <v>7</v>
      </c>
      <c r="J958">
        <v>7</v>
      </c>
      <c r="K958" t="str" cm="1">
        <f t="array" ref="K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8">
        <f>_xlfn.XLOOKUP("LOADINGSPEEDDEF_"&amp;PROPERTIES[[#This Row],[LOADINGSPEED]],LOADINGSPEEDDEF[TYPE],LOADINGSPEEDDEF[SPEED])</f>
        <v>20</v>
      </c>
      <c r="M958" cm="1">
        <f t="array" ref="M9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8">
        <f>IF(ISNUMBER(SEARCH("passenger",PROPERTIES[[#This Row],[CARGODEF]])),1,0)</f>
        <v>0</v>
      </c>
      <c r="O958" s="32">
        <v>64.5</v>
      </c>
      <c r="P958">
        <v>550</v>
      </c>
      <c r="Q958">
        <v>95</v>
      </c>
      <c r="R958" s="29">
        <v>47.2</v>
      </c>
      <c r="S958" s="28">
        <f>IFERROR(PROPERTIES[[#This Row],[TE_STARTING_KN]]/(PROPERTIES[[#This Row],[WEIGHT]]*9.81),0)</f>
        <v>7.4595611186180855E-2</v>
      </c>
      <c r="T958" s="28">
        <v>0</v>
      </c>
      <c r="U958" s="25">
        <f>ROUND(IF(IFERROR(PROPERTIES[[#This Row],[TE_COEFFICIENT_CALC]],0)=0,PROPERTIES[[#This Row],[TE_COEFFICIENT_MANUAL]],PROPERTIES[[#This Row],[TE_COEFFICIENT_CALC]]),3)</f>
        <v>7.4999999999999997E-2</v>
      </c>
      <c r="V958" s="11" cm="1">
        <f t="array" ref="V9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8" s="35">
        <v>0</v>
      </c>
      <c r="X958" s="9">
        <v>0</v>
      </c>
      <c r="Y958" t="s">
        <v>872</v>
      </c>
      <c r="Z958" t="s">
        <v>868</v>
      </c>
      <c r="AA958" s="2" t="s">
        <v>886</v>
      </c>
      <c r="AB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8" s="2" t="str">
        <f>SUBSTITUTE(SUBSTITUTE(PROPERTIES[[#This Row],[PURCHASECOST_VALUE]], "PURCHASECOST_", ""), "_VALUE", "")</f>
        <v>STEAMENGINE</v>
      </c>
      <c r="AE958" s="9" t="str" cm="1">
        <f t="array" ref="AE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8" s="2" t="b">
        <v>0</v>
      </c>
      <c r="AG958" s="10" t="b">
        <v>0</v>
      </c>
    </row>
    <row r="959" spans="1:33">
      <c r="A959" t="s">
        <v>3481</v>
      </c>
      <c r="B959">
        <v>1898</v>
      </c>
      <c r="C959" s="47" cm="1">
        <f t="array" ref="C959">_xlfn.IFS(ISNUMBER(SEARCH("wagon",PROPERTIES[[#This Row],[VEHIDCODE]])),0,OR(MID(PROPERTIES[[#This Row],[VEHIDCODE]],2,2)="mu",_xlfn.TEXTBEFORE(PROPERTIES[[#This Row],[VEHIDCODE]],"_")="mtro"),1,1=1,0)</f>
        <v>0</v>
      </c>
      <c r="D959" t="s">
        <v>1770</v>
      </c>
      <c r="E959" t="str">
        <f>_xlfn.XLOOKUP(PROPERTIES[[#This Row],[COUNTRY]],COUNTRIES[COUNTRY_DESCRIPTION],COUNTRIES[COUNTRY_LABEL],"")</f>
        <v>EG</v>
      </c>
      <c r="F959" t="str" cm="1">
        <f t="array" ref="F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9" t="s">
        <v>19</v>
      </c>
      <c r="H959">
        <v>0</v>
      </c>
      <c r="I959">
        <v>5</v>
      </c>
      <c r="J959">
        <v>8</v>
      </c>
      <c r="K959" t="str" cm="1">
        <f t="array" ref="K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9">
        <f>_xlfn.XLOOKUP("LOADINGSPEEDDEF_"&amp;PROPERTIES[[#This Row],[LOADINGSPEED]],LOADINGSPEEDDEF[TYPE],LOADINGSPEEDDEF[SPEED])</f>
        <v>20</v>
      </c>
      <c r="M959" cm="1">
        <f t="array" ref="M9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9">
        <f>IF(ISNUMBER(SEARCH("passenger",PROPERTIES[[#This Row],[CARGODEF]])),1,0)</f>
        <v>0</v>
      </c>
      <c r="O959" s="32">
        <v>64.2</v>
      </c>
      <c r="P959">
        <v>650</v>
      </c>
      <c r="Q959">
        <v>75</v>
      </c>
      <c r="R959" s="29">
        <v>80</v>
      </c>
      <c r="S959" s="28">
        <f>IFERROR(PROPERTIES[[#This Row],[TE_STARTING_KN]]/(PROPERTIES[[#This Row],[WEIGHT]]*9.81),0)</f>
        <v>0.12702404882804436</v>
      </c>
      <c r="T959" s="28">
        <v>0</v>
      </c>
      <c r="U959" s="25">
        <f>ROUND(IF(IFERROR(PROPERTIES[[#This Row],[TE_COEFFICIENT_CALC]],0)=0,PROPERTIES[[#This Row],[TE_COEFFICIENT_MANUAL]],PROPERTIES[[#This Row],[TE_COEFFICIENT_CALC]]),3)</f>
        <v>0.127</v>
      </c>
      <c r="V959" s="11" cm="1">
        <f t="array" ref="V9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9" s="35">
        <v>0</v>
      </c>
      <c r="X959" s="9">
        <v>3</v>
      </c>
      <c r="Y959" t="s">
        <v>872</v>
      </c>
      <c r="Z959" t="s">
        <v>868</v>
      </c>
      <c r="AA959" s="2" t="s">
        <v>886</v>
      </c>
      <c r="AB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9" s="2" t="str">
        <f>SUBSTITUTE(SUBSTITUTE(PROPERTIES[[#This Row],[PURCHASECOST_VALUE]], "PURCHASECOST_", ""), "_VALUE", "")</f>
        <v>STEAMENGINE</v>
      </c>
      <c r="AE959" s="9" t="str" cm="1">
        <f t="array" ref="AE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9" s="2" t="b">
        <v>0</v>
      </c>
      <c r="AG959" s="10" t="b">
        <v>0</v>
      </c>
    </row>
    <row r="960" spans="1:33">
      <c r="A960" t="s">
        <v>3486</v>
      </c>
      <c r="B960">
        <v>1892</v>
      </c>
      <c r="C960" s="47" cm="1">
        <f t="array" ref="C960">_xlfn.IFS(ISNUMBER(SEARCH("wagon",PROPERTIES[[#This Row],[VEHIDCODE]])),0,OR(MID(PROPERTIES[[#This Row],[VEHIDCODE]],2,2)="mu",_xlfn.TEXTBEFORE(PROPERTIES[[#This Row],[VEHIDCODE]],"_")="mtro"),1,1=1,0)</f>
        <v>0</v>
      </c>
      <c r="D960" t="s">
        <v>1770</v>
      </c>
      <c r="E960" t="str">
        <f>_xlfn.XLOOKUP(PROPERTIES[[#This Row],[COUNTRY]],COUNTRIES[COUNTRY_DESCRIPTION],COUNTRIES[COUNTRY_LABEL],"")</f>
        <v>EG</v>
      </c>
      <c r="F960" t="str" cm="1">
        <f t="array" ref="F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0" t="s">
        <v>19</v>
      </c>
      <c r="H960">
        <v>0</v>
      </c>
      <c r="I960">
        <v>5</v>
      </c>
      <c r="J960" s="47">
        <v>8</v>
      </c>
      <c r="K960" s="47" t="str" cm="1">
        <f t="array" ref="K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0" s="47">
        <f>_xlfn.XLOOKUP("LOADINGSPEEDDEF_"&amp;PROPERTIES[[#This Row],[LOADINGSPEED]],LOADINGSPEEDDEF[TYPE],LOADINGSPEEDDEF[SPEED])</f>
        <v>20</v>
      </c>
      <c r="M960" s="47" cm="1">
        <f t="array" ref="M9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0">
        <f>IF(ISNUMBER(SEARCH("passenger",PROPERTIES[[#This Row],[CARGODEF]])),1,0)</f>
        <v>0</v>
      </c>
      <c r="O960" s="32">
        <v>65.3</v>
      </c>
      <c r="P960">
        <v>650</v>
      </c>
      <c r="Q960">
        <v>60</v>
      </c>
      <c r="R960" s="29">
        <v>66.13</v>
      </c>
      <c r="S960" s="28">
        <f>IFERROR(PROPERTIES[[#This Row],[TE_STARTING_KN]]/(PROPERTIES[[#This Row],[WEIGHT]]*9.81),0)</f>
        <v>0.10323247366112337</v>
      </c>
      <c r="T960" s="28">
        <v>0</v>
      </c>
      <c r="U960" s="25">
        <f>ROUND(IF(IFERROR(PROPERTIES[[#This Row],[TE_COEFFICIENT_CALC]],0)=0,PROPERTIES[[#This Row],[TE_COEFFICIENT_MANUAL]],PROPERTIES[[#This Row],[TE_COEFFICIENT_CALC]]),3)</f>
        <v>0.10299999999999999</v>
      </c>
      <c r="V960" s="11" cm="1">
        <f t="array" ref="V9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60" s="35">
        <v>0</v>
      </c>
      <c r="X960" s="9">
        <v>3</v>
      </c>
      <c r="Y960" t="s">
        <v>872</v>
      </c>
      <c r="Z960" s="10" t="s">
        <v>868</v>
      </c>
      <c r="AA960" s="10" t="s">
        <v>886</v>
      </c>
      <c r="AB960" s="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0" s="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0" s="48" t="str">
        <f>SUBSTITUTE(SUBSTITUTE(PROPERTIES[[#This Row],[PURCHASECOST_VALUE]], "PURCHASECOST_", ""), "_VALUE", "")</f>
        <v>STEAMENGINE</v>
      </c>
      <c r="AE960" s="9" t="str" cm="1">
        <f t="array" ref="AE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60" s="10" t="b">
        <v>0</v>
      </c>
      <c r="AG960" s="10" t="b">
        <v>0</v>
      </c>
    </row>
  </sheetData>
  <phoneticPr fontId="18" type="noConversion"/>
  <conditionalFormatting sqref="A893:A940">
    <cfRule type="containsText" dxfId="112" priority="38" operator="containsText" text=" ">
      <formula>NOT(ISERROR(SEARCH(" ",A893)))</formula>
    </cfRule>
  </conditionalFormatting>
  <conditionalFormatting sqref="A942:A943">
    <cfRule type="containsText" dxfId="111" priority="31" operator="containsText" text=" ">
      <formula>NOT(ISERROR(SEARCH(" ",A942)))</formula>
    </cfRule>
  </conditionalFormatting>
  <conditionalFormatting sqref="A946:A950">
    <cfRule type="containsText" dxfId="110" priority="20" operator="containsText" text=" ">
      <formula>NOT(ISERROR(SEARCH(" ",A946)))</formula>
    </cfRule>
  </conditionalFormatting>
  <conditionalFormatting sqref="A952:A953">
    <cfRule type="containsText" dxfId="109" priority="11" operator="containsText" text=" ">
      <formula>NOT(ISERROR(SEARCH(" ",A952)))</formula>
    </cfRule>
  </conditionalFormatting>
  <conditionalFormatting sqref="A956:A957">
    <cfRule type="containsText" dxfId="108" priority="8" operator="containsText" text=" ">
      <formula>NOT(ISERROR(SEARCH(" ",A956)))</formula>
    </cfRule>
  </conditionalFormatting>
  <conditionalFormatting sqref="H1:H1048576">
    <cfRule type="expression" dxfId="106" priority="17">
      <formula>AND(G1="NONE",H1&gt;0)</formula>
    </cfRule>
  </conditionalFormatting>
  <conditionalFormatting sqref="R829:R831">
    <cfRule type="cellIs" dxfId="105" priority="130" operator="equal">
      <formula>0</formula>
    </cfRule>
  </conditionalFormatting>
  <conditionalFormatting sqref="R898:R899">
    <cfRule type="cellIs" dxfId="104" priority="89" operator="equal">
      <formula>0</formula>
    </cfRule>
  </conditionalFormatting>
  <conditionalFormatting sqref="R914:R915">
    <cfRule type="cellIs" dxfId="103" priority="68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957 S961:U1048576 R958:T960">
    <cfRule type="cellIs" dxfId="102" priority="176" operator="equal">
      <formula>0</formula>
    </cfRule>
  </conditionalFormatting>
  <conditionalFormatting sqref="Y572:Y586">
    <cfRule type="cellIs" dxfId="101" priority="143" operator="equal">
      <formula>FALSE</formula>
    </cfRule>
  </conditionalFormatting>
  <conditionalFormatting sqref="Y653:Y718">
    <cfRule type="cellIs" dxfId="100" priority="144" operator="equal">
      <formula>FALSE</formula>
    </cfRule>
  </conditionalFormatting>
  <conditionalFormatting sqref="Y825:Y826">
    <cfRule type="cellIs" dxfId="99" priority="135" operator="equal">
      <formula>FALSE</formula>
    </cfRule>
  </conditionalFormatting>
  <conditionalFormatting sqref="Y881:Y882">
    <cfRule type="cellIs" dxfId="98" priority="122" operator="equal">
      <formula>FALSE</formula>
    </cfRule>
  </conditionalFormatting>
  <conditionalFormatting sqref="Y884">
    <cfRule type="cellIs" dxfId="97" priority="117" operator="equal">
      <formula>FALSE</formula>
    </cfRule>
  </conditionalFormatting>
  <conditionalFormatting sqref="Y886:Y890">
    <cfRule type="cellIs" dxfId="96" priority="118" operator="equal">
      <formula>FALSE</formula>
    </cfRule>
  </conditionalFormatting>
  <conditionalFormatting sqref="Y892:Y894">
    <cfRule type="cellIs" dxfId="95" priority="103" operator="equal">
      <formula>FALSE</formula>
    </cfRule>
  </conditionalFormatting>
  <conditionalFormatting sqref="Y951:Y957">
    <cfRule type="cellIs" dxfId="94" priority="16" operator="equal">
      <formula>FALSE</formula>
    </cfRule>
  </conditionalFormatting>
  <conditionalFormatting sqref="Y1:AA571 Z572:AA586 Y587:AA652 Z653:AA718 Y719:AA798 AN792:AP1048576">
    <cfRule type="cellIs" dxfId="93" priority="167" operator="equal">
      <formula>FALSE</formula>
    </cfRule>
  </conditionalFormatting>
  <conditionalFormatting sqref="Y800:AA802">
    <cfRule type="cellIs" dxfId="92" priority="163" operator="equal">
      <formula>FALSE</formula>
    </cfRule>
  </conditionalFormatting>
  <conditionalFormatting sqref="Y804:AA821">
    <cfRule type="cellIs" dxfId="91" priority="138" operator="equal">
      <formula>FALSE</formula>
    </cfRule>
  </conditionalFormatting>
  <conditionalFormatting sqref="Y824:AA824">
    <cfRule type="cellIs" dxfId="90" priority="136" operator="equal">
      <formula>FALSE</formula>
    </cfRule>
  </conditionalFormatting>
  <conditionalFormatting sqref="Y827:AA827">
    <cfRule type="cellIs" dxfId="89" priority="132" operator="equal">
      <formula>FALSE</formula>
    </cfRule>
  </conditionalFormatting>
  <conditionalFormatting sqref="Y832:AA833">
    <cfRule type="cellIs" dxfId="88" priority="128" operator="equal">
      <formula>FALSE</formula>
    </cfRule>
  </conditionalFormatting>
  <conditionalFormatting sqref="Y883:AA883">
    <cfRule type="cellIs" dxfId="87" priority="124" operator="equal">
      <formula>FALSE</formula>
    </cfRule>
  </conditionalFormatting>
  <conditionalFormatting sqref="Y885:AA885">
    <cfRule type="cellIs" dxfId="86" priority="120" operator="equal">
      <formula>FALSE</formula>
    </cfRule>
  </conditionalFormatting>
  <conditionalFormatting sqref="Y891:AA891">
    <cfRule type="cellIs" dxfId="85" priority="105" operator="equal">
      <formula>FALSE</formula>
    </cfRule>
  </conditionalFormatting>
  <conditionalFormatting sqref="Y895:AA895">
    <cfRule type="cellIs" dxfId="84" priority="97" operator="equal">
      <formula>FALSE</formula>
    </cfRule>
  </conditionalFormatting>
  <conditionalFormatting sqref="Y938:AA938">
    <cfRule type="cellIs" dxfId="83" priority="43" operator="equal">
      <formula>FALSE</formula>
    </cfRule>
  </conditionalFormatting>
  <conditionalFormatting sqref="Y941:AA950">
    <cfRule type="cellIs" dxfId="82" priority="19" operator="equal">
      <formula>FALSE</formula>
    </cfRule>
  </conditionalFormatting>
  <conditionalFormatting sqref="Z822:Z823">
    <cfRule type="cellIs" dxfId="81" priority="137" operator="equal">
      <formula>FALSE</formula>
    </cfRule>
  </conditionalFormatting>
  <conditionalFormatting sqref="Z825:Z826">
    <cfRule type="cellIs" dxfId="80" priority="133" operator="equal">
      <formula>FALSE</formula>
    </cfRule>
  </conditionalFormatting>
  <conditionalFormatting sqref="Z828:Z831">
    <cfRule type="cellIs" dxfId="79" priority="131" operator="equal">
      <formula>FALSE</formula>
    </cfRule>
  </conditionalFormatting>
  <conditionalFormatting sqref="Z835:Z840 Z842:Z880">
    <cfRule type="cellIs" dxfId="78" priority="127" operator="equal">
      <formula>FALSE</formula>
    </cfRule>
  </conditionalFormatting>
  <conditionalFormatting sqref="Z890">
    <cfRule type="cellIs" dxfId="77" priority="106" operator="equal">
      <formula>FALSE</formula>
    </cfRule>
  </conditionalFormatting>
  <conditionalFormatting sqref="Z939:Z940">
    <cfRule type="cellIs" dxfId="76" priority="41" operator="equal">
      <formula>FALSE</formula>
    </cfRule>
  </conditionalFormatting>
  <conditionalFormatting sqref="Z952:Z957">
    <cfRule type="cellIs" dxfId="75" priority="10" operator="equal">
      <formula>FALSE</formula>
    </cfRule>
  </conditionalFormatting>
  <conditionalFormatting sqref="Z803:AA803">
    <cfRule type="cellIs" dxfId="74" priority="162" operator="equal">
      <formula>FALSE</formula>
    </cfRule>
  </conditionalFormatting>
  <conditionalFormatting sqref="Z881:AA882">
    <cfRule type="cellIs" dxfId="73" priority="125" operator="equal">
      <formula>FALSE</formula>
    </cfRule>
  </conditionalFormatting>
  <conditionalFormatting sqref="Z884:AA884">
    <cfRule type="cellIs" dxfId="72" priority="121" operator="equal">
      <formula>FALSE</formula>
    </cfRule>
  </conditionalFormatting>
  <conditionalFormatting sqref="Z886:AA889">
    <cfRule type="cellIs" dxfId="71" priority="108" operator="equal">
      <formula>FALSE</formula>
    </cfRule>
  </conditionalFormatting>
  <conditionalFormatting sqref="Z892:AA894">
    <cfRule type="cellIs" dxfId="70" priority="99" operator="equal">
      <formula>FALSE</formula>
    </cfRule>
  </conditionalFormatting>
  <conditionalFormatting sqref="Z951:AA951">
    <cfRule type="cellIs" dxfId="69" priority="15" operator="equal">
      <formula>FALSE</formula>
    </cfRule>
  </conditionalFormatting>
  <conditionalFormatting sqref="AA825:AA826">
    <cfRule type="cellIs" dxfId="68" priority="134" operator="equal">
      <formula>FALSE</formula>
    </cfRule>
  </conditionalFormatting>
  <conditionalFormatting sqref="AA897">
    <cfRule type="cellIs" dxfId="67" priority="91" operator="equal">
      <formula>FALSE</formula>
    </cfRule>
  </conditionalFormatting>
  <conditionalFormatting sqref="AA899">
    <cfRule type="cellIs" dxfId="66" priority="87" operator="equal">
      <formula>FALSE</formula>
    </cfRule>
  </conditionalFormatting>
  <conditionalFormatting sqref="AA902:AA937">
    <cfRule type="cellIs" dxfId="65" priority="74" operator="equal">
      <formula>FALSE</formula>
    </cfRule>
  </conditionalFormatting>
  <conditionalFormatting sqref="AA952:AA957">
    <cfRule type="cellIs" dxfId="64" priority="12" operator="equal">
      <formula>FALSE</formula>
    </cfRule>
  </conditionalFormatting>
  <conditionalFormatting sqref="AB2:AB960">
    <cfRule type="cellIs" dxfId="63" priority="112" operator="equal">
      <formula>FALSE</formula>
    </cfRule>
  </conditionalFormatting>
  <conditionalFormatting sqref="AC2:AC960">
    <cfRule type="cellIs" dxfId="62" priority="96" operator="equal">
      <formula>FALSE</formula>
    </cfRule>
  </conditionalFormatting>
  <conditionalFormatting sqref="AF2:AF960">
    <cfRule type="containsText" dxfId="61" priority="161" operator="containsText" text="FALSE">
      <formula>NOT(ISERROR(SEARCH("FALSE",AF2)))</formula>
    </cfRule>
  </conditionalFormatting>
  <conditionalFormatting sqref="AG2:AG960">
    <cfRule type="cellIs" dxfId="60" priority="40" operator="equal">
      <formula>FALSE</formula>
    </cfRule>
  </conditionalFormatting>
  <conditionalFormatting sqref="AM790:AO791">
    <cfRule type="cellIs" dxfId="59" priority="177" operator="equal">
      <formula>FALSE</formula>
    </cfRule>
  </conditionalFormatting>
  <conditionalFormatting sqref="A958">
    <cfRule type="containsText" dxfId="30" priority="7" operator="containsText" text=" ">
      <formula>NOT(ISERROR(SEARCH(" ",A958)))</formula>
    </cfRule>
  </conditionalFormatting>
  <conditionalFormatting sqref="Y958:AA958">
    <cfRule type="cellIs" dxfId="25" priority="6" operator="equal">
      <formula>FALSE</formula>
    </cfRule>
  </conditionalFormatting>
  <conditionalFormatting sqref="A959">
    <cfRule type="containsText" dxfId="13" priority="5" operator="containsText" text=" ">
      <formula>NOT(ISERROR(SEARCH(" ",A959)))</formula>
    </cfRule>
  </conditionalFormatting>
  <conditionalFormatting sqref="Z959:AA959">
    <cfRule type="cellIs" dxfId="12" priority="4" operator="equal">
      <formula>FALSE</formula>
    </cfRule>
  </conditionalFormatting>
  <conditionalFormatting sqref="Y959:Y960">
    <cfRule type="cellIs" dxfId="11" priority="3" operator="equal">
      <formula>FALSE</formula>
    </cfRule>
  </conditionalFormatting>
  <conditionalFormatting sqref="Z960:AA960">
    <cfRule type="cellIs" dxfId="4" priority="2" operator="equal">
      <formula>FALSE</formula>
    </cfRule>
  </conditionalFormatting>
  <conditionalFormatting sqref="A960">
    <cfRule type="containsText" dxfId="3" priority="1" operator="containsText" text=" ">
      <formula>NOT(ISERROR(SEARCH(" ",A960)))</formula>
    </cfRule>
  </conditionalFormatting>
  <dataValidations count="16">
    <dataValidation type="whole" operator="greaterThanOrEqual" allowBlank="1" showInputMessage="1" showErrorMessage="1" sqref="W2:X960 H2:H960 P2:Q960 N2:N960" xr:uid="{699258F9-37E8-437E-9547-ACEA0AFD7DA4}">
      <formula1>0</formula1>
    </dataValidation>
    <dataValidation type="decimal" operator="greaterThanOrEqual" allowBlank="1" showInputMessage="1" showErrorMessage="1" sqref="R2:U960 O2:O960" xr:uid="{F342F512-E760-4CD3-801B-E5B9CF70B7FD}">
      <formula1>0</formula1>
    </dataValidation>
    <dataValidation type="whole" allowBlank="1" showInputMessage="1" showErrorMessage="1" sqref="V2:V832 V881:V886 V891:V895 V910:V913 V938 V941 V958:V960" xr:uid="{125542C7-FF60-46CF-B6C9-00AF04518EEB}">
      <formula1>5</formula1>
      <formula2>100</formula2>
    </dataValidation>
    <dataValidation operator="greaterThanOrEqual" allowBlank="1" showInputMessage="1" showErrorMessage="1" sqref="AI790:AJ791 AJ792:AK1048576 V833:V880 V887:V890 V896:V909 V914:V937 V939:V940 V942:V957 V961:V1048576" xr:uid="{2D963A9D-C2E3-4020-ABFA-FD04EDA25119}"/>
    <dataValidation type="whole" allowBlank="1" showInputMessage="1" showErrorMessage="1" sqref="B792 B2:B789 B881 B818 B804 B960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60" xr:uid="{33652263-03A3-437A-966A-BE8C0F8BE076}">
      <formula1>INDIRECT("COUNTRIES[COUNTRY_DESCRIPTION]")</formula1>
    </dataValidation>
    <dataValidation type="list" allowBlank="1" showInputMessage="1" showErrorMessage="1" sqref="E2:E960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G960" xr:uid="{F2DE25A7-EAF4-4DA6-85FD-9F7B7EE18717}">
      <formula1>"TRUE,FALSE"</formula1>
    </dataValidation>
    <dataValidation type="list" allowBlank="1" showInputMessage="1" showErrorMessage="1" sqref="Y2:Z960" xr:uid="{A6AEDF15-D52E-4DEA-AD86-7127D84AEEAD}">
      <formula1>INDIRECT("VALID_REGIONS[VALID_REGIONS]")</formula1>
    </dataValidation>
    <dataValidation type="list" allowBlank="1" showInputMessage="1" showErrorMessage="1" sqref="AA800:AA821 AA824:AA827 AA832:AA833 AA2:AA795 AA797:AA798 AA881:AA889 AA891:AA895 AA897 AA899 AA902:AA938 AA941:AA960" xr:uid="{B551DD41-9C48-4DAD-97B1-4A99C17182E4}">
      <formula1>INDIRECT("VALID_CONCEPTS[VALID_CONCEPTS]")</formula1>
    </dataValidation>
    <dataValidation type="whole" operator="greaterThan" allowBlank="1" showInputMessage="1" showErrorMessage="1" sqref="J2:J960" xr:uid="{870AF9CD-1FF5-4186-831D-7CE6637E02C8}">
      <formula1>1</formula1>
    </dataValidation>
    <dataValidation type="whole" allowBlank="1" showInputMessage="1" showErrorMessage="1" sqref="I2:I960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60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Y2:Z960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AA800:AA821 AA824:AA827 AA832:AA833 AA2:AA795 AA797:AA798 AA881:AA889 AA891:AA895 AA897 AA899 AA902:AA938 AA941:AA960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60"/>
  <sheetViews>
    <sheetView zoomScaleNormal="100" workbookViewId="0">
      <pane xSplit="1" ySplit="1" topLeftCell="F937" activePane="bottomRight" state="frozen"/>
      <selection pane="topRight" activeCell="B1" sqref="B1"/>
      <selection pane="bottomLeft" activeCell="A2" sqref="A2"/>
      <selection pane="bottomRight" activeCell="A960" sqref="A960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3066</v>
      </c>
      <c r="AH1" s="15" t="s">
        <v>3067</v>
      </c>
      <c r="AI1" s="15" t="s">
        <v>3068</v>
      </c>
      <c r="AJ1" s="15" t="s">
        <v>3069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3064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3332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3333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1699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1701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2747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2903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2905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3047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3048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3020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3015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3016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3017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3018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3019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3055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3031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3049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3052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3056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3059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3073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3074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3077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3081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3082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3085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3089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3091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3093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3095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3098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3100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3103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3106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3109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3112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3114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3117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3123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3126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3129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3133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3134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3136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3138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3143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3146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3152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3153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3155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3159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3161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3166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3167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3170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3173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3175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3182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3188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3193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3185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3194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3195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3196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3201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3208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3209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3212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3214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3218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3221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3226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3229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3231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3235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3238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3241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3243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3246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3249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3253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3255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3263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3266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3270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3283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3277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3281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3284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3288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3291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3301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3303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3325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3324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3320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3326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3329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3338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3341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3344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3347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3350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3352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3353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3356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3357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3360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3361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3364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3366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3368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3370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3372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3374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3375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3380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3382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3383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3385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3387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3388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3396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3397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3399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3402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3405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3411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3415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3418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3428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3435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3436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3439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3442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3444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3448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3451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3452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3457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3461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3463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3466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3468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3472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3474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3477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3480</v>
      </c>
      <c r="J958" s="2" t="b">
        <v>1</v>
      </c>
      <c r="K958" s="47"/>
      <c r="L958" s="47"/>
      <c r="M958" s="47"/>
      <c r="N958" s="47"/>
      <c r="O958" s="47"/>
      <c r="P958" s="47"/>
      <c r="Q958" s="47"/>
      <c r="R958" s="47"/>
      <c r="S958" s="48"/>
      <c r="T958" s="47"/>
      <c r="U958" s="47"/>
      <c r="V958" s="47"/>
      <c r="W958" s="47"/>
      <c r="X958" s="47"/>
      <c r="Y958" s="47"/>
      <c r="Z958" s="47"/>
      <c r="AA958" s="47"/>
      <c r="AB958" s="48"/>
      <c r="AC958" s="47"/>
      <c r="AD958" s="47"/>
      <c r="AE958" s="48"/>
      <c r="AF958" s="48" t="b">
        <f>LEN(_xlfn.CONCAT(TRACK_TYPES[[#This Row],[TRACK_TYPE_STANDARD_GAUGE_RAILTYPE_OHLE]:[TRACK_TYPE_MTRO]]))&gt;0</f>
        <v>1</v>
      </c>
      <c r="AG958" s="48" t="b" cm="1">
        <f t="array" ref="AG958">IFERROR(_xlfn.BYROW(TRACK_TYPES[[#This Row],[TRACK_TYPE_STANDARD_GAUGE_RAILTYPE_OHLE]:[TRACK_TYPE_STANDARD_GAUGE_RAILTYPE_NONE]],_xlfn.LAMBDA(_xlpm.r,OR(_xlpm.r))),FALSE)</f>
        <v>1</v>
      </c>
      <c r="AH958" s="48" t="b" cm="1">
        <f t="array" ref="AH958">IFERROR(_xlfn.BYROW(TRACK_TYPES[[#This Row],[TRACK_TYPE_NARROW_GAUGE_RAILTYPE_OHLE]:[TRACK_TYPE_NARROW_GAUGE_RAILTYPE_NONE]],_xlfn.LAMBDA(_xlpm.r,OR(_xlpm.r))),FALSE)</f>
        <v>0</v>
      </c>
      <c r="AI958" s="48" t="b" cm="1">
        <f t="array" ref="AI958">IFERROR(_xlfn.BYROW(TRACK_TYPES[[#This Row],[TRACK_TYPE_BROAD_GAUGE_RAILTYPE_OHLE]:[TRACK_TYPE_BROAD_GAUGE_RAILTYPE_NONE]],_xlfn.LAMBDA(_xlpm.r,OR(_xlpm.r))),FALSE)</f>
        <v>0</v>
      </c>
      <c r="AJ958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3481</v>
      </c>
      <c r="B959" s="47"/>
      <c r="C959" s="47"/>
      <c r="D959" s="47"/>
      <c r="E959" s="47"/>
      <c r="F959" s="47"/>
      <c r="G959" s="47"/>
      <c r="H959" s="47"/>
      <c r="I959" s="47"/>
      <c r="J959" s="2" t="b">
        <v>1</v>
      </c>
      <c r="K959" s="47"/>
      <c r="L959" s="47"/>
      <c r="M959" s="47"/>
      <c r="N959" s="47"/>
      <c r="O959" s="47"/>
      <c r="P959" s="47"/>
      <c r="Q959" s="47"/>
      <c r="R959" s="47"/>
      <c r="S959" s="48"/>
      <c r="T959" s="47"/>
      <c r="U959" s="47"/>
      <c r="V959" s="47"/>
      <c r="W959" s="47"/>
      <c r="X959" s="47"/>
      <c r="Y959" s="47"/>
      <c r="Z959" s="47"/>
      <c r="AA959" s="47"/>
      <c r="AB959" s="48"/>
      <c r="AC959" s="47"/>
      <c r="AD959" s="47"/>
      <c r="AE959" s="48"/>
      <c r="AF959" s="48" t="b">
        <f>LEN(_xlfn.CONCAT(TRACK_TYPES[[#This Row],[TRACK_TYPE_STANDARD_GAUGE_RAILTYPE_OHLE]:[TRACK_TYPE_MTRO]]))&gt;0</f>
        <v>1</v>
      </c>
      <c r="AG959" s="48" t="b" cm="1">
        <f t="array" ref="AG959">IFERROR(_xlfn.BYROW(TRACK_TYPES[[#This Row],[TRACK_TYPE_STANDARD_GAUGE_RAILTYPE_OHLE]:[TRACK_TYPE_STANDARD_GAUGE_RAILTYPE_NONE]],_xlfn.LAMBDA(_xlpm.r,OR(_xlpm.r))),FALSE)</f>
        <v>1</v>
      </c>
      <c r="AH959" s="48" t="b" cm="1">
        <f t="array" ref="AH959">IFERROR(_xlfn.BYROW(TRACK_TYPES[[#This Row],[TRACK_TYPE_NARROW_GAUGE_RAILTYPE_OHLE]:[TRACK_TYPE_NARROW_GAUGE_RAILTYPE_NONE]],_xlfn.LAMBDA(_xlpm.r,OR(_xlpm.r))),FALSE)</f>
        <v>0</v>
      </c>
      <c r="AI959" s="48" t="b" cm="1">
        <f t="array" ref="AI959">IFERROR(_xlfn.BYROW(TRACK_TYPES[[#This Row],[TRACK_TYPE_BROAD_GAUGE_RAILTYPE_OHLE]:[TRACK_TYPE_BROAD_GAUGE_RAILTYPE_NONE]],_xlfn.LAMBDA(_xlpm.r,OR(_xlpm.r))),FALSE)</f>
        <v>0</v>
      </c>
      <c r="AJ959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3486</v>
      </c>
      <c r="B960" s="47"/>
      <c r="C960" s="47"/>
      <c r="D960" s="47"/>
      <c r="E960" s="47"/>
      <c r="F960" s="47"/>
      <c r="G960" s="47"/>
      <c r="H960" s="47"/>
      <c r="I960" s="47"/>
      <c r="J960" s="2" t="b">
        <v>1</v>
      </c>
      <c r="K960" s="47"/>
      <c r="L960" s="47"/>
      <c r="M960" s="47"/>
      <c r="N960" s="47"/>
      <c r="O960" s="47"/>
      <c r="P960" s="47"/>
      <c r="Q960" s="47"/>
      <c r="R960" s="47"/>
      <c r="S960" s="48"/>
      <c r="T960" s="47"/>
      <c r="U960" s="47"/>
      <c r="V960" s="47"/>
      <c r="W960" s="47"/>
      <c r="X960" s="47"/>
      <c r="Y960" s="47"/>
      <c r="Z960" s="47"/>
      <c r="AA960" s="47"/>
      <c r="AB960" s="48"/>
      <c r="AC960" s="47"/>
      <c r="AD960" s="47"/>
      <c r="AE960" s="48"/>
      <c r="AF960" s="48" t="b">
        <f>LEN(_xlfn.CONCAT(TRACK_TYPES[[#This Row],[TRACK_TYPE_STANDARD_GAUGE_RAILTYPE_OHLE]:[TRACK_TYPE_MTRO]]))&gt;0</f>
        <v>1</v>
      </c>
      <c r="AG960" s="48" t="b" cm="1">
        <f t="array" ref="AG960">IFERROR(_xlfn.BYROW(TRACK_TYPES[[#This Row],[TRACK_TYPE_STANDARD_GAUGE_RAILTYPE_OHLE]:[TRACK_TYPE_STANDARD_GAUGE_RAILTYPE_NONE]],_xlfn.LAMBDA(_xlpm.r,OR(_xlpm.r))),FALSE)</f>
        <v>1</v>
      </c>
      <c r="AH960" s="48" t="b" cm="1">
        <f t="array" ref="AH960">IFERROR(_xlfn.BYROW(TRACK_TYPES[[#This Row],[TRACK_TYPE_NARROW_GAUGE_RAILTYPE_OHLE]:[TRACK_TYPE_NARROW_GAUGE_RAILTYPE_NONE]],_xlfn.LAMBDA(_xlpm.r,OR(_xlpm.r))),FALSE)</f>
        <v>0</v>
      </c>
      <c r="AI960" s="48" t="b" cm="1">
        <f t="array" ref="AI960">IFERROR(_xlfn.BYROW(TRACK_TYPES[[#This Row],[TRACK_TYPE_BROAD_GAUGE_RAILTYPE_OHLE]:[TRACK_TYPE_BROAD_GAUGE_RAILTYPE_NONE]],_xlfn.LAMBDA(_xlpm.r,OR(_xlpm.r))),FALSE)</f>
        <v>0</v>
      </c>
      <c r="AJ960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58" priority="14" operator="containsText" text=" ">
      <formula>NOT(ISERROR(SEARCH(" ",A893)))</formula>
    </cfRule>
  </conditionalFormatting>
  <conditionalFormatting sqref="A942:A943">
    <cfRule type="containsText" dxfId="57" priority="12" operator="containsText" text=" ">
      <formula>NOT(ISERROR(SEARCH(" ",A942)))</formula>
    </cfRule>
  </conditionalFormatting>
  <conditionalFormatting sqref="A946:A950">
    <cfRule type="containsText" dxfId="56" priority="8" operator="containsText" text=" ">
      <formula>NOT(ISERROR(SEARCH(" ",A946)))</formula>
    </cfRule>
  </conditionalFormatting>
  <conditionalFormatting sqref="A952:A953">
    <cfRule type="containsText" dxfId="55" priority="6" operator="containsText" text=" ">
      <formula>NOT(ISERROR(SEARCH(" ",A952)))</formula>
    </cfRule>
  </conditionalFormatting>
  <conditionalFormatting sqref="A956:A957">
    <cfRule type="containsText" dxfId="54" priority="4" operator="containsText" text=" ">
      <formula>NOT(ISERROR(SEARCH(" ",A956)))</formula>
    </cfRule>
  </conditionalFormatting>
  <conditionalFormatting sqref="AF1:AF1048576 AH790:AJ1048576">
    <cfRule type="cellIs" dxfId="53" priority="69" operator="equal">
      <formula>FALSE</formula>
    </cfRule>
  </conditionalFormatting>
  <conditionalFormatting sqref="AG1:AI1">
    <cfRule type="cellIs" dxfId="52" priority="64" operator="equal">
      <formula>FALSE</formula>
    </cfRule>
  </conditionalFormatting>
  <conditionalFormatting sqref="AJ1">
    <cfRule type="cellIs" dxfId="51" priority="63" operator="equal">
      <formula>FALSE</formula>
    </cfRule>
  </conditionalFormatting>
  <conditionalFormatting sqref="A958">
    <cfRule type="containsText" dxfId="24" priority="3" operator="containsText" text=" ">
      <formula>NOT(ISERROR(SEARCH(" ",A958)))</formula>
    </cfRule>
  </conditionalFormatting>
  <conditionalFormatting sqref="A959">
    <cfRule type="containsText" dxfId="10" priority="2" operator="containsText" text=" ">
      <formula>NOT(ISERROR(SEARCH(" ",A959)))</formula>
    </cfRule>
  </conditionalFormatting>
  <conditionalFormatting sqref="A960">
    <cfRule type="containsText" dxfId="2" priority="1" operator="containsText" text=" ">
      <formula>NOT(ISERROR(SEARCH(" ",A960)))</formula>
    </cfRule>
  </conditionalFormatting>
  <dataValidations count="1">
    <dataValidation type="list" allowBlank="1" showInputMessage="1" showErrorMessage="1" sqref="AO790:AS1048576 AH790:AK1048576 J2:S911 J912:J917 K912:S912 J913:S913 K914:S916 J933 AB954:AB1048576 AC2:AF1048576 AB2:AB922 K814:R1048576 S917:S950 AB926:AB950 T2:AA1048576 S952:S1048576 B2:I960 J958:J96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969"/>
  <sheetViews>
    <sheetView zoomScale="85" zoomScaleNormal="85" workbookViewId="0">
      <pane xSplit="1" ySplit="1" topLeftCell="B933" activePane="bottomRight" state="frozen"/>
      <selection pane="topRight" activeCell="B1" sqref="B1"/>
      <selection pane="bottomLeft" activeCell="A2" sqref="A2"/>
      <selection pane="bottomRight" activeCell="A960" sqref="A96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9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20" t="s">
        <v>682</v>
      </c>
      <c r="C1" s="15" t="s">
        <v>683</v>
      </c>
      <c r="D1" s="4" t="s">
        <v>3460</v>
      </c>
      <c r="E1" s="4" t="s">
        <v>684</v>
      </c>
      <c r="F1" s="4" t="s">
        <v>2968</v>
      </c>
      <c r="G1" s="1" t="s">
        <v>685</v>
      </c>
      <c r="H1" s="8" t="s">
        <v>705</v>
      </c>
      <c r="I1" s="7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9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9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9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9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9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9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9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9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9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9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9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9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9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9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9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9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9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9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9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9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9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9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9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9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9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9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9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9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9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9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9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9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9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9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9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9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9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9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9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9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9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9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9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9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9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9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9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9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9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9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9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9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9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9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9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9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9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9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9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9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9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9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9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9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9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9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9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9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9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9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9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9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9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9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9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9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9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9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9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9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9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9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9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9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9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9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9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9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9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9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9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9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9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9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9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9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9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9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9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9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9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9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9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9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9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9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9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9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9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9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9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9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9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9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9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9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9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9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9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9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9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9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9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9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9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9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9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9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9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9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9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9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9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9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9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9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9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9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9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9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9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9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9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9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9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9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9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9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9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9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9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9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9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9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9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9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9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9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9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9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9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9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9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9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9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9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9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9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9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9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9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9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9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9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9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9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9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9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9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9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9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9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9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9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9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9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9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9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9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9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9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9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9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9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9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9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9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9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9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9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9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9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9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9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9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9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9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9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9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9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9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9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9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9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9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9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9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9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9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9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9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9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9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9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9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9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9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9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9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9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9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9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9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9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9">
        <v>0</v>
      </c>
      <c r="I236" t="s">
        <v>707</v>
      </c>
    </row>
    <row r="237" spans="1:9">
      <c r="A237" s="2" t="s">
        <v>3064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9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9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9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9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9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9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9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9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9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9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9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9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9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9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9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9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9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9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9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9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9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9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9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9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9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9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9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9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9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9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9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9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9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9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9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9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9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9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9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9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9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9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9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9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9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9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9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9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9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9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9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9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9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9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9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9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9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9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9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9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9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9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9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9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9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9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9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9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9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9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9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9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9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9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9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9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9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9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9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9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9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9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9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9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9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9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9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9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9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9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9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9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9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9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9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9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9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9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9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9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9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9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9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9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9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9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9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9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9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9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9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9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9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9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9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9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9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9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9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9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9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9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9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9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9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9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9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9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9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9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9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9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9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9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9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9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9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9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9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9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9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9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9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9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9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9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9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9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9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9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9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9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9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9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9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9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9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9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9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9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9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9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9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9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9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9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9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9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9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9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9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9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9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9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9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9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9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9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9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9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9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9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9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9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9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9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9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9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9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9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9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9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9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9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9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9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9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9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9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9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9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9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9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9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9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9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9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9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9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9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9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9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9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9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9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9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9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9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9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9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9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9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9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9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9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9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9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9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9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9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9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9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9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9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9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9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9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9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9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9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9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9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9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9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9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9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9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9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9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9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9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9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9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9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9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9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9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9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9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9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9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9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9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9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9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9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9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9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9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9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9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9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9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9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9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9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9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9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9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9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9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9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9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9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9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9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9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9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9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9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9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9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9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9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9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9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9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9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9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9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9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9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9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9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9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9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9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9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9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9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9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9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9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9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9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9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9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9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9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9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9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9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9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9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9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9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9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9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9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9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9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9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9">
        <v>0</v>
      </c>
      <c r="I569" t="s">
        <v>707</v>
      </c>
    </row>
    <row r="570" spans="1:9">
      <c r="A570" s="2" t="s">
        <v>3332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9">
        <v>0</v>
      </c>
      <c r="I570" t="s">
        <v>707</v>
      </c>
    </row>
    <row r="571" spans="1:9">
      <c r="A571" s="2" t="s">
        <v>3333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9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9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9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9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9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9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9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9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9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9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9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9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9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9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9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9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9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9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9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9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9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9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9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9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9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9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9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9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9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9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9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9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9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9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9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9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9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9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9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9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9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9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9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9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9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9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9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9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9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9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9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9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9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9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9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9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9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9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9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9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9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9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9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9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9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9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9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9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9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9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9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9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9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9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9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9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9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9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9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9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9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9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9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9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9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9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9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9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9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9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9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9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9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9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9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9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9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9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9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9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9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9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9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9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9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9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9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9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9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9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9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9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9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9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9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9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9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9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9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9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9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9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9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9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9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9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9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9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9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9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9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9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9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9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9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9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9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9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9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9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9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9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9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9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9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9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9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9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9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9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9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9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9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9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9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9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9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9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9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9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9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9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9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9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9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9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9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9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9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9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9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9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9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9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9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9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9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9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9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9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9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9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9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9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9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9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9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9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9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9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9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9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9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9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9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9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9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9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9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9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9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9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9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9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9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9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9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9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9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9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9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9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9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9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9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9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9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9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9">
        <v>0</v>
      </c>
      <c r="I789" t="s">
        <v>707</v>
      </c>
    </row>
    <row r="790" spans="1:9">
      <c r="A790" s="2" t="s">
        <v>1699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9">
        <v>0</v>
      </c>
      <c r="I790" t="s">
        <v>707</v>
      </c>
    </row>
    <row r="791" spans="1:9">
      <c r="A791" s="2" t="s">
        <v>1701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9">
        <v>0</v>
      </c>
      <c r="I791" t="s">
        <v>707</v>
      </c>
    </row>
    <row r="792" spans="1:9">
      <c r="A792" s="2" t="s">
        <v>2747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9">
        <v>0</v>
      </c>
      <c r="I792" t="s">
        <v>707</v>
      </c>
    </row>
    <row r="793" spans="1:9">
      <c r="A793" s="2" t="s">
        <v>2884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9">
        <v>0</v>
      </c>
      <c r="I793" t="s">
        <v>707</v>
      </c>
    </row>
    <row r="794" spans="1:9">
      <c r="A794" s="2" t="s">
        <v>2886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9">
        <v>0</v>
      </c>
      <c r="I794" t="s">
        <v>707</v>
      </c>
    </row>
    <row r="795" spans="1:9">
      <c r="A795" t="s">
        <v>2888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9">
        <v>0</v>
      </c>
      <c r="I795" t="s">
        <v>707</v>
      </c>
    </row>
    <row r="796" spans="1:9">
      <c r="A796" t="s">
        <v>2890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9">
        <v>0</v>
      </c>
      <c r="I796" t="s">
        <v>707</v>
      </c>
    </row>
    <row r="797" spans="1:9">
      <c r="A797" s="2" t="s">
        <v>2903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9">
        <v>0</v>
      </c>
      <c r="I797" t="s">
        <v>707</v>
      </c>
    </row>
    <row r="798" spans="1:9">
      <c r="A798" s="2" t="s">
        <v>2905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9">
        <v>0</v>
      </c>
      <c r="I798" t="s">
        <v>707</v>
      </c>
    </row>
    <row r="799" spans="1:9">
      <c r="A799" s="2" t="s">
        <v>2907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9">
        <v>0</v>
      </c>
      <c r="I799" t="s">
        <v>707</v>
      </c>
    </row>
    <row r="800" spans="1:9">
      <c r="A800" s="2" t="s">
        <v>2910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9">
        <v>0</v>
      </c>
      <c r="I800" t="s">
        <v>707</v>
      </c>
    </row>
    <row r="801" spans="1:9">
      <c r="A801" s="2" t="s">
        <v>2912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9">
        <v>0</v>
      </c>
      <c r="I801" t="s">
        <v>707</v>
      </c>
    </row>
    <row r="802" spans="1:9">
      <c r="A802" s="2" t="s">
        <v>2914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9">
        <v>0</v>
      </c>
      <c r="I802" t="s">
        <v>707</v>
      </c>
    </row>
    <row r="803" spans="1:9">
      <c r="A803" s="2" t="s">
        <v>2916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9">
        <v>0</v>
      </c>
      <c r="I803" t="s">
        <v>707</v>
      </c>
    </row>
    <row r="804" spans="1:9">
      <c r="A804" s="2" t="s">
        <v>2920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9">
        <v>0</v>
      </c>
      <c r="I804" t="s">
        <v>707</v>
      </c>
    </row>
    <row r="805" spans="1:9">
      <c r="A805" s="2" t="s">
        <v>3047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9">
        <v>0</v>
      </c>
      <c r="I805" t="s">
        <v>707</v>
      </c>
    </row>
    <row r="806" spans="1:9">
      <c r="A806" s="2" t="s">
        <v>3048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9">
        <v>0</v>
      </c>
      <c r="I806" t="s">
        <v>707</v>
      </c>
    </row>
    <row r="807" spans="1:9">
      <c r="A807" s="2" t="s">
        <v>3020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9">
        <v>0</v>
      </c>
      <c r="I807" t="s">
        <v>707</v>
      </c>
    </row>
    <row r="808" spans="1:9">
      <c r="A808" s="2" t="s">
        <v>3015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9">
        <v>0</v>
      </c>
      <c r="I808" t="s">
        <v>707</v>
      </c>
    </row>
    <row r="809" spans="1:9">
      <c r="A809" s="2" t="s">
        <v>3016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9">
        <v>0</v>
      </c>
      <c r="I809" t="s">
        <v>707</v>
      </c>
    </row>
    <row r="810" spans="1:9">
      <c r="A810" s="2" t="s">
        <v>3017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9">
        <v>0</v>
      </c>
      <c r="I810" t="s">
        <v>707</v>
      </c>
    </row>
    <row r="811" spans="1:9">
      <c r="A811" s="2" t="s">
        <v>3018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9">
        <v>0</v>
      </c>
      <c r="I811" t="s">
        <v>707</v>
      </c>
    </row>
    <row r="812" spans="1:9">
      <c r="A812" s="2" t="s">
        <v>3019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9">
        <v>0</v>
      </c>
      <c r="I812" t="s">
        <v>707</v>
      </c>
    </row>
    <row r="813" spans="1:9">
      <c r="A813" s="2" t="s">
        <v>3055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9">
        <v>0</v>
      </c>
      <c r="I813" t="s">
        <v>707</v>
      </c>
    </row>
    <row r="814" spans="1:9">
      <c r="A814" s="2" t="s">
        <v>3031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9">
        <v>0</v>
      </c>
      <c r="I814" t="s">
        <v>707</v>
      </c>
    </row>
    <row r="815" spans="1:9">
      <c r="A815" s="2" t="s">
        <v>3049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9">
        <v>0</v>
      </c>
      <c r="I815" t="s">
        <v>707</v>
      </c>
    </row>
    <row r="816" spans="1:9">
      <c r="A816" s="2" t="s">
        <v>3052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9">
        <v>0</v>
      </c>
      <c r="I816" t="s">
        <v>707</v>
      </c>
    </row>
    <row r="817" spans="1:9">
      <c r="A817" s="2" t="s">
        <v>3056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9">
        <v>0</v>
      </c>
      <c r="I817" t="s">
        <v>707</v>
      </c>
    </row>
    <row r="818" spans="1:9">
      <c r="A818" s="2" t="s">
        <v>3059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9">
        <v>0</v>
      </c>
      <c r="I818" t="s">
        <v>707</v>
      </c>
    </row>
    <row r="819" spans="1:9">
      <c r="A819" s="2" t="s">
        <v>3073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9">
        <v>0</v>
      </c>
      <c r="I819" t="s">
        <v>707</v>
      </c>
    </row>
    <row r="820" spans="1:9">
      <c r="A820" s="2" t="s">
        <v>3074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9">
        <v>0</v>
      </c>
      <c r="I820" t="s">
        <v>707</v>
      </c>
    </row>
    <row r="821" spans="1:9">
      <c r="A821" s="2" t="s">
        <v>3077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9">
        <v>0</v>
      </c>
      <c r="I821" t="s">
        <v>707</v>
      </c>
    </row>
    <row r="822" spans="1:9">
      <c r="A822" t="s">
        <v>3081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9">
        <v>0</v>
      </c>
      <c r="I822" t="s">
        <v>707</v>
      </c>
    </row>
    <row r="823" spans="1:9">
      <c r="A823" s="2" t="s">
        <v>3082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9">
        <v>0</v>
      </c>
      <c r="I823" t="s">
        <v>707</v>
      </c>
    </row>
    <row r="824" spans="1:9">
      <c r="A824" s="2" t="s">
        <v>3085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9">
        <v>0</v>
      </c>
      <c r="I824" t="s">
        <v>707</v>
      </c>
    </row>
    <row r="825" spans="1:9">
      <c r="A825" s="2" t="s">
        <v>3089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9">
        <v>0</v>
      </c>
      <c r="I825" t="s">
        <v>707</v>
      </c>
    </row>
    <row r="826" spans="1:9">
      <c r="A826" s="2" t="s">
        <v>3091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9">
        <v>0</v>
      </c>
      <c r="I826" t="s">
        <v>707</v>
      </c>
    </row>
    <row r="827" spans="1:9">
      <c r="A827" s="2" t="s">
        <v>3093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9">
        <v>0</v>
      </c>
      <c r="I827" t="s">
        <v>707</v>
      </c>
    </row>
    <row r="828" spans="1:9">
      <c r="A828" s="2" t="s">
        <v>3095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9">
        <v>0</v>
      </c>
      <c r="I828" t="s">
        <v>707</v>
      </c>
    </row>
    <row r="829" spans="1:9">
      <c r="A829" s="2" t="s">
        <v>3098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9">
        <v>0</v>
      </c>
      <c r="I829" t="s">
        <v>707</v>
      </c>
    </row>
    <row r="830" spans="1:9">
      <c r="A830" s="2" t="s">
        <v>3100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9">
        <v>0</v>
      </c>
      <c r="I830" t="s">
        <v>707</v>
      </c>
    </row>
    <row r="831" spans="1:9">
      <c r="A831" s="2" t="s">
        <v>3103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9">
        <v>0</v>
      </c>
      <c r="I831" t="s">
        <v>707</v>
      </c>
    </row>
    <row r="832" spans="1:9">
      <c r="A832" s="2" t="s">
        <v>3106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9">
        <v>0</v>
      </c>
      <c r="I832" t="s">
        <v>707</v>
      </c>
    </row>
    <row r="833" spans="1:9">
      <c r="A833" s="2" t="s">
        <v>3109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9">
        <v>0</v>
      </c>
      <c r="I833" t="s">
        <v>707</v>
      </c>
    </row>
    <row r="834" spans="1:9">
      <c r="A834" t="s">
        <v>3112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9">
        <v>0</v>
      </c>
      <c r="I834" t="s">
        <v>707</v>
      </c>
    </row>
    <row r="835" spans="1:9">
      <c r="A835" s="2" t="s">
        <v>3114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9">
        <v>0</v>
      </c>
      <c r="I835" t="s">
        <v>707</v>
      </c>
    </row>
    <row r="836" spans="1:9">
      <c r="A836" s="2" t="s">
        <v>3117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9">
        <v>0</v>
      </c>
      <c r="I836" t="s">
        <v>707</v>
      </c>
    </row>
    <row r="837" spans="1:9">
      <c r="A837" s="2" t="s">
        <v>3120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9">
        <v>0</v>
      </c>
      <c r="I837" t="s">
        <v>707</v>
      </c>
    </row>
    <row r="838" spans="1:9">
      <c r="A838" s="2" t="s">
        <v>3123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9">
        <v>0</v>
      </c>
      <c r="I838" t="s">
        <v>707</v>
      </c>
    </row>
    <row r="839" spans="1:9">
      <c r="A839" s="2" t="s">
        <v>3126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9">
        <v>0</v>
      </c>
      <c r="I839" t="s">
        <v>707</v>
      </c>
    </row>
    <row r="840" spans="1:9">
      <c r="A840" s="2" t="s">
        <v>3129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9">
        <v>0</v>
      </c>
      <c r="I840" t="s">
        <v>707</v>
      </c>
    </row>
    <row r="841" spans="1:9">
      <c r="A841" s="2" t="s">
        <v>3133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9">
        <v>0</v>
      </c>
      <c r="I841" t="s">
        <v>707</v>
      </c>
    </row>
    <row r="842" spans="1:9">
      <c r="A842" s="2" t="s">
        <v>3134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9">
        <v>0</v>
      </c>
      <c r="I842" t="s">
        <v>707</v>
      </c>
    </row>
    <row r="843" spans="1:9">
      <c r="A843" s="2" t="s">
        <v>3136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9">
        <v>0</v>
      </c>
      <c r="I843" t="s">
        <v>707</v>
      </c>
    </row>
    <row r="844" spans="1:9">
      <c r="A844" s="2" t="s">
        <v>3138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9">
        <v>0</v>
      </c>
      <c r="I844" t="s">
        <v>707</v>
      </c>
    </row>
    <row r="845" spans="1:9">
      <c r="A845" s="2" t="s">
        <v>3143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9">
        <v>0</v>
      </c>
      <c r="I845" t="s">
        <v>707</v>
      </c>
    </row>
    <row r="846" spans="1:9">
      <c r="A846" s="2" t="s">
        <v>3146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9">
        <v>0</v>
      </c>
      <c r="I846" t="s">
        <v>707</v>
      </c>
    </row>
    <row r="847" spans="1:9">
      <c r="A847" s="2" t="s">
        <v>3152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9">
        <v>0</v>
      </c>
      <c r="I847" t="s">
        <v>707</v>
      </c>
    </row>
    <row r="848" spans="1:9">
      <c r="A848" s="2" t="s">
        <v>3153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9">
        <v>0</v>
      </c>
      <c r="I848" t="s">
        <v>707</v>
      </c>
    </row>
    <row r="849" spans="1:9">
      <c r="A849" s="2" t="s">
        <v>3155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9">
        <v>0</v>
      </c>
      <c r="I849" t="s">
        <v>707</v>
      </c>
    </row>
    <row r="850" spans="1:9">
      <c r="A850" s="2" t="s">
        <v>3159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9">
        <v>0</v>
      </c>
      <c r="I850" t="s">
        <v>707</v>
      </c>
    </row>
    <row r="851" spans="1:9">
      <c r="A851" s="2" t="s">
        <v>3161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9">
        <v>0</v>
      </c>
      <c r="I851" t="s">
        <v>707</v>
      </c>
    </row>
    <row r="852" spans="1:9">
      <c r="A852" s="2" t="s">
        <v>3166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9">
        <v>0</v>
      </c>
      <c r="I852" t="s">
        <v>707</v>
      </c>
    </row>
    <row r="853" spans="1:9">
      <c r="A853" s="2" t="s">
        <v>3167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9">
        <v>0</v>
      </c>
      <c r="I853" t="s">
        <v>707</v>
      </c>
    </row>
    <row r="854" spans="1:9">
      <c r="A854" s="2" t="s">
        <v>3170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9">
        <v>0</v>
      </c>
      <c r="I854" t="s">
        <v>707</v>
      </c>
    </row>
    <row r="855" spans="1:9">
      <c r="A855" s="2" t="s">
        <v>3173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9">
        <v>0</v>
      </c>
      <c r="I855" t="s">
        <v>707</v>
      </c>
    </row>
    <row r="856" spans="1:9">
      <c r="A856" s="2" t="s">
        <v>3175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9">
        <v>0</v>
      </c>
      <c r="I856" t="s">
        <v>707</v>
      </c>
    </row>
    <row r="857" spans="1:9">
      <c r="A857" s="2" t="s">
        <v>3177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9">
        <v>0</v>
      </c>
      <c r="I857" t="s">
        <v>707</v>
      </c>
    </row>
    <row r="858" spans="1:9">
      <c r="A858" s="2" t="s">
        <v>3180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9">
        <v>0</v>
      </c>
      <c r="I858" t="s">
        <v>707</v>
      </c>
    </row>
    <row r="859" spans="1:9">
      <c r="A859" s="2" t="s">
        <v>3182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9">
        <v>0</v>
      </c>
      <c r="I859" t="s">
        <v>707</v>
      </c>
    </row>
    <row r="860" spans="1:9">
      <c r="A860" s="2" t="s">
        <v>3188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9">
        <v>0</v>
      </c>
      <c r="I860" t="s">
        <v>707</v>
      </c>
    </row>
    <row r="861" spans="1:9">
      <c r="A861" s="2" t="s">
        <v>3193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9">
        <v>0</v>
      </c>
      <c r="I861" t="s">
        <v>707</v>
      </c>
    </row>
    <row r="862" spans="1:9">
      <c r="A862" s="2" t="s">
        <v>3185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9">
        <v>0</v>
      </c>
      <c r="I862" t="s">
        <v>707</v>
      </c>
    </row>
    <row r="863" spans="1:9">
      <c r="A863" t="s">
        <v>3194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9">
        <v>0</v>
      </c>
      <c r="I863" t="s">
        <v>707</v>
      </c>
    </row>
    <row r="864" spans="1:9">
      <c r="A864" t="s">
        <v>3195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9">
        <v>0</v>
      </c>
      <c r="I864" t="s">
        <v>707</v>
      </c>
    </row>
    <row r="865" spans="1:9">
      <c r="A865" t="s">
        <v>3196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9">
        <v>0</v>
      </c>
      <c r="I865" t="s">
        <v>707</v>
      </c>
    </row>
    <row r="866" spans="1:9">
      <c r="A866" s="2" t="s">
        <v>3201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9">
        <v>0</v>
      </c>
      <c r="I866" t="s">
        <v>707</v>
      </c>
    </row>
    <row r="867" spans="1:9">
      <c r="A867" t="s">
        <v>3205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9">
        <v>0</v>
      </c>
      <c r="I867" t="s">
        <v>707</v>
      </c>
    </row>
    <row r="868" spans="1:9">
      <c r="A868" s="2" t="s">
        <v>3208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9">
        <v>0</v>
      </c>
      <c r="I868" t="s">
        <v>707</v>
      </c>
    </row>
    <row r="869" spans="1:9">
      <c r="A869" s="2" t="s">
        <v>3209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9">
        <v>0</v>
      </c>
      <c r="I869" t="s">
        <v>707</v>
      </c>
    </row>
    <row r="870" spans="1:9">
      <c r="A870" s="2" t="s">
        <v>3212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9">
        <v>0</v>
      </c>
      <c r="I870" t="s">
        <v>707</v>
      </c>
    </row>
    <row r="871" spans="1:9">
      <c r="A871" s="2" t="s">
        <v>3214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9">
        <v>0</v>
      </c>
      <c r="I871" t="s">
        <v>707</v>
      </c>
    </row>
    <row r="872" spans="1:9">
      <c r="A872" s="2" t="s">
        <v>3218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9">
        <v>0</v>
      </c>
      <c r="I872" t="s">
        <v>707</v>
      </c>
    </row>
    <row r="873" spans="1:9">
      <c r="A873" s="2" t="s">
        <v>3221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9">
        <v>0</v>
      </c>
      <c r="I873" t="s">
        <v>707</v>
      </c>
    </row>
    <row r="874" spans="1:9">
      <c r="A874" s="2" t="s">
        <v>3226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9">
        <v>0</v>
      </c>
      <c r="I874" t="s">
        <v>707</v>
      </c>
    </row>
    <row r="875" spans="1:9">
      <c r="A875" s="2" t="s">
        <v>3229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9">
        <v>0</v>
      </c>
      <c r="I875" t="s">
        <v>707</v>
      </c>
    </row>
    <row r="876" spans="1:9">
      <c r="A876" s="2" t="s">
        <v>3231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9">
        <v>0</v>
      </c>
      <c r="I876" t="s">
        <v>707</v>
      </c>
    </row>
    <row r="877" spans="1:9">
      <c r="A877" s="2" t="s">
        <v>3235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9">
        <v>0</v>
      </c>
      <c r="I877" t="s">
        <v>707</v>
      </c>
    </row>
    <row r="878" spans="1:9">
      <c r="A878" s="2" t="s">
        <v>3238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9">
        <v>0</v>
      </c>
      <c r="I878" t="s">
        <v>707</v>
      </c>
    </row>
    <row r="879" spans="1:9">
      <c r="A879" s="2" t="s">
        <v>3241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9">
        <v>0</v>
      </c>
      <c r="I879" t="s">
        <v>707</v>
      </c>
    </row>
    <row r="880" spans="1:9">
      <c r="A880" s="2" t="s">
        <v>3243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9">
        <v>0</v>
      </c>
      <c r="I880" t="s">
        <v>707</v>
      </c>
    </row>
    <row r="881" spans="1:9">
      <c r="A881" t="s">
        <v>3246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9">
        <v>0</v>
      </c>
      <c r="I881" t="s">
        <v>707</v>
      </c>
    </row>
    <row r="882" spans="1:9">
      <c r="A882" s="2" t="s">
        <v>3249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9">
        <v>0</v>
      </c>
      <c r="I882" t="s">
        <v>707</v>
      </c>
    </row>
    <row r="883" spans="1:9">
      <c r="A883" s="2" t="s">
        <v>3253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9">
        <v>0</v>
      </c>
      <c r="I883" t="s">
        <v>707</v>
      </c>
    </row>
    <row r="884" spans="1:9">
      <c r="A884" t="s">
        <v>3255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9">
        <v>0</v>
      </c>
      <c r="I884" t="s">
        <v>707</v>
      </c>
    </row>
    <row r="885" spans="1:9">
      <c r="A885" s="2" t="s">
        <v>3258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9">
        <v>0</v>
      </c>
      <c r="I885" t="s">
        <v>707</v>
      </c>
    </row>
    <row r="886" spans="1:9">
      <c r="A886" s="2" t="s">
        <v>3260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9">
        <v>0</v>
      </c>
      <c r="I886" t="s">
        <v>707</v>
      </c>
    </row>
    <row r="887" spans="1:9">
      <c r="A887" s="2" t="s">
        <v>3263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9">
        <v>0</v>
      </c>
      <c r="I887" t="s">
        <v>707</v>
      </c>
    </row>
    <row r="888" spans="1:9">
      <c r="A888" t="s">
        <v>3266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9">
        <v>0</v>
      </c>
      <c r="I888" t="s">
        <v>707</v>
      </c>
    </row>
    <row r="889" spans="1:9">
      <c r="A889" s="2" t="s">
        <v>3270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9">
        <v>0</v>
      </c>
      <c r="I889" t="s">
        <v>707</v>
      </c>
    </row>
    <row r="890" spans="1:9">
      <c r="A890" s="2" t="s">
        <v>3283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9">
        <v>0</v>
      </c>
      <c r="I890" t="s">
        <v>707</v>
      </c>
    </row>
    <row r="891" spans="1:9">
      <c r="A891" s="2" t="s">
        <v>3277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9">
        <v>0</v>
      </c>
      <c r="I891" t="s">
        <v>707</v>
      </c>
    </row>
    <row r="892" spans="1:9">
      <c r="A892" s="2" t="s">
        <v>3281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9">
        <v>0</v>
      </c>
      <c r="I892" t="s">
        <v>707</v>
      </c>
    </row>
    <row r="893" spans="1:9">
      <c r="A893" s="2" t="s">
        <v>3284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9">
        <v>0</v>
      </c>
      <c r="I893" t="s">
        <v>707</v>
      </c>
    </row>
    <row r="894" spans="1:9">
      <c r="A894" s="2" t="s">
        <v>3288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9">
        <v>0</v>
      </c>
      <c r="I894" t="s">
        <v>707</v>
      </c>
    </row>
    <row r="895" spans="1:9">
      <c r="A895" s="2" t="s">
        <v>3291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9">
        <v>0</v>
      </c>
      <c r="I895" t="s">
        <v>707</v>
      </c>
    </row>
    <row r="896" spans="1:9">
      <c r="A896" t="s">
        <v>3301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9">
        <v>0</v>
      </c>
      <c r="I896" t="s">
        <v>707</v>
      </c>
    </row>
    <row r="897" spans="1:9">
      <c r="A897" s="2" t="s">
        <v>3303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9">
        <v>0</v>
      </c>
      <c r="I897" t="s">
        <v>707</v>
      </c>
    </row>
    <row r="898" spans="1:9">
      <c r="A898" s="2" t="s">
        <v>3307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9">
        <v>0</v>
      </c>
      <c r="I898" t="s">
        <v>707</v>
      </c>
    </row>
    <row r="899" spans="1:9">
      <c r="A899" s="2" t="s">
        <v>3311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9">
        <v>0</v>
      </c>
      <c r="I899" t="s">
        <v>707</v>
      </c>
    </row>
    <row r="900" spans="1:9">
      <c r="A900" t="s">
        <v>3313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9">
        <v>0</v>
      </c>
      <c r="I900" t="s">
        <v>707</v>
      </c>
    </row>
    <row r="901" spans="1:9">
      <c r="A901" s="2" t="s">
        <v>3314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9">
        <v>0</v>
      </c>
      <c r="I901" t="s">
        <v>707</v>
      </c>
    </row>
    <row r="902" spans="1:9">
      <c r="A902" s="2" t="s">
        <v>3325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9">
        <v>0</v>
      </c>
      <c r="I902" t="s">
        <v>707</v>
      </c>
    </row>
    <row r="903" spans="1:9">
      <c r="A903" s="2" t="s">
        <v>3324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9">
        <v>0</v>
      </c>
      <c r="I903" t="s">
        <v>707</v>
      </c>
    </row>
    <row r="904" spans="1:9">
      <c r="A904" s="2" t="s">
        <v>3320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9">
        <v>0</v>
      </c>
      <c r="I904" t="s">
        <v>707</v>
      </c>
    </row>
    <row r="905" spans="1:9">
      <c r="A905" s="2" t="s">
        <v>3326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9">
        <v>0</v>
      </c>
      <c r="I905" t="s">
        <v>707</v>
      </c>
    </row>
    <row r="906" spans="1:9">
      <c r="A906" s="2" t="s">
        <v>3329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9">
        <v>0</v>
      </c>
      <c r="I906" t="s">
        <v>707</v>
      </c>
    </row>
    <row r="907" spans="1:9">
      <c r="A907" s="2" t="s">
        <v>3338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9">
        <v>0</v>
      </c>
      <c r="I907" t="s">
        <v>707</v>
      </c>
    </row>
    <row r="908" spans="1:9">
      <c r="A908" s="2" t="s">
        <v>3341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9">
        <v>0</v>
      </c>
      <c r="I908" t="s">
        <v>707</v>
      </c>
    </row>
    <row r="909" spans="1:9">
      <c r="A909" s="2" t="s">
        <v>3344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9">
        <v>0</v>
      </c>
      <c r="I909" t="s">
        <v>707</v>
      </c>
    </row>
    <row r="910" spans="1:9">
      <c r="A910" s="2" t="s">
        <v>3347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9">
        <v>0</v>
      </c>
      <c r="I910" t="s">
        <v>707</v>
      </c>
    </row>
    <row r="911" spans="1:9">
      <c r="A911" s="2" t="s">
        <v>3350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9">
        <v>0</v>
      </c>
      <c r="I911" t="s">
        <v>707</v>
      </c>
    </row>
    <row r="912" spans="1:9">
      <c r="A912" s="2" t="s">
        <v>3352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9">
        <v>0</v>
      </c>
      <c r="I912" t="s">
        <v>707</v>
      </c>
    </row>
    <row r="913" spans="1:9">
      <c r="A913" s="2" t="s">
        <v>3353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9">
        <v>0</v>
      </c>
      <c r="I913" t="s">
        <v>707</v>
      </c>
    </row>
    <row r="914" spans="1:9">
      <c r="A914" s="2" t="s">
        <v>3356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9">
        <v>0</v>
      </c>
      <c r="I914" t="s">
        <v>707</v>
      </c>
    </row>
    <row r="915" spans="1:9">
      <c r="A915" s="2" t="s">
        <v>3357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9">
        <v>0</v>
      </c>
      <c r="I915" t="s">
        <v>707</v>
      </c>
    </row>
    <row r="916" spans="1:9">
      <c r="A916" s="2" t="s">
        <v>3360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9">
        <v>0</v>
      </c>
      <c r="I916" t="s">
        <v>707</v>
      </c>
    </row>
    <row r="917" spans="1:9">
      <c r="A917" s="2" t="s">
        <v>3361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9">
        <v>0</v>
      </c>
      <c r="I917" t="s">
        <v>707</v>
      </c>
    </row>
    <row r="918" spans="1:9">
      <c r="A918" s="2" t="s">
        <v>3364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9">
        <v>0</v>
      </c>
      <c r="I918" t="s">
        <v>707</v>
      </c>
    </row>
    <row r="919" spans="1:9">
      <c r="A919" s="2" t="s">
        <v>3366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9">
        <v>0</v>
      </c>
      <c r="I919" t="s">
        <v>707</v>
      </c>
    </row>
    <row r="920" spans="1:9">
      <c r="A920" s="2" t="s">
        <v>3368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9">
        <v>0</v>
      </c>
      <c r="I920" t="s">
        <v>707</v>
      </c>
    </row>
    <row r="921" spans="1:9">
      <c r="A921" s="2" t="s">
        <v>3370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9">
        <v>0</v>
      </c>
      <c r="I921" t="s">
        <v>707</v>
      </c>
    </row>
    <row r="922" spans="1:9">
      <c r="A922" s="2" t="s">
        <v>3372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9">
        <v>0</v>
      </c>
      <c r="I922" t="s">
        <v>707</v>
      </c>
    </row>
    <row r="923" spans="1:9">
      <c r="A923" s="2" t="s">
        <v>3374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9">
        <v>0</v>
      </c>
      <c r="I923" t="s">
        <v>707</v>
      </c>
    </row>
    <row r="924" spans="1:9">
      <c r="A924" s="2" t="s">
        <v>3375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9">
        <v>0</v>
      </c>
      <c r="I924" t="s">
        <v>707</v>
      </c>
    </row>
    <row r="925" spans="1:9">
      <c r="A925" s="2" t="s">
        <v>3380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9">
        <v>0</v>
      </c>
      <c r="I925" t="s">
        <v>707</v>
      </c>
    </row>
    <row r="926" spans="1:9">
      <c r="A926" s="2" t="s">
        <v>3382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9">
        <v>0</v>
      </c>
      <c r="I926" t="s">
        <v>707</v>
      </c>
    </row>
    <row r="927" spans="1:9">
      <c r="A927" s="2" t="s">
        <v>3383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9">
        <v>0</v>
      </c>
      <c r="I927" t="s">
        <v>707</v>
      </c>
    </row>
    <row r="928" spans="1:9">
      <c r="A928" s="2" t="s">
        <v>3385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9">
        <v>0</v>
      </c>
      <c r="I928" t="s">
        <v>707</v>
      </c>
    </row>
    <row r="929" spans="1:9">
      <c r="A929" t="s">
        <v>3387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9">
        <v>0</v>
      </c>
      <c r="I929" t="s">
        <v>707</v>
      </c>
    </row>
    <row r="930" spans="1:9">
      <c r="A930" t="s">
        <v>3388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9">
        <v>0</v>
      </c>
      <c r="I930" t="s">
        <v>707</v>
      </c>
    </row>
    <row r="931" spans="1:9">
      <c r="A931" s="2" t="s">
        <v>3396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9">
        <v>0</v>
      </c>
      <c r="I931" t="s">
        <v>707</v>
      </c>
    </row>
    <row r="932" spans="1:9">
      <c r="A932" s="2" t="s">
        <v>3397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9">
        <v>0</v>
      </c>
      <c r="I932" t="s">
        <v>707</v>
      </c>
    </row>
    <row r="933" spans="1:9">
      <c r="A933" s="2" t="s">
        <v>3399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9">
        <v>0</v>
      </c>
      <c r="I933" t="s">
        <v>707</v>
      </c>
    </row>
    <row r="934" spans="1:9">
      <c r="A934" s="2" t="s">
        <v>3402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9">
        <v>0</v>
      </c>
      <c r="I934" t="s">
        <v>707</v>
      </c>
    </row>
    <row r="935" spans="1:9">
      <c r="A935" s="2" t="s">
        <v>3405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9">
        <v>0</v>
      </c>
      <c r="I935" t="s">
        <v>707</v>
      </c>
    </row>
    <row r="936" spans="1:9">
      <c r="A936" s="2" t="s">
        <v>3407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9">
        <v>0</v>
      </c>
      <c r="I936" t="s">
        <v>707</v>
      </c>
    </row>
    <row r="937" spans="1:9">
      <c r="A937" s="2" t="s">
        <v>3411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9">
        <v>0</v>
      </c>
      <c r="I937" t="s">
        <v>707</v>
      </c>
    </row>
    <row r="938" spans="1:9">
      <c r="A938" s="2" t="s">
        <v>3415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9">
        <v>0</v>
      </c>
      <c r="I938" t="s">
        <v>707</v>
      </c>
    </row>
    <row r="939" spans="1:9">
      <c r="A939" s="2" t="s">
        <v>3418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9">
        <v>0</v>
      </c>
      <c r="I939" t="s">
        <v>707</v>
      </c>
    </row>
    <row r="940" spans="1:9">
      <c r="A940" t="s">
        <v>3428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9">
        <v>0</v>
      </c>
      <c r="I940" t="s">
        <v>707</v>
      </c>
    </row>
    <row r="941" spans="1:9">
      <c r="A941" t="s">
        <v>3432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9">
        <v>0</v>
      </c>
      <c r="I941" t="s">
        <v>707</v>
      </c>
    </row>
    <row r="942" spans="1:9">
      <c r="A942" s="2" t="s">
        <v>3435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9">
        <v>0</v>
      </c>
      <c r="I942" t="s">
        <v>707</v>
      </c>
    </row>
    <row r="943" spans="1:9">
      <c r="A943" s="2" t="s">
        <v>3436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9">
        <v>0</v>
      </c>
      <c r="I943" t="s">
        <v>707</v>
      </c>
    </row>
    <row r="944" spans="1:9">
      <c r="A944" s="2" t="s">
        <v>3439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9">
        <v>0</v>
      </c>
      <c r="I944" t="s">
        <v>707</v>
      </c>
    </row>
    <row r="945" spans="1:9">
      <c r="A945" s="2" t="s">
        <v>3442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9">
        <v>0</v>
      </c>
      <c r="I945" t="s">
        <v>707</v>
      </c>
    </row>
    <row r="946" spans="1:9">
      <c r="A946" s="2" t="s">
        <v>3444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9">
        <v>0</v>
      </c>
      <c r="I946" t="s">
        <v>707</v>
      </c>
    </row>
    <row r="947" spans="1:9">
      <c r="A947" s="2" t="s">
        <v>3448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9">
        <v>0</v>
      </c>
      <c r="I947" t="s">
        <v>707</v>
      </c>
    </row>
    <row r="948" spans="1:9">
      <c r="A948" s="2" t="s">
        <v>3451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9">
        <v>0</v>
      </c>
      <c r="I948" t="s">
        <v>707</v>
      </c>
    </row>
    <row r="949" spans="1:9">
      <c r="A949" s="2" t="s">
        <v>3452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9">
        <v>0</v>
      </c>
      <c r="I949" t="s">
        <v>707</v>
      </c>
    </row>
    <row r="950" spans="1:9">
      <c r="A950" s="2" t="s">
        <v>3457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9">
        <v>0</v>
      </c>
      <c r="I950" t="s">
        <v>707</v>
      </c>
    </row>
    <row r="951" spans="1:9">
      <c r="A951" s="2" t="s">
        <v>3461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9">
        <v>0</v>
      </c>
      <c r="I951" t="s">
        <v>707</v>
      </c>
    </row>
    <row r="952" spans="1:9">
      <c r="A952" s="2" t="s">
        <v>3463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9">
        <v>0</v>
      </c>
      <c r="I952" t="s">
        <v>707</v>
      </c>
    </row>
    <row r="953" spans="1:9">
      <c r="A953" s="2" t="s">
        <v>3466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9">
        <v>0</v>
      </c>
      <c r="I953" t="s">
        <v>707</v>
      </c>
    </row>
    <row r="954" spans="1:9">
      <c r="A954" s="2" t="s">
        <v>3468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9">
        <v>0</v>
      </c>
      <c r="I954" t="s">
        <v>707</v>
      </c>
    </row>
    <row r="955" spans="1:9">
      <c r="A955" s="2" t="s">
        <v>3472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9">
        <v>0</v>
      </c>
      <c r="I955" t="s">
        <v>707</v>
      </c>
    </row>
    <row r="956" spans="1:9">
      <c r="A956" t="s">
        <v>3474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9">
        <v>0</v>
      </c>
      <c r="I956" t="s">
        <v>707</v>
      </c>
    </row>
    <row r="957" spans="1:9">
      <c r="A957" s="2" t="s">
        <v>3477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9">
        <v>0</v>
      </c>
      <c r="I957" t="s">
        <v>707</v>
      </c>
    </row>
    <row r="958" spans="1:9">
      <c r="A958" s="2" t="s">
        <v>3480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9">
        <v>0</v>
      </c>
      <c r="I958" t="s">
        <v>707</v>
      </c>
    </row>
    <row r="959" spans="1:9">
      <c r="A959" s="2" t="s">
        <v>3481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9">
        <v>0</v>
      </c>
      <c r="I959" t="s">
        <v>707</v>
      </c>
    </row>
    <row r="960" spans="1:9">
      <c r="A960" s="2" t="s">
        <v>3486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9">
        <v>0</v>
      </c>
      <c r="I960" t="s">
        <v>707</v>
      </c>
    </row>
    <row r="961" spans="1:9">
      <c r="A961" s="2"/>
      <c r="B961" t="b">
        <v>1</v>
      </c>
      <c r="C96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s="2" t="b">
        <v>0</v>
      </c>
      <c r="G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1" s="9">
        <v>0</v>
      </c>
      <c r="I961" t="s">
        <v>707</v>
      </c>
    </row>
    <row r="962" spans="1:9">
      <c r="A962" s="2"/>
      <c r="B962" t="b">
        <v>1</v>
      </c>
      <c r="C96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s="2" t="b">
        <v>0</v>
      </c>
      <c r="G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2" s="9">
        <v>0</v>
      </c>
      <c r="I962" t="s">
        <v>707</v>
      </c>
    </row>
    <row r="963" spans="1:9">
      <c r="A963" s="2"/>
      <c r="B963" t="b">
        <v>1</v>
      </c>
      <c r="C96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s="2" t="b">
        <v>0</v>
      </c>
      <c r="G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3" s="9">
        <v>0</v>
      </c>
      <c r="I963" t="s">
        <v>707</v>
      </c>
    </row>
    <row r="964" spans="1:9">
      <c r="A964" s="2"/>
      <c r="B964" t="b">
        <v>1</v>
      </c>
      <c r="C96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s="2" t="b">
        <v>0</v>
      </c>
      <c r="G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4" s="9">
        <v>0</v>
      </c>
      <c r="I964" t="s">
        <v>707</v>
      </c>
    </row>
    <row r="965" spans="1:9">
      <c r="A965" s="2"/>
      <c r="B965" t="b">
        <v>1</v>
      </c>
      <c r="C96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s="2" t="b">
        <v>0</v>
      </c>
      <c r="G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5" s="9">
        <v>0</v>
      </c>
      <c r="I965" t="s">
        <v>707</v>
      </c>
    </row>
    <row r="966" spans="1:9">
      <c r="A966" s="2"/>
      <c r="B966" t="b">
        <v>1</v>
      </c>
      <c r="C96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s="2" t="b">
        <v>0</v>
      </c>
      <c r="G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6" s="9">
        <v>0</v>
      </c>
      <c r="I966" t="s">
        <v>707</v>
      </c>
    </row>
    <row r="967" spans="1:9">
      <c r="A967" s="2"/>
      <c r="B967" t="b">
        <v>1</v>
      </c>
      <c r="C96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s="2" t="b">
        <v>0</v>
      </c>
      <c r="G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7" s="9">
        <v>0</v>
      </c>
      <c r="I967" t="s">
        <v>707</v>
      </c>
    </row>
    <row r="968" spans="1:9">
      <c r="A968" s="2"/>
      <c r="B968" t="b">
        <v>1</v>
      </c>
      <c r="C96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s="2" t="b">
        <v>0</v>
      </c>
      <c r="G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8" s="9">
        <v>0</v>
      </c>
      <c r="I968" t="s">
        <v>707</v>
      </c>
    </row>
    <row r="969" spans="1:9">
      <c r="A969" s="2"/>
      <c r="B969" t="b">
        <v>1</v>
      </c>
      <c r="C96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s="2" t="b">
        <v>0</v>
      </c>
      <c r="G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9" s="9">
        <v>0</v>
      </c>
      <c r="I969" t="s">
        <v>707</v>
      </c>
    </row>
  </sheetData>
  <conditionalFormatting sqref="A893:A940">
    <cfRule type="containsText" dxfId="50" priority="15" operator="containsText" text=" ">
      <formula>NOT(ISERROR(SEARCH(" ",A893)))</formula>
    </cfRule>
  </conditionalFormatting>
  <conditionalFormatting sqref="A942:A943">
    <cfRule type="containsText" dxfId="49" priority="13" operator="containsText" text=" ">
      <formula>NOT(ISERROR(SEARCH(" ",A942)))</formula>
    </cfRule>
  </conditionalFormatting>
  <conditionalFormatting sqref="A946:A950">
    <cfRule type="containsText" dxfId="48" priority="10" operator="containsText" text=" ">
      <formula>NOT(ISERROR(SEARCH(" ",A946)))</formula>
    </cfRule>
  </conditionalFormatting>
  <conditionalFormatting sqref="A952:A953">
    <cfRule type="containsText" dxfId="47" priority="7" operator="containsText" text=" ">
      <formula>NOT(ISERROR(SEARCH(" ",A952)))</formula>
    </cfRule>
  </conditionalFormatting>
  <conditionalFormatting sqref="A956:A957">
    <cfRule type="containsText" dxfId="46" priority="4" operator="containsText" text=" ">
      <formula>NOT(ISERROR(SEARCH(" ",A956)))</formula>
    </cfRule>
  </conditionalFormatting>
  <conditionalFormatting sqref="D1">
    <cfRule type="cellIs" dxfId="45" priority="9" operator="equal">
      <formula>FALSE</formula>
    </cfRule>
  </conditionalFormatting>
  <conditionalFormatting sqref="E1:F1 B2:F969">
    <cfRule type="cellIs" dxfId="44" priority="65" operator="equal">
      <formula>FALSE</formula>
    </cfRule>
  </conditionalFormatting>
  <conditionalFormatting sqref="A958">
    <cfRule type="containsText" dxfId="23" priority="3" operator="containsText" text=" ">
      <formula>NOT(ISERROR(SEARCH(" ",A958)))</formula>
    </cfRule>
  </conditionalFormatting>
  <conditionalFormatting sqref="A959">
    <cfRule type="containsText" dxfId="9" priority="2" operator="containsText" text=" ">
      <formula>NOT(ISERROR(SEARCH(" ",A959)))</formula>
    </cfRule>
  </conditionalFormatting>
  <conditionalFormatting sqref="A960">
    <cfRule type="containsText" dxfId="1" priority="1" operator="containsText" text=" ">
      <formula>NOT(ISERROR(SEARCH(" ",A960)))</formula>
    </cfRule>
  </conditionalFormatting>
  <dataValidations count="1">
    <dataValidation type="list" allowBlank="1" showInputMessage="1" showErrorMessage="1" sqref="B2:F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004"/>
  <sheetViews>
    <sheetView tabSelected="1" zoomScaleNormal="100" workbookViewId="0">
      <pane xSplit="1" ySplit="1" topLeftCell="B938" activePane="bottomRight" state="frozen"/>
      <selection activeCell="Q19" sqref="Q19"/>
      <selection pane="topRight" activeCell="Q19" sqref="Q19"/>
      <selection pane="bottomLeft" activeCell="Q19" sqref="Q19"/>
      <selection pane="bottomRight" activeCell="A961" sqref="A961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1694</v>
      </c>
      <c r="C1" s="1" t="s">
        <v>1666</v>
      </c>
      <c r="D1" s="1" t="s">
        <v>1676</v>
      </c>
    </row>
    <row r="2" spans="1:13">
      <c r="A2" t="s">
        <v>525</v>
      </c>
      <c r="B2" t="s">
        <v>1695</v>
      </c>
      <c r="C2" t="s">
        <v>1667</v>
      </c>
      <c r="D2" t="s">
        <v>1677</v>
      </c>
      <c r="K2"/>
      <c r="L2"/>
      <c r="M2"/>
    </row>
    <row r="3" spans="1:13">
      <c r="A3" t="s">
        <v>295</v>
      </c>
      <c r="B3" t="s">
        <v>1695</v>
      </c>
      <c r="C3" t="s">
        <v>1668</v>
      </c>
      <c r="D3" t="s">
        <v>1677</v>
      </c>
      <c r="K3"/>
      <c r="L3"/>
      <c r="M3"/>
    </row>
    <row r="4" spans="1:13">
      <c r="A4" t="s">
        <v>261</v>
      </c>
      <c r="B4" t="s">
        <v>1695</v>
      </c>
      <c r="C4" t="s">
        <v>1668</v>
      </c>
      <c r="D4" t="s">
        <v>1677</v>
      </c>
      <c r="K4"/>
      <c r="L4"/>
      <c r="M4"/>
    </row>
    <row r="5" spans="1:13">
      <c r="A5" t="s">
        <v>286</v>
      </c>
      <c r="B5" t="s">
        <v>1695</v>
      </c>
      <c r="C5" t="s">
        <v>1668</v>
      </c>
      <c r="D5" t="s">
        <v>1677</v>
      </c>
      <c r="K5"/>
      <c r="L5"/>
      <c r="M5"/>
    </row>
    <row r="6" spans="1:13">
      <c r="A6" t="s">
        <v>243</v>
      </c>
      <c r="B6" t="s">
        <v>1695</v>
      </c>
      <c r="C6" t="s">
        <v>1668</v>
      </c>
      <c r="D6" t="s">
        <v>1677</v>
      </c>
      <c r="K6"/>
      <c r="L6"/>
      <c r="M6"/>
    </row>
    <row r="7" spans="1:13">
      <c r="A7" t="s">
        <v>226</v>
      </c>
      <c r="B7" t="s">
        <v>1695</v>
      </c>
      <c r="C7" t="s">
        <v>1668</v>
      </c>
      <c r="D7" t="s">
        <v>1677</v>
      </c>
      <c r="K7"/>
      <c r="L7"/>
      <c r="M7"/>
    </row>
    <row r="8" spans="1:13">
      <c r="A8" t="s">
        <v>292</v>
      </c>
      <c r="B8" t="s">
        <v>1695</v>
      </c>
      <c r="C8" t="s">
        <v>1668</v>
      </c>
      <c r="D8" t="s">
        <v>1677</v>
      </c>
      <c r="K8"/>
      <c r="L8"/>
      <c r="M8"/>
    </row>
    <row r="9" spans="1:13">
      <c r="A9" t="s">
        <v>293</v>
      </c>
      <c r="B9" t="s">
        <v>1695</v>
      </c>
      <c r="C9" t="s">
        <v>1668</v>
      </c>
      <c r="D9" t="s">
        <v>1677</v>
      </c>
      <c r="K9"/>
      <c r="L9"/>
      <c r="M9"/>
    </row>
    <row r="10" spans="1:13">
      <c r="A10" t="s">
        <v>240</v>
      </c>
      <c r="B10" t="s">
        <v>1695</v>
      </c>
      <c r="C10" t="s">
        <v>1668</v>
      </c>
      <c r="D10" t="s">
        <v>1677</v>
      </c>
      <c r="K10"/>
      <c r="L10"/>
      <c r="M10"/>
    </row>
    <row r="11" spans="1:13">
      <c r="A11" t="s">
        <v>228</v>
      </c>
      <c r="B11" t="s">
        <v>1695</v>
      </c>
      <c r="C11" t="s">
        <v>1668</v>
      </c>
      <c r="D11" t="s">
        <v>1677</v>
      </c>
      <c r="K11"/>
      <c r="L11"/>
      <c r="M11"/>
    </row>
    <row r="12" spans="1:13">
      <c r="A12" t="s">
        <v>269</v>
      </c>
      <c r="B12" t="s">
        <v>1695</v>
      </c>
      <c r="C12" t="s">
        <v>1668</v>
      </c>
      <c r="D12" t="s">
        <v>1677</v>
      </c>
      <c r="K12"/>
      <c r="L12"/>
      <c r="M12"/>
    </row>
    <row r="13" spans="1:13">
      <c r="A13" t="s">
        <v>197</v>
      </c>
      <c r="B13" t="s">
        <v>1695</v>
      </c>
      <c r="C13" t="s">
        <v>1668</v>
      </c>
      <c r="D13" t="s">
        <v>1677</v>
      </c>
      <c r="K13"/>
      <c r="L13"/>
      <c r="M13"/>
    </row>
    <row r="14" spans="1:13">
      <c r="A14" t="s">
        <v>316</v>
      </c>
      <c r="B14" t="s">
        <v>1695</v>
      </c>
      <c r="C14" t="s">
        <v>1668</v>
      </c>
      <c r="D14" t="s">
        <v>1677</v>
      </c>
      <c r="K14"/>
      <c r="L14"/>
      <c r="M14"/>
    </row>
    <row r="15" spans="1:13">
      <c r="A15" t="s">
        <v>275</v>
      </c>
      <c r="B15" t="s">
        <v>1695</v>
      </c>
      <c r="C15" t="s">
        <v>1668</v>
      </c>
      <c r="D15" t="s">
        <v>1677</v>
      </c>
      <c r="K15"/>
      <c r="L15"/>
      <c r="M15"/>
    </row>
    <row r="16" spans="1:13">
      <c r="A16" t="s">
        <v>314</v>
      </c>
      <c r="B16" t="s">
        <v>1695</v>
      </c>
      <c r="C16" t="s">
        <v>1669</v>
      </c>
      <c r="D16" t="s">
        <v>1678</v>
      </c>
      <c r="K16"/>
      <c r="L16"/>
      <c r="M16"/>
    </row>
    <row r="17" spans="1:13">
      <c r="A17" t="s">
        <v>231</v>
      </c>
      <c r="B17" t="s">
        <v>1695</v>
      </c>
      <c r="C17" t="s">
        <v>1668</v>
      </c>
      <c r="D17" t="s">
        <v>1677</v>
      </c>
      <c r="K17"/>
      <c r="L17"/>
      <c r="M17"/>
    </row>
    <row r="18" spans="1:13">
      <c r="A18" t="s">
        <v>259</v>
      </c>
      <c r="B18" t="s">
        <v>1695</v>
      </c>
      <c r="C18" t="s">
        <v>1675</v>
      </c>
      <c r="D18" t="s">
        <v>1678</v>
      </c>
      <c r="K18"/>
      <c r="L18"/>
      <c r="M18"/>
    </row>
    <row r="19" spans="1:13">
      <c r="A19" t="s">
        <v>265</v>
      </c>
      <c r="B19" t="s">
        <v>1695</v>
      </c>
      <c r="C19" t="s">
        <v>1668</v>
      </c>
      <c r="D19" t="s">
        <v>1677</v>
      </c>
      <c r="K19"/>
      <c r="L19"/>
      <c r="M19"/>
    </row>
    <row r="20" spans="1:13">
      <c r="A20" t="s">
        <v>277</v>
      </c>
      <c r="B20" t="s">
        <v>1695</v>
      </c>
      <c r="C20" t="s">
        <v>1668</v>
      </c>
      <c r="D20" t="s">
        <v>1677</v>
      </c>
      <c r="K20"/>
      <c r="L20"/>
      <c r="M20"/>
    </row>
    <row r="21" spans="1:13">
      <c r="A21" t="s">
        <v>207</v>
      </c>
      <c r="B21" t="s">
        <v>1695</v>
      </c>
      <c r="C21" t="s">
        <v>1668</v>
      </c>
      <c r="D21" t="s">
        <v>1677</v>
      </c>
      <c r="K21"/>
      <c r="L21"/>
      <c r="M21"/>
    </row>
    <row r="22" spans="1:13">
      <c r="A22" t="s">
        <v>301</v>
      </c>
      <c r="B22" t="s">
        <v>1695</v>
      </c>
      <c r="C22" t="s">
        <v>1669</v>
      </c>
      <c r="D22" t="s">
        <v>1677</v>
      </c>
      <c r="K22"/>
      <c r="L22"/>
      <c r="M22"/>
    </row>
    <row r="23" spans="1:13">
      <c r="A23" t="s">
        <v>221</v>
      </c>
      <c r="B23" t="s">
        <v>1695</v>
      </c>
      <c r="C23" t="s">
        <v>1668</v>
      </c>
      <c r="D23" t="s">
        <v>1677</v>
      </c>
      <c r="K23"/>
      <c r="L23"/>
      <c r="M23"/>
    </row>
    <row r="24" spans="1:13">
      <c r="A24" t="s">
        <v>244</v>
      </c>
      <c r="B24" t="s">
        <v>1695</v>
      </c>
      <c r="C24" t="s">
        <v>1668</v>
      </c>
      <c r="D24" t="s">
        <v>1677</v>
      </c>
      <c r="K24"/>
      <c r="L24"/>
      <c r="M24"/>
    </row>
    <row r="25" spans="1:13">
      <c r="A25" t="s">
        <v>212</v>
      </c>
      <c r="B25" t="s">
        <v>1695</v>
      </c>
      <c r="C25" t="s">
        <v>1675</v>
      </c>
      <c r="D25" t="s">
        <v>1678</v>
      </c>
      <c r="K25"/>
      <c r="L25"/>
      <c r="M25"/>
    </row>
    <row r="26" spans="1:13">
      <c r="A26" t="s">
        <v>218</v>
      </c>
      <c r="B26" t="s">
        <v>1695</v>
      </c>
      <c r="C26" t="s">
        <v>1675</v>
      </c>
      <c r="D26" t="s">
        <v>1682</v>
      </c>
      <c r="K26"/>
      <c r="L26"/>
      <c r="M26"/>
    </row>
    <row r="27" spans="1:13">
      <c r="A27" t="s">
        <v>287</v>
      </c>
      <c r="B27" t="s">
        <v>1695</v>
      </c>
      <c r="C27" t="s">
        <v>1668</v>
      </c>
      <c r="D27" t="s">
        <v>1677</v>
      </c>
      <c r="K27"/>
      <c r="L27"/>
      <c r="M27"/>
    </row>
    <row r="28" spans="1:13">
      <c r="A28" t="s">
        <v>263</v>
      </c>
      <c r="B28" t="s">
        <v>1695</v>
      </c>
      <c r="C28" t="s">
        <v>1668</v>
      </c>
      <c r="D28" t="s">
        <v>1677</v>
      </c>
      <c r="K28"/>
      <c r="L28"/>
      <c r="M28"/>
    </row>
    <row r="29" spans="1:13">
      <c r="A29" t="s">
        <v>201</v>
      </c>
      <c r="B29" t="s">
        <v>1695</v>
      </c>
      <c r="C29" t="s">
        <v>1668</v>
      </c>
      <c r="D29" t="s">
        <v>1677</v>
      </c>
      <c r="K29"/>
      <c r="L29"/>
      <c r="M29"/>
    </row>
    <row r="30" spans="1:13">
      <c r="A30" t="s">
        <v>290</v>
      </c>
      <c r="B30" t="s">
        <v>1695</v>
      </c>
      <c r="C30" t="s">
        <v>1668</v>
      </c>
      <c r="D30" t="s">
        <v>1677</v>
      </c>
      <c r="K30"/>
      <c r="L30"/>
      <c r="M30"/>
    </row>
    <row r="31" spans="1:13">
      <c r="A31" t="s">
        <v>219</v>
      </c>
      <c r="B31" t="s">
        <v>1695</v>
      </c>
      <c r="C31" t="s">
        <v>1668</v>
      </c>
      <c r="D31" t="s">
        <v>1677</v>
      </c>
      <c r="K31"/>
      <c r="L31"/>
      <c r="M31"/>
    </row>
    <row r="32" spans="1:13">
      <c r="A32" t="s">
        <v>255</v>
      </c>
      <c r="B32" t="s">
        <v>1695</v>
      </c>
      <c r="C32" t="s">
        <v>1675</v>
      </c>
      <c r="D32" t="s">
        <v>1681</v>
      </c>
      <c r="K32"/>
      <c r="L32"/>
      <c r="M32"/>
    </row>
    <row r="33" spans="1:13">
      <c r="A33" t="s">
        <v>234</v>
      </c>
      <c r="B33" t="s">
        <v>1695</v>
      </c>
      <c r="C33" t="s">
        <v>1668</v>
      </c>
      <c r="D33" t="s">
        <v>1677</v>
      </c>
      <c r="K33"/>
      <c r="L33"/>
      <c r="M33"/>
    </row>
    <row r="34" spans="1:13">
      <c r="A34" t="s">
        <v>208</v>
      </c>
      <c r="B34" t="s">
        <v>1695</v>
      </c>
      <c r="C34" t="s">
        <v>1668</v>
      </c>
      <c r="D34" t="s">
        <v>1677</v>
      </c>
      <c r="K34"/>
      <c r="L34"/>
      <c r="M34"/>
    </row>
    <row r="35" spans="1:13">
      <c r="A35" t="s">
        <v>205</v>
      </c>
      <c r="B35" t="s">
        <v>1695</v>
      </c>
      <c r="C35" t="s">
        <v>1668</v>
      </c>
      <c r="D35" t="s">
        <v>1677</v>
      </c>
      <c r="K35"/>
      <c r="L35"/>
      <c r="M35"/>
    </row>
    <row r="36" spans="1:13">
      <c r="A36" t="s">
        <v>283</v>
      </c>
      <c r="B36" t="s">
        <v>1695</v>
      </c>
      <c r="C36" t="s">
        <v>1668</v>
      </c>
      <c r="D36" t="s">
        <v>1677</v>
      </c>
      <c r="K36"/>
      <c r="L36"/>
      <c r="M36"/>
    </row>
    <row r="37" spans="1:13">
      <c r="A37" t="s">
        <v>209</v>
      </c>
      <c r="B37" t="s">
        <v>1695</v>
      </c>
      <c r="C37" t="s">
        <v>1669</v>
      </c>
      <c r="D37" t="s">
        <v>1678</v>
      </c>
      <c r="K37"/>
      <c r="L37"/>
      <c r="M37"/>
    </row>
    <row r="38" spans="1:13">
      <c r="A38" t="s">
        <v>288</v>
      </c>
      <c r="B38" t="s">
        <v>1695</v>
      </c>
      <c r="C38" t="s">
        <v>1668</v>
      </c>
      <c r="D38" t="s">
        <v>1677</v>
      </c>
      <c r="K38"/>
      <c r="L38"/>
      <c r="M38"/>
    </row>
    <row r="39" spans="1:13">
      <c r="A39" t="s">
        <v>274</v>
      </c>
      <c r="B39" t="s">
        <v>1695</v>
      </c>
      <c r="C39" t="s">
        <v>1668</v>
      </c>
      <c r="D39" t="s">
        <v>1677</v>
      </c>
      <c r="K39"/>
      <c r="L39"/>
      <c r="M39"/>
    </row>
    <row r="40" spans="1:13">
      <c r="A40" t="s">
        <v>235</v>
      </c>
      <c r="B40" t="s">
        <v>1695</v>
      </c>
      <c r="C40" t="s">
        <v>1668</v>
      </c>
      <c r="D40" t="s">
        <v>1677</v>
      </c>
      <c r="K40"/>
      <c r="L40"/>
      <c r="M40"/>
    </row>
    <row r="41" spans="1:13">
      <c r="A41" t="s">
        <v>249</v>
      </c>
      <c r="B41" t="s">
        <v>1695</v>
      </c>
      <c r="C41" t="s">
        <v>1668</v>
      </c>
      <c r="D41" t="s">
        <v>1677</v>
      </c>
      <c r="K41"/>
      <c r="L41"/>
      <c r="M41"/>
    </row>
    <row r="42" spans="1:13">
      <c r="A42" t="s">
        <v>252</v>
      </c>
      <c r="B42" t="s">
        <v>1695</v>
      </c>
      <c r="C42" t="s">
        <v>1668</v>
      </c>
      <c r="D42" t="s">
        <v>1677</v>
      </c>
      <c r="K42"/>
      <c r="L42"/>
      <c r="M42"/>
    </row>
    <row r="43" spans="1:13">
      <c r="A43" t="s">
        <v>232</v>
      </c>
      <c r="B43" t="s">
        <v>1695</v>
      </c>
      <c r="C43" t="s">
        <v>1668</v>
      </c>
      <c r="D43" t="s">
        <v>1677</v>
      </c>
      <c r="K43"/>
      <c r="L43"/>
      <c r="M43"/>
    </row>
    <row r="44" spans="1:13">
      <c r="A44" t="s">
        <v>215</v>
      </c>
      <c r="B44" t="s">
        <v>1695</v>
      </c>
      <c r="C44" t="s">
        <v>1668</v>
      </c>
      <c r="D44" t="s">
        <v>1677</v>
      </c>
      <c r="K44"/>
      <c r="L44"/>
      <c r="M44"/>
    </row>
    <row r="45" spans="1:13">
      <c r="A45" t="s">
        <v>222</v>
      </c>
      <c r="B45" t="s">
        <v>1695</v>
      </c>
      <c r="C45" t="s">
        <v>1668</v>
      </c>
      <c r="D45" t="s">
        <v>1677</v>
      </c>
      <c r="K45"/>
      <c r="L45"/>
      <c r="M45"/>
    </row>
    <row r="46" spans="1:13">
      <c r="A46" t="s">
        <v>311</v>
      </c>
      <c r="B46" t="s">
        <v>1695</v>
      </c>
      <c r="C46" t="s">
        <v>1668</v>
      </c>
      <c r="D46" t="s">
        <v>1677</v>
      </c>
      <c r="K46"/>
      <c r="L46"/>
      <c r="M46"/>
    </row>
    <row r="47" spans="1:13">
      <c r="A47" t="s">
        <v>229</v>
      </c>
      <c r="B47" t="s">
        <v>1695</v>
      </c>
      <c r="C47" t="s">
        <v>1668</v>
      </c>
      <c r="D47" t="s">
        <v>1677</v>
      </c>
      <c r="K47"/>
      <c r="L47"/>
      <c r="M47"/>
    </row>
    <row r="48" spans="1:13">
      <c r="A48" t="s">
        <v>297</v>
      </c>
      <c r="B48" t="s">
        <v>1695</v>
      </c>
      <c r="C48" t="s">
        <v>1668</v>
      </c>
      <c r="D48" t="s">
        <v>1677</v>
      </c>
      <c r="K48"/>
      <c r="L48"/>
      <c r="M48"/>
    </row>
    <row r="49" spans="1:13">
      <c r="A49" t="s">
        <v>216</v>
      </c>
      <c r="B49" t="s">
        <v>1695</v>
      </c>
      <c r="C49" t="s">
        <v>1668</v>
      </c>
      <c r="D49" t="s">
        <v>1677</v>
      </c>
      <c r="K49"/>
      <c r="L49"/>
      <c r="M49"/>
    </row>
    <row r="50" spans="1:13">
      <c r="A50" t="s">
        <v>238</v>
      </c>
      <c r="B50" t="s">
        <v>1695</v>
      </c>
      <c r="C50" t="s">
        <v>1668</v>
      </c>
      <c r="D50" t="s">
        <v>1677</v>
      </c>
      <c r="K50"/>
      <c r="L50"/>
      <c r="M50"/>
    </row>
    <row r="51" spans="1:13">
      <c r="A51" t="s">
        <v>281</v>
      </c>
      <c r="B51" t="s">
        <v>1695</v>
      </c>
      <c r="C51" t="s">
        <v>1668</v>
      </c>
      <c r="D51" t="s">
        <v>1677</v>
      </c>
      <c r="K51"/>
      <c r="L51"/>
      <c r="M51"/>
    </row>
    <row r="52" spans="1:13">
      <c r="A52" t="s">
        <v>309</v>
      </c>
      <c r="B52" t="s">
        <v>1695</v>
      </c>
      <c r="C52" t="s">
        <v>1668</v>
      </c>
      <c r="D52" t="s">
        <v>1677</v>
      </c>
      <c r="K52"/>
      <c r="L52"/>
      <c r="M52"/>
    </row>
    <row r="53" spans="1:13">
      <c r="A53" t="s">
        <v>213</v>
      </c>
      <c r="B53" t="s">
        <v>1695</v>
      </c>
      <c r="C53" t="s">
        <v>1668</v>
      </c>
      <c r="D53" t="s">
        <v>1677</v>
      </c>
      <c r="K53"/>
      <c r="L53"/>
      <c r="M53"/>
    </row>
    <row r="54" spans="1:13">
      <c r="A54" t="s">
        <v>250</v>
      </c>
      <c r="B54" t="s">
        <v>1695</v>
      </c>
      <c r="C54" t="s">
        <v>1668</v>
      </c>
      <c r="D54" t="s">
        <v>1677</v>
      </c>
      <c r="K54"/>
      <c r="L54"/>
      <c r="M54"/>
    </row>
    <row r="55" spans="1:13">
      <c r="A55" t="s">
        <v>195</v>
      </c>
      <c r="B55" t="s">
        <v>1695</v>
      </c>
      <c r="C55" t="s">
        <v>1675</v>
      </c>
      <c r="D55" t="s">
        <v>1678</v>
      </c>
      <c r="K55"/>
      <c r="L55"/>
      <c r="M55"/>
    </row>
    <row r="56" spans="1:13">
      <c r="A56" t="s">
        <v>192</v>
      </c>
      <c r="B56" t="s">
        <v>1695</v>
      </c>
      <c r="C56" t="s">
        <v>1668</v>
      </c>
      <c r="D56" t="s">
        <v>1677</v>
      </c>
      <c r="K56"/>
      <c r="L56"/>
      <c r="M56"/>
    </row>
    <row r="57" spans="1:13">
      <c r="A57" t="s">
        <v>253</v>
      </c>
      <c r="B57" t="s">
        <v>1695</v>
      </c>
      <c r="C57" t="s">
        <v>1668</v>
      </c>
      <c r="D57" t="s">
        <v>1677</v>
      </c>
      <c r="K57"/>
      <c r="L57"/>
      <c r="M57"/>
    </row>
    <row r="58" spans="1:13">
      <c r="A58" t="s">
        <v>211</v>
      </c>
      <c r="B58" t="s">
        <v>1695</v>
      </c>
      <c r="C58" t="s">
        <v>1668</v>
      </c>
      <c r="D58" t="s">
        <v>1677</v>
      </c>
      <c r="K58"/>
      <c r="L58"/>
      <c r="M58"/>
    </row>
    <row r="59" spans="1:13">
      <c r="A59" t="s">
        <v>210</v>
      </c>
      <c r="B59" t="s">
        <v>1695</v>
      </c>
      <c r="C59" t="s">
        <v>1668</v>
      </c>
      <c r="D59" t="s">
        <v>1677</v>
      </c>
      <c r="K59"/>
      <c r="L59"/>
      <c r="M59"/>
    </row>
    <row r="60" spans="1:13">
      <c r="A60" t="s">
        <v>223</v>
      </c>
      <c r="B60" t="s">
        <v>1695</v>
      </c>
      <c r="C60" t="s">
        <v>1668</v>
      </c>
      <c r="D60" t="s">
        <v>1677</v>
      </c>
      <c r="K60"/>
      <c r="L60"/>
      <c r="M60"/>
    </row>
    <row r="61" spans="1:13">
      <c r="A61" t="s">
        <v>285</v>
      </c>
      <c r="B61" t="s">
        <v>1695</v>
      </c>
      <c r="C61" t="s">
        <v>1668</v>
      </c>
      <c r="D61" t="s">
        <v>1677</v>
      </c>
      <c r="K61"/>
      <c r="L61"/>
      <c r="M61"/>
    </row>
    <row r="62" spans="1:13">
      <c r="A62" t="s">
        <v>247</v>
      </c>
      <c r="B62" t="s">
        <v>1695</v>
      </c>
      <c r="C62" t="s">
        <v>1668</v>
      </c>
      <c r="D62" t="s">
        <v>1677</v>
      </c>
      <c r="K62"/>
      <c r="L62"/>
      <c r="M62"/>
    </row>
    <row r="63" spans="1:13">
      <c r="A63" t="s">
        <v>267</v>
      </c>
      <c r="B63" t="s">
        <v>1695</v>
      </c>
      <c r="C63" t="s">
        <v>1668</v>
      </c>
      <c r="D63" t="s">
        <v>1677</v>
      </c>
      <c r="K63"/>
      <c r="L63"/>
      <c r="M63"/>
    </row>
    <row r="64" spans="1:13">
      <c r="A64" t="s">
        <v>262</v>
      </c>
      <c r="B64" t="s">
        <v>1695</v>
      </c>
      <c r="C64" t="s">
        <v>1668</v>
      </c>
      <c r="D64" t="s">
        <v>1677</v>
      </c>
      <c r="K64"/>
      <c r="L64"/>
      <c r="M64"/>
    </row>
    <row r="65" spans="1:13">
      <c r="A65" t="s">
        <v>279</v>
      </c>
      <c r="B65" t="s">
        <v>1695</v>
      </c>
      <c r="C65" t="s">
        <v>1668</v>
      </c>
      <c r="D65" t="s">
        <v>1677</v>
      </c>
      <c r="K65"/>
      <c r="L65"/>
      <c r="M65"/>
    </row>
    <row r="66" spans="1:13">
      <c r="A66" t="s">
        <v>282</v>
      </c>
      <c r="B66" t="s">
        <v>1695</v>
      </c>
      <c r="C66" t="s">
        <v>1668</v>
      </c>
      <c r="D66" t="s">
        <v>1677</v>
      </c>
      <c r="K66"/>
      <c r="L66"/>
      <c r="M66"/>
    </row>
    <row r="67" spans="1:13">
      <c r="A67" t="s">
        <v>306</v>
      </c>
      <c r="B67" t="s">
        <v>1695</v>
      </c>
      <c r="C67" t="s">
        <v>1668</v>
      </c>
      <c r="D67" t="s">
        <v>1677</v>
      </c>
      <c r="K67"/>
      <c r="L67"/>
      <c r="M67"/>
    </row>
    <row r="68" spans="1:13">
      <c r="A68" t="s">
        <v>268</v>
      </c>
      <c r="B68" t="s">
        <v>1695</v>
      </c>
      <c r="C68" t="s">
        <v>1668</v>
      </c>
      <c r="D68" t="s">
        <v>1677</v>
      </c>
      <c r="K68"/>
      <c r="L68"/>
      <c r="M68"/>
    </row>
    <row r="69" spans="1:13">
      <c r="A69" t="s">
        <v>272</v>
      </c>
      <c r="B69" t="s">
        <v>1695</v>
      </c>
      <c r="C69" t="s">
        <v>1668</v>
      </c>
      <c r="D69" t="s">
        <v>1677</v>
      </c>
      <c r="K69"/>
      <c r="L69"/>
      <c r="M69"/>
    </row>
    <row r="70" spans="1:13">
      <c r="A70" t="s">
        <v>618</v>
      </c>
      <c r="B70" t="s">
        <v>1695</v>
      </c>
      <c r="C70" t="s">
        <v>1668</v>
      </c>
      <c r="D70" t="s">
        <v>1677</v>
      </c>
      <c r="K70"/>
      <c r="L70"/>
      <c r="M70"/>
    </row>
    <row r="71" spans="1:13">
      <c r="A71" t="s">
        <v>206</v>
      </c>
      <c r="B71" t="s">
        <v>1695</v>
      </c>
      <c r="C71" t="s">
        <v>1675</v>
      </c>
      <c r="D71" t="s">
        <v>1678</v>
      </c>
      <c r="K71"/>
      <c r="L71"/>
      <c r="M71"/>
    </row>
    <row r="72" spans="1:13">
      <c r="A72" t="s">
        <v>264</v>
      </c>
      <c r="B72" t="s">
        <v>1695</v>
      </c>
      <c r="C72" t="s">
        <v>1668</v>
      </c>
      <c r="D72" t="s">
        <v>1677</v>
      </c>
      <c r="K72"/>
      <c r="L72"/>
      <c r="M72"/>
    </row>
    <row r="73" spans="1:13">
      <c r="A73" t="s">
        <v>299</v>
      </c>
      <c r="B73" t="s">
        <v>1695</v>
      </c>
      <c r="C73" t="s">
        <v>1668</v>
      </c>
      <c r="D73" t="s">
        <v>1677</v>
      </c>
      <c r="K73"/>
      <c r="L73"/>
      <c r="M73"/>
    </row>
    <row r="74" spans="1:13">
      <c r="A74" t="s">
        <v>194</v>
      </c>
      <c r="B74" t="s">
        <v>1695</v>
      </c>
      <c r="C74" t="s">
        <v>1668</v>
      </c>
      <c r="D74" t="s">
        <v>1677</v>
      </c>
      <c r="K74"/>
      <c r="L74"/>
      <c r="M74"/>
    </row>
    <row r="75" spans="1:13">
      <c r="A75" t="s">
        <v>202</v>
      </c>
      <c r="B75" t="s">
        <v>1695</v>
      </c>
      <c r="C75" t="s">
        <v>1675</v>
      </c>
      <c r="D75" t="s">
        <v>1678</v>
      </c>
      <c r="K75"/>
      <c r="L75"/>
      <c r="M75"/>
    </row>
    <row r="76" spans="1:13">
      <c r="A76" t="s">
        <v>310</v>
      </c>
      <c r="B76" t="s">
        <v>1695</v>
      </c>
      <c r="C76" t="s">
        <v>1668</v>
      </c>
      <c r="D76" t="s">
        <v>1677</v>
      </c>
      <c r="K76"/>
      <c r="L76"/>
      <c r="M76"/>
    </row>
    <row r="77" spans="1:13">
      <c r="A77" t="s">
        <v>315</v>
      </c>
      <c r="B77" t="s">
        <v>1695</v>
      </c>
      <c r="C77" t="s">
        <v>1668</v>
      </c>
      <c r="D77" t="s">
        <v>1677</v>
      </c>
      <c r="K77"/>
      <c r="L77"/>
      <c r="M77"/>
    </row>
    <row r="78" spans="1:13">
      <c r="A78" t="s">
        <v>273</v>
      </c>
      <c r="B78" t="s">
        <v>1695</v>
      </c>
      <c r="C78" t="s">
        <v>1668</v>
      </c>
      <c r="D78" t="s">
        <v>1677</v>
      </c>
      <c r="K78"/>
      <c r="L78"/>
      <c r="M78"/>
    </row>
    <row r="79" spans="1:13">
      <c r="A79" t="s">
        <v>236</v>
      </c>
      <c r="B79" t="s">
        <v>1695</v>
      </c>
      <c r="C79" t="s">
        <v>1669</v>
      </c>
      <c r="D79" t="s">
        <v>1677</v>
      </c>
      <c r="K79"/>
      <c r="L79"/>
      <c r="M79"/>
    </row>
    <row r="80" spans="1:13">
      <c r="A80" t="s">
        <v>289</v>
      </c>
      <c r="B80" t="s">
        <v>1695</v>
      </c>
      <c r="C80" t="s">
        <v>1668</v>
      </c>
      <c r="D80" t="s">
        <v>1677</v>
      </c>
      <c r="K80"/>
      <c r="L80"/>
      <c r="M80"/>
    </row>
    <row r="81" spans="1:13">
      <c r="A81" t="s">
        <v>291</v>
      </c>
      <c r="B81" t="s">
        <v>1695</v>
      </c>
      <c r="C81" t="s">
        <v>1668</v>
      </c>
      <c r="D81" t="s">
        <v>1677</v>
      </c>
      <c r="K81"/>
      <c r="L81"/>
      <c r="M81"/>
    </row>
    <row r="82" spans="1:13">
      <c r="A82" t="s">
        <v>302</v>
      </c>
      <c r="B82" t="s">
        <v>1695</v>
      </c>
      <c r="C82" t="s">
        <v>1668</v>
      </c>
      <c r="D82" t="s">
        <v>1677</v>
      </c>
      <c r="K82"/>
      <c r="L82"/>
      <c r="M82"/>
    </row>
    <row r="83" spans="1:13">
      <c r="A83" t="s">
        <v>308</v>
      </c>
      <c r="B83" t="s">
        <v>1695</v>
      </c>
      <c r="C83" t="s">
        <v>1668</v>
      </c>
      <c r="D83" t="s">
        <v>1677</v>
      </c>
      <c r="K83"/>
      <c r="L83"/>
      <c r="M83"/>
    </row>
    <row r="84" spans="1:13">
      <c r="A84" t="s">
        <v>237</v>
      </c>
      <c r="B84" t="s">
        <v>1695</v>
      </c>
      <c r="C84" t="s">
        <v>1668</v>
      </c>
      <c r="D84" t="s">
        <v>1677</v>
      </c>
      <c r="K84"/>
      <c r="L84"/>
      <c r="M84"/>
    </row>
    <row r="85" spans="1:13">
      <c r="A85" t="s">
        <v>217</v>
      </c>
      <c r="B85" t="s">
        <v>1695</v>
      </c>
      <c r="C85" t="s">
        <v>1668</v>
      </c>
      <c r="D85" t="s">
        <v>1677</v>
      </c>
      <c r="K85"/>
      <c r="L85"/>
      <c r="M85"/>
    </row>
    <row r="86" spans="1:13">
      <c r="A86" t="s">
        <v>225</v>
      </c>
      <c r="B86" t="s">
        <v>1695</v>
      </c>
      <c r="C86" t="s">
        <v>1668</v>
      </c>
      <c r="D86" t="s">
        <v>1677</v>
      </c>
      <c r="K86"/>
      <c r="L86"/>
      <c r="M86"/>
    </row>
    <row r="87" spans="1:13">
      <c r="A87" t="s">
        <v>307</v>
      </c>
      <c r="B87" t="s">
        <v>1695</v>
      </c>
      <c r="C87" t="s">
        <v>1668</v>
      </c>
      <c r="D87" t="s">
        <v>1677</v>
      </c>
      <c r="K87"/>
      <c r="L87"/>
      <c r="M87"/>
    </row>
    <row r="88" spans="1:13">
      <c r="A88" t="s">
        <v>254</v>
      </c>
      <c r="B88" t="s">
        <v>1695</v>
      </c>
      <c r="C88" t="s">
        <v>1675</v>
      </c>
      <c r="D88" t="s">
        <v>1678</v>
      </c>
      <c r="K88"/>
      <c r="L88"/>
      <c r="M88"/>
    </row>
    <row r="89" spans="1:13">
      <c r="A89" t="s">
        <v>251</v>
      </c>
      <c r="B89" t="s">
        <v>1695</v>
      </c>
      <c r="C89" t="s">
        <v>1675</v>
      </c>
      <c r="D89" t="s">
        <v>1681</v>
      </c>
      <c r="K89"/>
      <c r="L89"/>
      <c r="M89"/>
    </row>
    <row r="90" spans="1:13">
      <c r="A90" t="s">
        <v>227</v>
      </c>
      <c r="B90" t="s">
        <v>1695</v>
      </c>
      <c r="C90" t="s">
        <v>1668</v>
      </c>
      <c r="D90" t="s">
        <v>1677</v>
      </c>
      <c r="K90"/>
      <c r="L90"/>
      <c r="M90"/>
    </row>
    <row r="91" spans="1:13">
      <c r="A91" t="s">
        <v>220</v>
      </c>
      <c r="B91" t="s">
        <v>1695</v>
      </c>
      <c r="C91" t="s">
        <v>1668</v>
      </c>
      <c r="D91" t="s">
        <v>1677</v>
      </c>
      <c r="K91"/>
      <c r="L91"/>
      <c r="M91"/>
    </row>
    <row r="92" spans="1:13">
      <c r="A92" t="s">
        <v>239</v>
      </c>
      <c r="B92" t="s">
        <v>1695</v>
      </c>
      <c r="C92" t="s">
        <v>1668</v>
      </c>
      <c r="D92" t="s">
        <v>1677</v>
      </c>
      <c r="K92"/>
      <c r="L92"/>
      <c r="M92"/>
    </row>
    <row r="93" spans="1:13">
      <c r="A93" t="s">
        <v>278</v>
      </c>
      <c r="B93" t="s">
        <v>1695</v>
      </c>
      <c r="C93" t="s">
        <v>1668</v>
      </c>
      <c r="D93" t="s">
        <v>1677</v>
      </c>
      <c r="K93"/>
      <c r="L93"/>
      <c r="M93"/>
    </row>
    <row r="94" spans="1:13">
      <c r="A94" t="s">
        <v>305</v>
      </c>
      <c r="B94" t="s">
        <v>1695</v>
      </c>
      <c r="C94" t="s">
        <v>1668</v>
      </c>
      <c r="D94" t="s">
        <v>1677</v>
      </c>
      <c r="K94"/>
      <c r="L94"/>
      <c r="M94"/>
    </row>
    <row r="95" spans="1:13">
      <c r="A95" t="s">
        <v>312</v>
      </c>
      <c r="B95" t="s">
        <v>1695</v>
      </c>
      <c r="C95" t="s">
        <v>1668</v>
      </c>
      <c r="D95" t="s">
        <v>1677</v>
      </c>
      <c r="K95"/>
      <c r="L95"/>
      <c r="M95"/>
    </row>
    <row r="96" spans="1:13">
      <c r="A96" t="s">
        <v>294</v>
      </c>
      <c r="B96" t="s">
        <v>1695</v>
      </c>
      <c r="C96" t="s">
        <v>1668</v>
      </c>
      <c r="D96" t="s">
        <v>1677</v>
      </c>
      <c r="K96"/>
      <c r="L96"/>
      <c r="M96"/>
    </row>
    <row r="97" spans="1:13">
      <c r="A97" t="s">
        <v>271</v>
      </c>
      <c r="B97" t="s">
        <v>1695</v>
      </c>
      <c r="C97" t="s">
        <v>1668</v>
      </c>
      <c r="D97" t="s">
        <v>1677</v>
      </c>
      <c r="K97"/>
      <c r="L97"/>
      <c r="M97"/>
    </row>
    <row r="98" spans="1:13">
      <c r="A98" t="s">
        <v>313</v>
      </c>
      <c r="B98" t="s">
        <v>1695</v>
      </c>
      <c r="C98" t="s">
        <v>1668</v>
      </c>
      <c r="D98" t="s">
        <v>1677</v>
      </c>
      <c r="K98"/>
      <c r="L98"/>
      <c r="M98"/>
    </row>
    <row r="99" spans="1:13">
      <c r="A99" t="s">
        <v>284</v>
      </c>
      <c r="B99" t="s">
        <v>1695</v>
      </c>
      <c r="C99" t="s">
        <v>1668</v>
      </c>
      <c r="D99" t="s">
        <v>1677</v>
      </c>
      <c r="K99"/>
      <c r="L99"/>
      <c r="M99"/>
    </row>
    <row r="100" spans="1:13">
      <c r="A100" t="s">
        <v>266</v>
      </c>
      <c r="B100" t="s">
        <v>1695</v>
      </c>
      <c r="C100" t="s">
        <v>1668</v>
      </c>
      <c r="D100" t="s">
        <v>1677</v>
      </c>
      <c r="K100"/>
      <c r="L100"/>
      <c r="M100"/>
    </row>
    <row r="101" spans="1:13">
      <c r="A101" t="s">
        <v>233</v>
      </c>
      <c r="B101" t="s">
        <v>1695</v>
      </c>
      <c r="C101" t="s">
        <v>1668</v>
      </c>
      <c r="D101" t="s">
        <v>1677</v>
      </c>
      <c r="K101"/>
      <c r="L101"/>
      <c r="M101"/>
    </row>
    <row r="102" spans="1:13">
      <c r="A102" t="s">
        <v>196</v>
      </c>
      <c r="B102" t="s">
        <v>1695</v>
      </c>
      <c r="C102" t="s">
        <v>1668</v>
      </c>
      <c r="D102" t="s">
        <v>1677</v>
      </c>
      <c r="K102"/>
      <c r="L102"/>
      <c r="M102"/>
    </row>
    <row r="103" spans="1:13">
      <c r="A103" t="s">
        <v>296</v>
      </c>
      <c r="B103" t="s">
        <v>1695</v>
      </c>
      <c r="C103" t="s">
        <v>1668</v>
      </c>
      <c r="D103" t="s">
        <v>1677</v>
      </c>
      <c r="K103"/>
      <c r="L103"/>
      <c r="M103"/>
    </row>
    <row r="104" spans="1:13">
      <c r="A104" t="s">
        <v>298</v>
      </c>
      <c r="B104" t="s">
        <v>1695</v>
      </c>
      <c r="C104" t="s">
        <v>1668</v>
      </c>
      <c r="D104" t="s">
        <v>1677</v>
      </c>
      <c r="K104"/>
      <c r="L104"/>
      <c r="M104"/>
    </row>
    <row r="105" spans="1:13">
      <c r="A105" t="s">
        <v>242</v>
      </c>
      <c r="B105" t="s">
        <v>1695</v>
      </c>
      <c r="C105" t="s">
        <v>1668</v>
      </c>
      <c r="D105" t="s">
        <v>1677</v>
      </c>
      <c r="K105"/>
      <c r="L105"/>
      <c r="M105"/>
    </row>
    <row r="106" spans="1:13">
      <c r="A106" t="s">
        <v>224</v>
      </c>
      <c r="B106" t="s">
        <v>1695</v>
      </c>
      <c r="C106" t="s">
        <v>1675</v>
      </c>
      <c r="D106" t="s">
        <v>1678</v>
      </c>
      <c r="K106"/>
      <c r="L106"/>
      <c r="M106"/>
    </row>
    <row r="107" spans="1:13">
      <c r="A107" t="s">
        <v>276</v>
      </c>
      <c r="B107" t="s">
        <v>1695</v>
      </c>
      <c r="C107" t="s">
        <v>1668</v>
      </c>
      <c r="D107" t="s">
        <v>1677</v>
      </c>
      <c r="K107"/>
      <c r="L107"/>
      <c r="M107"/>
    </row>
    <row r="108" spans="1:13">
      <c r="A108" t="s">
        <v>245</v>
      </c>
      <c r="B108" t="s">
        <v>1695</v>
      </c>
      <c r="C108" t="s">
        <v>1668</v>
      </c>
      <c r="D108" t="s">
        <v>1677</v>
      </c>
      <c r="K108"/>
      <c r="L108"/>
      <c r="M108"/>
    </row>
    <row r="109" spans="1:13">
      <c r="A109" t="s">
        <v>246</v>
      </c>
      <c r="B109" t="s">
        <v>1695</v>
      </c>
      <c r="C109" t="s">
        <v>1668</v>
      </c>
      <c r="D109" t="s">
        <v>1677</v>
      </c>
      <c r="K109"/>
      <c r="L109"/>
      <c r="M109"/>
    </row>
    <row r="110" spans="1:13">
      <c r="A110" t="s">
        <v>317</v>
      </c>
      <c r="B110" t="s">
        <v>1695</v>
      </c>
      <c r="C110" t="s">
        <v>1668</v>
      </c>
      <c r="D110" t="s">
        <v>1677</v>
      </c>
      <c r="K110"/>
      <c r="L110"/>
      <c r="M110"/>
    </row>
    <row r="111" spans="1:13">
      <c r="A111" t="s">
        <v>258</v>
      </c>
      <c r="B111" t="s">
        <v>1695</v>
      </c>
      <c r="C111" t="s">
        <v>1675</v>
      </c>
      <c r="D111" t="s">
        <v>1678</v>
      </c>
      <c r="K111"/>
      <c r="L111"/>
      <c r="M111"/>
    </row>
    <row r="112" spans="1:13">
      <c r="A112" t="s">
        <v>3064</v>
      </c>
      <c r="B112" t="s">
        <v>1695</v>
      </c>
      <c r="C112" t="s">
        <v>1675</v>
      </c>
      <c r="D112" t="s">
        <v>1678</v>
      </c>
      <c r="K112"/>
      <c r="L112"/>
      <c r="M112"/>
    </row>
    <row r="113" spans="1:13">
      <c r="A113" t="s">
        <v>304</v>
      </c>
      <c r="B113" t="s">
        <v>1695</v>
      </c>
      <c r="C113" t="s">
        <v>1669</v>
      </c>
      <c r="D113" t="s">
        <v>1677</v>
      </c>
      <c r="K113"/>
      <c r="L113"/>
      <c r="M113"/>
    </row>
    <row r="114" spans="1:13">
      <c r="A114" t="s">
        <v>303</v>
      </c>
      <c r="B114" t="s">
        <v>1695</v>
      </c>
      <c r="C114" t="s">
        <v>1670</v>
      </c>
      <c r="D114" t="s">
        <v>1677</v>
      </c>
      <c r="K114"/>
      <c r="L114"/>
      <c r="M114"/>
    </row>
    <row r="115" spans="1:13">
      <c r="A115" t="s">
        <v>300</v>
      </c>
      <c r="B115" t="s">
        <v>1695</v>
      </c>
      <c r="C115" t="s">
        <v>1668</v>
      </c>
      <c r="D115" t="s">
        <v>1677</v>
      </c>
      <c r="K115"/>
      <c r="L115"/>
      <c r="M115"/>
    </row>
    <row r="116" spans="1:13">
      <c r="A116" t="s">
        <v>248</v>
      </c>
      <c r="B116" t="s">
        <v>1695</v>
      </c>
      <c r="C116" t="s">
        <v>1668</v>
      </c>
      <c r="D116" t="s">
        <v>1677</v>
      </c>
      <c r="K116"/>
      <c r="L116"/>
      <c r="M116"/>
    </row>
    <row r="117" spans="1:13">
      <c r="A117" t="s">
        <v>204</v>
      </c>
      <c r="B117" t="s">
        <v>1695</v>
      </c>
      <c r="C117" t="s">
        <v>1668</v>
      </c>
      <c r="D117" t="s">
        <v>1677</v>
      </c>
      <c r="K117"/>
      <c r="L117"/>
      <c r="M117"/>
    </row>
    <row r="118" spans="1:13">
      <c r="A118" t="s">
        <v>318</v>
      </c>
      <c r="B118" t="s">
        <v>1695</v>
      </c>
      <c r="C118" t="s">
        <v>1668</v>
      </c>
      <c r="D118" t="s">
        <v>1677</v>
      </c>
      <c r="K118"/>
      <c r="L118"/>
      <c r="M118"/>
    </row>
    <row r="119" spans="1:13">
      <c r="A119" t="s">
        <v>214</v>
      </c>
      <c r="B119" t="s">
        <v>1695</v>
      </c>
      <c r="C119" t="s">
        <v>1668</v>
      </c>
      <c r="D119" t="s">
        <v>1677</v>
      </c>
      <c r="K119"/>
      <c r="L119"/>
      <c r="M119"/>
    </row>
    <row r="120" spans="1:13">
      <c r="A120" t="s">
        <v>241</v>
      </c>
      <c r="B120" t="s">
        <v>1695</v>
      </c>
      <c r="C120" t="s">
        <v>1675</v>
      </c>
      <c r="D120" t="s">
        <v>1682</v>
      </c>
      <c r="K120"/>
      <c r="L120"/>
      <c r="M120"/>
    </row>
    <row r="121" spans="1:13">
      <c r="A121" t="s">
        <v>892</v>
      </c>
      <c r="B121" t="s">
        <v>1695</v>
      </c>
      <c r="C121" t="s">
        <v>1675</v>
      </c>
      <c r="D121" t="s">
        <v>1682</v>
      </c>
      <c r="K121"/>
      <c r="L121"/>
      <c r="M121"/>
    </row>
    <row r="122" spans="1:13">
      <c r="A122" t="s">
        <v>199</v>
      </c>
      <c r="B122" t="s">
        <v>1695</v>
      </c>
      <c r="C122" t="s">
        <v>1669</v>
      </c>
      <c r="D122" t="s">
        <v>1678</v>
      </c>
      <c r="K122"/>
      <c r="L122"/>
      <c r="M122"/>
    </row>
    <row r="123" spans="1:13">
      <c r="A123" t="s">
        <v>193</v>
      </c>
      <c r="B123" t="s">
        <v>1695</v>
      </c>
      <c r="C123" t="s">
        <v>1668</v>
      </c>
      <c r="D123" t="s">
        <v>1677</v>
      </c>
      <c r="K123"/>
      <c r="L123"/>
      <c r="M123"/>
    </row>
    <row r="124" spans="1:13">
      <c r="A124" t="s">
        <v>280</v>
      </c>
      <c r="B124" t="s">
        <v>1695</v>
      </c>
      <c r="C124" t="s">
        <v>1668</v>
      </c>
      <c r="D124" t="s">
        <v>1677</v>
      </c>
      <c r="K124"/>
      <c r="L124"/>
      <c r="M124"/>
    </row>
    <row r="125" spans="1:13">
      <c r="A125" t="s">
        <v>257</v>
      </c>
      <c r="B125" t="s">
        <v>1695</v>
      </c>
      <c r="C125" t="s">
        <v>1668</v>
      </c>
      <c r="D125" t="s">
        <v>1677</v>
      </c>
      <c r="K125"/>
      <c r="L125"/>
      <c r="M125"/>
    </row>
    <row r="126" spans="1:13">
      <c r="A126" t="s">
        <v>203</v>
      </c>
      <c r="B126" t="s">
        <v>1695</v>
      </c>
      <c r="C126" t="s">
        <v>1669</v>
      </c>
      <c r="D126" t="s">
        <v>1678</v>
      </c>
      <c r="K126"/>
      <c r="L126"/>
      <c r="M126"/>
    </row>
    <row r="127" spans="1:13">
      <c r="A127" t="s">
        <v>260</v>
      </c>
      <c r="B127" t="s">
        <v>1695</v>
      </c>
      <c r="C127" t="s">
        <v>1668</v>
      </c>
      <c r="D127" t="s">
        <v>1677</v>
      </c>
      <c r="K127"/>
      <c r="L127"/>
      <c r="M127"/>
    </row>
    <row r="128" spans="1:13">
      <c r="A128" t="s">
        <v>256</v>
      </c>
      <c r="B128" t="s">
        <v>1695</v>
      </c>
      <c r="C128" t="s">
        <v>1668</v>
      </c>
      <c r="D128" t="s">
        <v>1677</v>
      </c>
      <c r="K128"/>
      <c r="L128"/>
      <c r="M128"/>
    </row>
    <row r="129" spans="1:13">
      <c r="A129" t="s">
        <v>230</v>
      </c>
      <c r="B129" t="s">
        <v>1695</v>
      </c>
      <c r="C129" t="s">
        <v>1671</v>
      </c>
      <c r="D129" t="s">
        <v>1677</v>
      </c>
      <c r="K129"/>
      <c r="L129"/>
      <c r="M129"/>
    </row>
    <row r="130" spans="1:13">
      <c r="A130" t="s">
        <v>200</v>
      </c>
      <c r="B130" t="s">
        <v>1695</v>
      </c>
      <c r="C130" t="s">
        <v>1669</v>
      </c>
      <c r="D130" t="s">
        <v>1678</v>
      </c>
      <c r="K130"/>
      <c r="L130"/>
      <c r="M130"/>
    </row>
    <row r="131" spans="1:13">
      <c r="A131" t="s">
        <v>198</v>
      </c>
      <c r="B131" t="s">
        <v>1695</v>
      </c>
      <c r="C131" t="s">
        <v>1668</v>
      </c>
      <c r="D131" t="s">
        <v>1677</v>
      </c>
      <c r="K131"/>
      <c r="L131"/>
      <c r="M131"/>
    </row>
    <row r="132" spans="1:13">
      <c r="A132" t="s">
        <v>270</v>
      </c>
      <c r="B132" t="s">
        <v>1695</v>
      </c>
      <c r="C132" t="s">
        <v>1668</v>
      </c>
      <c r="D132" t="s">
        <v>1677</v>
      </c>
      <c r="K132"/>
      <c r="L132"/>
      <c r="M132"/>
    </row>
    <row r="133" spans="1:13">
      <c r="A133" t="s">
        <v>515</v>
      </c>
      <c r="B133" t="s">
        <v>1695</v>
      </c>
      <c r="C133" t="s">
        <v>1672</v>
      </c>
      <c r="D133" t="s">
        <v>1677</v>
      </c>
      <c r="K133"/>
      <c r="L133"/>
      <c r="M133"/>
    </row>
    <row r="134" spans="1:13">
      <c r="A134" t="s">
        <v>520</v>
      </c>
      <c r="B134" t="s">
        <v>1695</v>
      </c>
      <c r="C134" t="s">
        <v>1672</v>
      </c>
      <c r="D134" t="s">
        <v>1677</v>
      </c>
      <c r="K134"/>
      <c r="L134"/>
      <c r="M134"/>
    </row>
    <row r="135" spans="1:13">
      <c r="A135" t="s">
        <v>492</v>
      </c>
      <c r="B135" t="s">
        <v>1695</v>
      </c>
      <c r="C135" t="s">
        <v>1672</v>
      </c>
      <c r="D135" t="s">
        <v>1677</v>
      </c>
      <c r="K135"/>
      <c r="L135"/>
      <c r="M135"/>
    </row>
    <row r="136" spans="1:13">
      <c r="A136" t="s">
        <v>474</v>
      </c>
      <c r="B136" t="s">
        <v>1695</v>
      </c>
      <c r="C136" t="s">
        <v>1672</v>
      </c>
      <c r="D136" t="s">
        <v>1677</v>
      </c>
      <c r="K136"/>
      <c r="L136"/>
      <c r="M136"/>
    </row>
    <row r="137" spans="1:13">
      <c r="A137" t="s">
        <v>503</v>
      </c>
      <c r="B137" t="s">
        <v>1695</v>
      </c>
      <c r="C137" t="s">
        <v>1672</v>
      </c>
      <c r="D137" t="s">
        <v>1677</v>
      </c>
      <c r="K137"/>
      <c r="L137"/>
      <c r="M137"/>
    </row>
    <row r="138" spans="1:13">
      <c r="A138" t="s">
        <v>477</v>
      </c>
      <c r="B138" t="s">
        <v>1695</v>
      </c>
      <c r="C138" t="s">
        <v>1672</v>
      </c>
      <c r="D138" t="s">
        <v>1677</v>
      </c>
      <c r="K138"/>
      <c r="L138"/>
      <c r="M138"/>
    </row>
    <row r="139" spans="1:13">
      <c r="A139" t="s">
        <v>518</v>
      </c>
      <c r="B139" t="s">
        <v>1695</v>
      </c>
      <c r="C139" t="s">
        <v>1672</v>
      </c>
      <c r="D139" t="s">
        <v>1677</v>
      </c>
      <c r="K139"/>
      <c r="L139"/>
      <c r="M139"/>
    </row>
    <row r="140" spans="1:13">
      <c r="A140" t="s">
        <v>502</v>
      </c>
      <c r="B140" t="s">
        <v>1695</v>
      </c>
      <c r="C140" t="s">
        <v>1672</v>
      </c>
      <c r="D140" t="s">
        <v>1677</v>
      </c>
      <c r="K140"/>
      <c r="L140"/>
      <c r="M140"/>
    </row>
    <row r="141" spans="1:13">
      <c r="A141" t="s">
        <v>491</v>
      </c>
      <c r="B141" t="s">
        <v>1695</v>
      </c>
      <c r="C141" t="s">
        <v>1672</v>
      </c>
      <c r="D141" t="s">
        <v>1677</v>
      </c>
      <c r="K141"/>
      <c r="L141"/>
      <c r="M141"/>
    </row>
    <row r="142" spans="1:13">
      <c r="A142" t="s">
        <v>510</v>
      </c>
      <c r="B142" t="s">
        <v>1695</v>
      </c>
      <c r="C142" t="s">
        <v>1672</v>
      </c>
      <c r="D142" t="s">
        <v>1677</v>
      </c>
      <c r="K142"/>
      <c r="L142"/>
      <c r="M142"/>
    </row>
    <row r="143" spans="1:13">
      <c r="A143" t="s">
        <v>508</v>
      </c>
      <c r="B143" t="s">
        <v>1695</v>
      </c>
      <c r="C143" t="s">
        <v>1672</v>
      </c>
      <c r="D143" t="s">
        <v>1677</v>
      </c>
      <c r="K143"/>
      <c r="L143"/>
      <c r="M143"/>
    </row>
    <row r="144" spans="1:13">
      <c r="A144" t="s">
        <v>480</v>
      </c>
      <c r="B144" t="s">
        <v>1695</v>
      </c>
      <c r="C144" t="s">
        <v>1672</v>
      </c>
      <c r="D144" t="s">
        <v>1677</v>
      </c>
      <c r="K144"/>
      <c r="L144"/>
      <c r="M144"/>
    </row>
    <row r="145" spans="1:13">
      <c r="A145" t="s">
        <v>519</v>
      </c>
      <c r="B145" t="s">
        <v>1695</v>
      </c>
      <c r="C145" t="s">
        <v>1672</v>
      </c>
      <c r="D145" t="s">
        <v>1677</v>
      </c>
      <c r="K145"/>
      <c r="L145"/>
      <c r="M145"/>
    </row>
    <row r="146" spans="1:13">
      <c r="A146" t="s">
        <v>483</v>
      </c>
      <c r="B146" t="s">
        <v>1695</v>
      </c>
      <c r="C146" t="s">
        <v>1672</v>
      </c>
      <c r="D146" t="s">
        <v>1677</v>
      </c>
      <c r="K146"/>
      <c r="L146"/>
      <c r="M146"/>
    </row>
    <row r="147" spans="1:13">
      <c r="A147" t="s">
        <v>507</v>
      </c>
      <c r="B147" t="s">
        <v>1695</v>
      </c>
      <c r="C147" t="s">
        <v>1672</v>
      </c>
      <c r="D147" t="s">
        <v>1677</v>
      </c>
      <c r="K147"/>
      <c r="L147"/>
      <c r="M147"/>
    </row>
    <row r="148" spans="1:13">
      <c r="A148" t="s">
        <v>495</v>
      </c>
      <c r="B148" t="s">
        <v>1695</v>
      </c>
      <c r="C148" t="s">
        <v>1672</v>
      </c>
      <c r="D148" t="s">
        <v>1677</v>
      </c>
      <c r="K148"/>
      <c r="L148"/>
      <c r="M148"/>
    </row>
    <row r="149" spans="1:13">
      <c r="A149" t="s">
        <v>498</v>
      </c>
      <c r="B149" t="s">
        <v>1695</v>
      </c>
      <c r="C149" t="s">
        <v>1672</v>
      </c>
      <c r="D149" t="s">
        <v>1677</v>
      </c>
      <c r="K149"/>
      <c r="L149"/>
      <c r="M149"/>
    </row>
    <row r="150" spans="1:13">
      <c r="A150" t="s">
        <v>475</v>
      </c>
      <c r="B150" t="s">
        <v>1695</v>
      </c>
      <c r="C150" t="s">
        <v>1672</v>
      </c>
      <c r="D150" t="s">
        <v>1677</v>
      </c>
      <c r="K150"/>
      <c r="L150"/>
      <c r="M150"/>
    </row>
    <row r="151" spans="1:13">
      <c r="A151" t="s">
        <v>489</v>
      </c>
      <c r="B151" t="s">
        <v>1695</v>
      </c>
      <c r="C151" t="s">
        <v>1672</v>
      </c>
      <c r="D151" t="s">
        <v>1677</v>
      </c>
      <c r="K151"/>
      <c r="L151"/>
      <c r="M151"/>
    </row>
    <row r="152" spans="1:13">
      <c r="A152" t="s">
        <v>494</v>
      </c>
      <c r="B152" t="s">
        <v>1695</v>
      </c>
      <c r="C152" t="s">
        <v>1672</v>
      </c>
      <c r="D152" t="s">
        <v>1677</v>
      </c>
      <c r="K152"/>
      <c r="L152"/>
      <c r="M152"/>
    </row>
    <row r="153" spans="1:13">
      <c r="A153" t="s">
        <v>512</v>
      </c>
      <c r="B153" t="s">
        <v>1695</v>
      </c>
      <c r="C153" t="s">
        <v>1672</v>
      </c>
      <c r="D153" t="s">
        <v>1677</v>
      </c>
      <c r="K153"/>
      <c r="L153"/>
      <c r="M153"/>
    </row>
    <row r="154" spans="1:13">
      <c r="A154" t="s">
        <v>511</v>
      </c>
      <c r="B154" t="s">
        <v>1695</v>
      </c>
      <c r="C154" t="s">
        <v>1672</v>
      </c>
      <c r="D154" t="s">
        <v>1677</v>
      </c>
      <c r="K154"/>
      <c r="L154"/>
      <c r="M154"/>
    </row>
    <row r="155" spans="1:13">
      <c r="A155" t="s">
        <v>487</v>
      </c>
      <c r="B155" t="s">
        <v>1695</v>
      </c>
      <c r="C155" t="s">
        <v>1672</v>
      </c>
      <c r="D155" t="s">
        <v>1677</v>
      </c>
      <c r="K155"/>
      <c r="L155"/>
      <c r="M155"/>
    </row>
    <row r="156" spans="1:13">
      <c r="A156" t="s">
        <v>514</v>
      </c>
      <c r="B156" t="s">
        <v>1695</v>
      </c>
      <c r="C156" t="s">
        <v>1672</v>
      </c>
      <c r="D156" t="s">
        <v>1677</v>
      </c>
      <c r="K156"/>
      <c r="L156"/>
      <c r="M156"/>
    </row>
    <row r="157" spans="1:13">
      <c r="A157" t="s">
        <v>488</v>
      </c>
      <c r="B157" t="s">
        <v>1695</v>
      </c>
      <c r="C157" t="s">
        <v>1672</v>
      </c>
      <c r="D157" t="s">
        <v>1677</v>
      </c>
      <c r="K157"/>
      <c r="L157"/>
      <c r="M157"/>
    </row>
    <row r="158" spans="1:13">
      <c r="A158" t="s">
        <v>473</v>
      </c>
      <c r="B158" t="s">
        <v>1695</v>
      </c>
      <c r="C158" t="s">
        <v>1672</v>
      </c>
      <c r="D158" t="s">
        <v>1677</v>
      </c>
      <c r="K158"/>
      <c r="L158"/>
      <c r="M158"/>
    </row>
    <row r="159" spans="1:13">
      <c r="A159" t="s">
        <v>476</v>
      </c>
      <c r="B159" t="s">
        <v>1695</v>
      </c>
      <c r="C159" t="s">
        <v>1672</v>
      </c>
      <c r="D159" t="s">
        <v>1677</v>
      </c>
      <c r="K159"/>
      <c r="L159"/>
      <c r="M159"/>
    </row>
    <row r="160" spans="1:13">
      <c r="A160" t="s">
        <v>478</v>
      </c>
      <c r="B160" t="s">
        <v>1695</v>
      </c>
      <c r="C160" t="s">
        <v>1672</v>
      </c>
      <c r="D160" t="s">
        <v>1677</v>
      </c>
      <c r="K160"/>
      <c r="L160"/>
      <c r="M160"/>
    </row>
    <row r="161" spans="1:13">
      <c r="A161" t="s">
        <v>517</v>
      </c>
      <c r="B161" t="s">
        <v>1695</v>
      </c>
      <c r="C161" t="s">
        <v>1672</v>
      </c>
      <c r="D161" t="s">
        <v>1677</v>
      </c>
      <c r="K161"/>
      <c r="L161"/>
      <c r="M161"/>
    </row>
    <row r="162" spans="1:13">
      <c r="A162" t="s">
        <v>500</v>
      </c>
      <c r="B162" t="s">
        <v>1695</v>
      </c>
      <c r="C162" t="s">
        <v>1672</v>
      </c>
      <c r="D162" t="s">
        <v>1677</v>
      </c>
      <c r="K162"/>
      <c r="L162"/>
      <c r="M162"/>
    </row>
    <row r="163" spans="1:13">
      <c r="A163" t="s">
        <v>501</v>
      </c>
      <c r="B163" t="s">
        <v>1695</v>
      </c>
      <c r="C163" t="s">
        <v>1672</v>
      </c>
      <c r="D163" t="s">
        <v>1677</v>
      </c>
      <c r="K163"/>
      <c r="L163"/>
      <c r="M163"/>
    </row>
    <row r="164" spans="1:13">
      <c r="A164" t="s">
        <v>521</v>
      </c>
      <c r="B164" t="s">
        <v>1695</v>
      </c>
      <c r="C164" t="s">
        <v>1672</v>
      </c>
      <c r="D164" t="s">
        <v>1677</v>
      </c>
      <c r="K164"/>
      <c r="L164"/>
      <c r="M164"/>
    </row>
    <row r="165" spans="1:13">
      <c r="A165" t="s">
        <v>497</v>
      </c>
      <c r="B165" t="s">
        <v>1695</v>
      </c>
      <c r="C165" t="s">
        <v>1672</v>
      </c>
      <c r="D165" t="s">
        <v>1677</v>
      </c>
      <c r="K165"/>
      <c r="L165"/>
      <c r="M165"/>
    </row>
    <row r="166" spans="1:13">
      <c r="A166" t="s">
        <v>504</v>
      </c>
      <c r="B166" t="s">
        <v>1695</v>
      </c>
      <c r="C166" t="s">
        <v>1672</v>
      </c>
      <c r="D166" t="s">
        <v>1677</v>
      </c>
      <c r="K166"/>
      <c r="L166"/>
      <c r="M166"/>
    </row>
    <row r="167" spans="1:13">
      <c r="A167" t="s">
        <v>513</v>
      </c>
      <c r="B167" t="s">
        <v>1695</v>
      </c>
      <c r="C167" t="s">
        <v>1672</v>
      </c>
      <c r="D167" t="s">
        <v>1677</v>
      </c>
      <c r="K167"/>
      <c r="L167"/>
      <c r="M167"/>
    </row>
    <row r="168" spans="1:13">
      <c r="A168" t="s">
        <v>479</v>
      </c>
      <c r="B168" t="s">
        <v>1695</v>
      </c>
      <c r="C168" t="s">
        <v>1672</v>
      </c>
      <c r="D168" t="s">
        <v>1677</v>
      </c>
      <c r="K168"/>
      <c r="L168"/>
      <c r="M168"/>
    </row>
    <row r="169" spans="1:13">
      <c r="A169" t="s">
        <v>490</v>
      </c>
      <c r="B169" t="s">
        <v>1695</v>
      </c>
      <c r="C169" t="s">
        <v>1672</v>
      </c>
      <c r="D169" t="s">
        <v>1677</v>
      </c>
      <c r="K169"/>
      <c r="L169"/>
      <c r="M169"/>
    </row>
    <row r="170" spans="1:13">
      <c r="A170" t="s">
        <v>522</v>
      </c>
      <c r="B170" t="s">
        <v>1695</v>
      </c>
      <c r="C170" t="s">
        <v>1672</v>
      </c>
      <c r="D170" t="s">
        <v>1677</v>
      </c>
      <c r="K170"/>
      <c r="L170"/>
      <c r="M170"/>
    </row>
    <row r="171" spans="1:13">
      <c r="A171" t="s">
        <v>523</v>
      </c>
      <c r="B171" t="s">
        <v>1695</v>
      </c>
      <c r="C171" t="s">
        <v>1672</v>
      </c>
      <c r="D171" t="s">
        <v>1677</v>
      </c>
      <c r="K171"/>
      <c r="L171"/>
      <c r="M171"/>
    </row>
    <row r="172" spans="1:13">
      <c r="A172" t="s">
        <v>493</v>
      </c>
      <c r="B172" t="s">
        <v>1695</v>
      </c>
      <c r="C172" t="s">
        <v>1672</v>
      </c>
      <c r="D172" t="s">
        <v>1677</v>
      </c>
      <c r="K172"/>
      <c r="L172"/>
      <c r="M172"/>
    </row>
    <row r="173" spans="1:13">
      <c r="A173" t="s">
        <v>481</v>
      </c>
      <c r="B173" t="s">
        <v>1695</v>
      </c>
      <c r="C173" t="s">
        <v>1672</v>
      </c>
      <c r="D173" t="s">
        <v>1677</v>
      </c>
      <c r="K173"/>
      <c r="L173"/>
      <c r="M173"/>
    </row>
    <row r="174" spans="1:13">
      <c r="A174" t="s">
        <v>506</v>
      </c>
      <c r="B174" t="s">
        <v>1695</v>
      </c>
      <c r="C174" t="s">
        <v>1672</v>
      </c>
      <c r="D174" t="s">
        <v>1677</v>
      </c>
      <c r="K174"/>
      <c r="L174"/>
      <c r="M174"/>
    </row>
    <row r="175" spans="1:13">
      <c r="A175" t="s">
        <v>524</v>
      </c>
      <c r="B175" t="s">
        <v>1695</v>
      </c>
      <c r="C175" t="s">
        <v>1672</v>
      </c>
      <c r="D175" t="s">
        <v>1677</v>
      </c>
      <c r="K175"/>
      <c r="L175"/>
      <c r="M175"/>
    </row>
    <row r="176" spans="1:13">
      <c r="A176" t="s">
        <v>485</v>
      </c>
      <c r="B176" t="s">
        <v>1695</v>
      </c>
      <c r="C176" t="s">
        <v>1672</v>
      </c>
      <c r="D176" t="s">
        <v>1677</v>
      </c>
      <c r="K176"/>
      <c r="L176"/>
      <c r="M176"/>
    </row>
    <row r="177" spans="1:13">
      <c r="A177" t="s">
        <v>505</v>
      </c>
      <c r="B177" t="s">
        <v>1695</v>
      </c>
      <c r="C177" t="s">
        <v>1672</v>
      </c>
      <c r="D177" t="s">
        <v>1677</v>
      </c>
      <c r="K177"/>
      <c r="L177"/>
      <c r="M177"/>
    </row>
    <row r="178" spans="1:13">
      <c r="A178" t="s">
        <v>484</v>
      </c>
      <c r="B178" t="s">
        <v>1695</v>
      </c>
      <c r="C178" t="s">
        <v>1672</v>
      </c>
      <c r="D178" t="s">
        <v>1677</v>
      </c>
      <c r="K178"/>
      <c r="L178"/>
      <c r="M178"/>
    </row>
    <row r="179" spans="1:13">
      <c r="A179" t="s">
        <v>516</v>
      </c>
      <c r="B179" t="s">
        <v>1695</v>
      </c>
      <c r="C179" t="s">
        <v>1672</v>
      </c>
      <c r="D179" t="s">
        <v>1677</v>
      </c>
      <c r="K179"/>
      <c r="L179"/>
      <c r="M179"/>
    </row>
    <row r="180" spans="1:13">
      <c r="A180" t="s">
        <v>496</v>
      </c>
      <c r="B180" t="s">
        <v>1695</v>
      </c>
      <c r="C180" t="s">
        <v>1672</v>
      </c>
      <c r="D180" t="s">
        <v>1677</v>
      </c>
      <c r="K180"/>
      <c r="L180"/>
      <c r="M180"/>
    </row>
    <row r="181" spans="1:13">
      <c r="A181" t="s">
        <v>499</v>
      </c>
      <c r="B181" t="s">
        <v>1695</v>
      </c>
      <c r="C181" t="s">
        <v>1672</v>
      </c>
      <c r="D181" t="s">
        <v>1677</v>
      </c>
      <c r="K181"/>
      <c r="L181"/>
      <c r="M181"/>
    </row>
    <row r="182" spans="1:13">
      <c r="A182" t="s">
        <v>486</v>
      </c>
      <c r="B182" t="s">
        <v>1695</v>
      </c>
      <c r="C182" t="s">
        <v>1672</v>
      </c>
      <c r="D182" t="s">
        <v>1677</v>
      </c>
      <c r="K182"/>
      <c r="L182"/>
      <c r="M182"/>
    </row>
    <row r="183" spans="1:13">
      <c r="A183" t="s">
        <v>509</v>
      </c>
      <c r="B183" t="s">
        <v>1695</v>
      </c>
      <c r="C183" t="s">
        <v>1672</v>
      </c>
      <c r="D183" t="s">
        <v>1677</v>
      </c>
      <c r="K183"/>
      <c r="L183"/>
      <c r="M183"/>
    </row>
    <row r="184" spans="1:13">
      <c r="A184" t="s">
        <v>482</v>
      </c>
      <c r="B184" t="s">
        <v>1695</v>
      </c>
      <c r="C184" t="s">
        <v>1672</v>
      </c>
      <c r="D184" t="s">
        <v>1677</v>
      </c>
      <c r="K184"/>
      <c r="L184"/>
      <c r="M184"/>
    </row>
    <row r="185" spans="1:13">
      <c r="A185" t="s">
        <v>434</v>
      </c>
      <c r="B185" t="s">
        <v>1696</v>
      </c>
      <c r="C185" t="s">
        <v>1668</v>
      </c>
      <c r="D185" t="s">
        <v>1677</v>
      </c>
      <c r="K185"/>
      <c r="L185"/>
      <c r="M185"/>
    </row>
    <row r="186" spans="1:13">
      <c r="A186" t="s">
        <v>623</v>
      </c>
      <c r="B186" t="s">
        <v>1696</v>
      </c>
      <c r="C186" t="s">
        <v>1668</v>
      </c>
      <c r="D186" t="s">
        <v>1677</v>
      </c>
      <c r="K186"/>
      <c r="L186"/>
      <c r="M186"/>
    </row>
    <row r="187" spans="1:13">
      <c r="A187" t="s">
        <v>378</v>
      </c>
      <c r="B187" t="s">
        <v>1696</v>
      </c>
      <c r="C187" t="s">
        <v>1668</v>
      </c>
      <c r="D187" t="s">
        <v>1677</v>
      </c>
      <c r="K187"/>
      <c r="L187"/>
      <c r="M187"/>
    </row>
    <row r="188" spans="1:13">
      <c r="A188" t="s">
        <v>416</v>
      </c>
      <c r="B188" t="s">
        <v>1696</v>
      </c>
      <c r="C188" t="s">
        <v>1668</v>
      </c>
      <c r="D188" t="s">
        <v>1677</v>
      </c>
      <c r="K188"/>
      <c r="L188"/>
      <c r="M188"/>
    </row>
    <row r="189" spans="1:13">
      <c r="A189" t="s">
        <v>423</v>
      </c>
      <c r="B189" t="s">
        <v>1696</v>
      </c>
      <c r="C189" t="s">
        <v>1668</v>
      </c>
      <c r="D189" t="s">
        <v>1677</v>
      </c>
      <c r="K189"/>
      <c r="L189"/>
      <c r="M189"/>
    </row>
    <row r="190" spans="1:13">
      <c r="A190" t="s">
        <v>424</v>
      </c>
      <c r="B190" t="s">
        <v>1696</v>
      </c>
      <c r="C190" t="s">
        <v>1668</v>
      </c>
      <c r="D190" t="s">
        <v>1677</v>
      </c>
      <c r="K190"/>
      <c r="L190"/>
      <c r="M190"/>
    </row>
    <row r="191" spans="1:13">
      <c r="A191" t="s">
        <v>411</v>
      </c>
      <c r="B191" t="s">
        <v>1696</v>
      </c>
      <c r="C191" t="s">
        <v>1675</v>
      </c>
      <c r="D191" t="s">
        <v>1678</v>
      </c>
      <c r="K191"/>
      <c r="L191"/>
      <c r="M191"/>
    </row>
    <row r="192" spans="1:13">
      <c r="A192" t="s">
        <v>400</v>
      </c>
      <c r="B192" t="s">
        <v>1696</v>
      </c>
      <c r="C192" t="s">
        <v>1668</v>
      </c>
      <c r="D192" t="s">
        <v>1677</v>
      </c>
      <c r="K192"/>
      <c r="L192"/>
      <c r="M192"/>
    </row>
    <row r="193" spans="1:13">
      <c r="A193" t="s">
        <v>472</v>
      </c>
      <c r="B193" t="s">
        <v>1696</v>
      </c>
      <c r="C193" t="s">
        <v>1668</v>
      </c>
      <c r="D193" t="s">
        <v>1677</v>
      </c>
      <c r="K193"/>
      <c r="L193"/>
      <c r="M193"/>
    </row>
    <row r="194" spans="1:13">
      <c r="A194" t="s">
        <v>629</v>
      </c>
      <c r="B194" t="s">
        <v>1696</v>
      </c>
      <c r="C194" t="s">
        <v>1668</v>
      </c>
      <c r="D194" t="s">
        <v>1677</v>
      </c>
      <c r="K194"/>
      <c r="L194"/>
      <c r="M194"/>
    </row>
    <row r="195" spans="1:13">
      <c r="A195" t="s">
        <v>650</v>
      </c>
      <c r="B195" t="s">
        <v>1696</v>
      </c>
      <c r="C195" t="s">
        <v>1668</v>
      </c>
      <c r="D195" t="s">
        <v>1677</v>
      </c>
      <c r="K195"/>
      <c r="L195"/>
      <c r="M195"/>
    </row>
    <row r="196" spans="1:13">
      <c r="A196" t="s">
        <v>456</v>
      </c>
      <c r="B196" t="s">
        <v>1696</v>
      </c>
      <c r="C196" t="s">
        <v>1668</v>
      </c>
      <c r="D196" t="s">
        <v>1677</v>
      </c>
      <c r="K196"/>
      <c r="L196"/>
      <c r="M196"/>
    </row>
    <row r="197" spans="1:13">
      <c r="A197" t="s">
        <v>403</v>
      </c>
      <c r="B197" t="s">
        <v>1696</v>
      </c>
      <c r="C197" t="s">
        <v>1668</v>
      </c>
      <c r="D197" t="s">
        <v>1677</v>
      </c>
      <c r="K197"/>
      <c r="L197"/>
      <c r="M197"/>
    </row>
    <row r="198" spans="1:13">
      <c r="A198" t="s">
        <v>407</v>
      </c>
      <c r="B198" t="s">
        <v>1696</v>
      </c>
      <c r="C198" t="s">
        <v>1668</v>
      </c>
      <c r="D198" t="s">
        <v>1677</v>
      </c>
      <c r="K198"/>
      <c r="L198"/>
      <c r="M198"/>
    </row>
    <row r="199" spans="1:13">
      <c r="A199" t="s">
        <v>389</v>
      </c>
      <c r="B199" t="s">
        <v>1696</v>
      </c>
      <c r="C199" t="s">
        <v>1668</v>
      </c>
      <c r="D199" t="s">
        <v>1677</v>
      </c>
      <c r="K199"/>
      <c r="L199"/>
      <c r="M199"/>
    </row>
    <row r="200" spans="1:13">
      <c r="A200" t="s">
        <v>402</v>
      </c>
      <c r="B200" t="s">
        <v>1696</v>
      </c>
      <c r="C200" t="s">
        <v>1671</v>
      </c>
      <c r="D200" t="s">
        <v>1677</v>
      </c>
      <c r="K200"/>
      <c r="L200"/>
      <c r="M200"/>
    </row>
    <row r="201" spans="1:13">
      <c r="A201" t="s">
        <v>439</v>
      </c>
      <c r="B201" t="s">
        <v>1696</v>
      </c>
      <c r="C201" t="s">
        <v>1668</v>
      </c>
      <c r="D201" t="s">
        <v>1677</v>
      </c>
      <c r="K201"/>
      <c r="L201"/>
      <c r="M201"/>
    </row>
    <row r="202" spans="1:13">
      <c r="A202" t="s">
        <v>438</v>
      </c>
      <c r="B202" t="s">
        <v>1696</v>
      </c>
      <c r="C202" t="s">
        <v>1668</v>
      </c>
      <c r="D202" t="s">
        <v>1677</v>
      </c>
      <c r="K202"/>
      <c r="L202"/>
      <c r="M202"/>
    </row>
    <row r="203" spans="1:13">
      <c r="A203" t="s">
        <v>437</v>
      </c>
      <c r="B203" t="s">
        <v>1696</v>
      </c>
      <c r="C203" t="s">
        <v>1668</v>
      </c>
      <c r="D203" t="s">
        <v>1677</v>
      </c>
      <c r="K203"/>
      <c r="L203"/>
      <c r="M203"/>
    </row>
    <row r="204" spans="1:13">
      <c r="A204" t="s">
        <v>436</v>
      </c>
      <c r="B204" t="s">
        <v>1696</v>
      </c>
      <c r="C204" t="s">
        <v>1668</v>
      </c>
      <c r="D204" t="s">
        <v>1677</v>
      </c>
      <c r="K204"/>
      <c r="L204"/>
      <c r="M204"/>
    </row>
    <row r="205" spans="1:13">
      <c r="A205" t="s">
        <v>435</v>
      </c>
      <c r="B205" t="s">
        <v>1696</v>
      </c>
      <c r="C205" t="s">
        <v>1668</v>
      </c>
      <c r="D205" t="s">
        <v>1677</v>
      </c>
      <c r="K205"/>
      <c r="L205"/>
      <c r="M205"/>
    </row>
    <row r="206" spans="1:13">
      <c r="A206" t="s">
        <v>441</v>
      </c>
      <c r="B206" t="s">
        <v>1696</v>
      </c>
      <c r="C206" t="s">
        <v>1668</v>
      </c>
      <c r="D206" t="s">
        <v>1677</v>
      </c>
      <c r="K206"/>
      <c r="L206"/>
      <c r="M206"/>
    </row>
    <row r="207" spans="1:13">
      <c r="A207" t="s">
        <v>408</v>
      </c>
      <c r="B207" t="s">
        <v>1696</v>
      </c>
      <c r="C207" t="s">
        <v>1668</v>
      </c>
      <c r="D207" t="s">
        <v>1677</v>
      </c>
      <c r="K207"/>
      <c r="L207"/>
      <c r="M207"/>
    </row>
    <row r="208" spans="1:13">
      <c r="A208" t="s">
        <v>464</v>
      </c>
      <c r="B208" t="s">
        <v>1696</v>
      </c>
      <c r="C208" t="s">
        <v>1668</v>
      </c>
      <c r="D208" t="s">
        <v>1677</v>
      </c>
      <c r="K208"/>
      <c r="L208"/>
      <c r="M208"/>
    </row>
    <row r="209" spans="1:13">
      <c r="A209" t="s">
        <v>448</v>
      </c>
      <c r="B209" t="s">
        <v>1696</v>
      </c>
      <c r="C209" t="s">
        <v>1668</v>
      </c>
      <c r="D209" t="s">
        <v>1677</v>
      </c>
      <c r="K209"/>
      <c r="L209"/>
      <c r="M209"/>
    </row>
    <row r="210" spans="1:13">
      <c r="A210" t="s">
        <v>654</v>
      </c>
      <c r="B210" t="s">
        <v>1696</v>
      </c>
      <c r="C210" t="s">
        <v>1668</v>
      </c>
      <c r="D210" t="s">
        <v>1677</v>
      </c>
      <c r="K210"/>
      <c r="L210"/>
      <c r="M210"/>
    </row>
    <row r="211" spans="1:13">
      <c r="A211" t="s">
        <v>457</v>
      </c>
      <c r="B211" t="s">
        <v>1696</v>
      </c>
      <c r="C211" t="s">
        <v>1668</v>
      </c>
      <c r="D211" t="s">
        <v>1677</v>
      </c>
      <c r="K211"/>
      <c r="L211"/>
      <c r="M211"/>
    </row>
    <row r="212" spans="1:13">
      <c r="A212" t="s">
        <v>459</v>
      </c>
      <c r="B212" t="s">
        <v>1696</v>
      </c>
      <c r="C212" t="s">
        <v>1668</v>
      </c>
      <c r="D212" t="s">
        <v>1677</v>
      </c>
      <c r="K212"/>
      <c r="L212"/>
      <c r="M212"/>
    </row>
    <row r="213" spans="1:13">
      <c r="A213" t="s">
        <v>458</v>
      </c>
      <c r="B213" t="s">
        <v>1696</v>
      </c>
      <c r="C213" t="s">
        <v>1668</v>
      </c>
      <c r="D213" t="s">
        <v>1677</v>
      </c>
      <c r="K213"/>
      <c r="L213"/>
      <c r="M213"/>
    </row>
    <row r="214" spans="1:13">
      <c r="A214" t="s">
        <v>383</v>
      </c>
      <c r="B214" t="s">
        <v>1696</v>
      </c>
      <c r="C214" t="s">
        <v>1668</v>
      </c>
      <c r="D214" t="s">
        <v>1677</v>
      </c>
      <c r="K214"/>
      <c r="L214"/>
      <c r="M214"/>
    </row>
    <row r="215" spans="1:13">
      <c r="A215" t="s">
        <v>471</v>
      </c>
      <c r="B215" t="s">
        <v>1696</v>
      </c>
      <c r="C215" t="s">
        <v>1668</v>
      </c>
      <c r="D215" t="s">
        <v>1677</v>
      </c>
      <c r="K215"/>
      <c r="L215"/>
      <c r="M215"/>
    </row>
    <row r="216" spans="1:13">
      <c r="A216" t="s">
        <v>417</v>
      </c>
      <c r="B216" t="s">
        <v>1696</v>
      </c>
      <c r="C216" t="s">
        <v>1668</v>
      </c>
      <c r="D216" t="s">
        <v>1677</v>
      </c>
      <c r="K216"/>
      <c r="L216"/>
      <c r="M216"/>
    </row>
    <row r="217" spans="1:13">
      <c r="A217" t="s">
        <v>414</v>
      </c>
      <c r="B217" t="s">
        <v>1696</v>
      </c>
      <c r="C217" t="s">
        <v>1668</v>
      </c>
      <c r="D217" t="s">
        <v>1677</v>
      </c>
      <c r="K217"/>
      <c r="L217"/>
      <c r="M217"/>
    </row>
    <row r="218" spans="1:13">
      <c r="A218" t="s">
        <v>412</v>
      </c>
      <c r="B218" t="s">
        <v>1696</v>
      </c>
      <c r="C218" t="s">
        <v>1668</v>
      </c>
      <c r="D218" t="s">
        <v>1677</v>
      </c>
      <c r="K218"/>
      <c r="L218"/>
      <c r="M218"/>
    </row>
    <row r="219" spans="1:13">
      <c r="A219" t="s">
        <v>460</v>
      </c>
      <c r="B219" t="s">
        <v>1696</v>
      </c>
      <c r="C219" t="s">
        <v>1668</v>
      </c>
      <c r="D219" t="s">
        <v>1677</v>
      </c>
      <c r="K219"/>
      <c r="L219"/>
      <c r="M219"/>
    </row>
    <row r="220" spans="1:13">
      <c r="A220" t="s">
        <v>466</v>
      </c>
      <c r="B220" t="s">
        <v>1696</v>
      </c>
      <c r="C220" t="s">
        <v>1668</v>
      </c>
      <c r="D220" t="s">
        <v>1677</v>
      </c>
      <c r="K220"/>
      <c r="L220"/>
      <c r="M220"/>
    </row>
    <row r="221" spans="1:13">
      <c r="A221" t="s">
        <v>418</v>
      </c>
      <c r="B221" t="s">
        <v>1696</v>
      </c>
      <c r="C221" t="s">
        <v>1668</v>
      </c>
      <c r="D221" t="s">
        <v>1677</v>
      </c>
      <c r="K221"/>
      <c r="L221"/>
      <c r="M221"/>
    </row>
    <row r="222" spans="1:13">
      <c r="A222" t="s">
        <v>430</v>
      </c>
      <c r="B222" t="s">
        <v>1696</v>
      </c>
      <c r="C222" t="s">
        <v>1675</v>
      </c>
      <c r="D222" t="s">
        <v>1678</v>
      </c>
      <c r="K222"/>
      <c r="L222"/>
      <c r="M222"/>
    </row>
    <row r="223" spans="1:13">
      <c r="A223" t="s">
        <v>442</v>
      </c>
      <c r="B223" t="s">
        <v>1696</v>
      </c>
      <c r="C223" t="s">
        <v>1668</v>
      </c>
      <c r="D223" t="s">
        <v>1677</v>
      </c>
      <c r="K223"/>
      <c r="L223"/>
      <c r="M223"/>
    </row>
    <row r="224" spans="1:13">
      <c r="A224" t="s">
        <v>653</v>
      </c>
      <c r="B224" t="s">
        <v>1696</v>
      </c>
      <c r="C224" t="s">
        <v>1668</v>
      </c>
      <c r="D224" t="s">
        <v>1677</v>
      </c>
      <c r="K224"/>
      <c r="L224"/>
      <c r="M224"/>
    </row>
    <row r="225" spans="1:13">
      <c r="A225" t="s">
        <v>382</v>
      </c>
      <c r="B225" t="s">
        <v>1696</v>
      </c>
      <c r="C225" t="s">
        <v>1675</v>
      </c>
      <c r="D225" t="s">
        <v>1678</v>
      </c>
      <c r="K225"/>
      <c r="L225"/>
      <c r="M225"/>
    </row>
    <row r="226" spans="1:13">
      <c r="A226" t="s">
        <v>405</v>
      </c>
      <c r="B226" t="s">
        <v>1696</v>
      </c>
      <c r="C226" t="s">
        <v>1668</v>
      </c>
      <c r="D226" t="s">
        <v>1677</v>
      </c>
      <c r="K226"/>
      <c r="L226"/>
      <c r="M226"/>
    </row>
    <row r="227" spans="1:13">
      <c r="A227" t="s">
        <v>384</v>
      </c>
      <c r="B227" t="s">
        <v>1696</v>
      </c>
      <c r="C227" t="s">
        <v>1668</v>
      </c>
      <c r="D227" t="s">
        <v>1677</v>
      </c>
      <c r="K227"/>
      <c r="L227"/>
      <c r="M227"/>
    </row>
    <row r="228" spans="1:13">
      <c r="A228" t="s">
        <v>397</v>
      </c>
      <c r="B228" t="s">
        <v>1696</v>
      </c>
      <c r="C228" t="s">
        <v>1668</v>
      </c>
      <c r="D228" t="s">
        <v>1677</v>
      </c>
      <c r="K228"/>
      <c r="L228"/>
      <c r="M228"/>
    </row>
    <row r="229" spans="1:13">
      <c r="A229" t="s">
        <v>390</v>
      </c>
      <c r="B229" t="s">
        <v>1696</v>
      </c>
      <c r="C229" t="s">
        <v>1668</v>
      </c>
      <c r="D229" t="s">
        <v>1677</v>
      </c>
      <c r="K229"/>
      <c r="L229"/>
      <c r="M229"/>
    </row>
    <row r="230" spans="1:13">
      <c r="A230" t="s">
        <v>398</v>
      </c>
      <c r="B230" t="s">
        <v>1696</v>
      </c>
      <c r="C230" t="s">
        <v>1668</v>
      </c>
      <c r="D230" t="s">
        <v>1677</v>
      </c>
      <c r="K230"/>
      <c r="L230"/>
      <c r="M230"/>
    </row>
    <row r="231" spans="1:13">
      <c r="A231" t="s">
        <v>449</v>
      </c>
      <c r="B231" t="s">
        <v>1696</v>
      </c>
      <c r="C231" t="s">
        <v>1668</v>
      </c>
      <c r="D231" t="s">
        <v>1677</v>
      </c>
      <c r="K231"/>
      <c r="L231"/>
      <c r="M231"/>
    </row>
    <row r="232" spans="1:13">
      <c r="A232" t="s">
        <v>467</v>
      </c>
      <c r="B232" t="s">
        <v>1696</v>
      </c>
      <c r="C232" t="s">
        <v>1675</v>
      </c>
      <c r="D232" t="s">
        <v>1678</v>
      </c>
      <c r="K232"/>
      <c r="L232"/>
      <c r="M232"/>
    </row>
    <row r="233" spans="1:13">
      <c r="A233" t="s">
        <v>399</v>
      </c>
      <c r="B233" t="s">
        <v>1696</v>
      </c>
      <c r="C233" t="s">
        <v>1668</v>
      </c>
      <c r="D233" t="s">
        <v>1677</v>
      </c>
      <c r="K233"/>
      <c r="L233"/>
      <c r="M233"/>
    </row>
    <row r="234" spans="1:13">
      <c r="A234" t="s">
        <v>396</v>
      </c>
      <c r="B234" t="s">
        <v>1696</v>
      </c>
      <c r="C234" t="s">
        <v>1675</v>
      </c>
      <c r="D234" t="s">
        <v>1681</v>
      </c>
      <c r="K234"/>
      <c r="L234"/>
      <c r="M234"/>
    </row>
    <row r="235" spans="1:13">
      <c r="A235" t="s">
        <v>381</v>
      </c>
      <c r="B235" t="s">
        <v>1696</v>
      </c>
      <c r="C235" t="s">
        <v>1668</v>
      </c>
      <c r="D235" t="s">
        <v>1677</v>
      </c>
      <c r="K235"/>
      <c r="L235"/>
      <c r="M235"/>
    </row>
    <row r="236" spans="1:13">
      <c r="A236" t="s">
        <v>374</v>
      </c>
      <c r="B236" t="s">
        <v>1696</v>
      </c>
      <c r="C236" t="s">
        <v>1668</v>
      </c>
      <c r="D236" t="s">
        <v>1677</v>
      </c>
      <c r="K236"/>
      <c r="L236"/>
      <c r="M236"/>
    </row>
    <row r="237" spans="1:13">
      <c r="A237" t="s">
        <v>375</v>
      </c>
      <c r="B237" t="s">
        <v>1696</v>
      </c>
      <c r="C237" t="s">
        <v>1668</v>
      </c>
      <c r="D237" t="s">
        <v>1677</v>
      </c>
      <c r="K237"/>
      <c r="L237"/>
      <c r="M237"/>
    </row>
    <row r="238" spans="1:13">
      <c r="A238" t="s">
        <v>621</v>
      </c>
      <c r="B238" t="s">
        <v>1696</v>
      </c>
      <c r="C238" t="s">
        <v>1668</v>
      </c>
      <c r="D238" t="s">
        <v>1677</v>
      </c>
      <c r="K238"/>
      <c r="L238"/>
      <c r="M238"/>
    </row>
    <row r="239" spans="1:13">
      <c r="A239" t="s">
        <v>468</v>
      </c>
      <c r="B239" t="s">
        <v>1696</v>
      </c>
      <c r="C239" t="s">
        <v>1668</v>
      </c>
      <c r="D239" t="s">
        <v>1677</v>
      </c>
      <c r="K239"/>
      <c r="L239"/>
      <c r="M239"/>
    </row>
    <row r="240" spans="1:13">
      <c r="A240" t="s">
        <v>620</v>
      </c>
      <c r="B240" t="s">
        <v>1696</v>
      </c>
      <c r="C240" t="s">
        <v>1675</v>
      </c>
      <c r="D240" t="s">
        <v>1681</v>
      </c>
      <c r="K240"/>
      <c r="L240"/>
      <c r="M240"/>
    </row>
    <row r="241" spans="1:13">
      <c r="A241" t="s">
        <v>461</v>
      </c>
      <c r="B241" t="s">
        <v>1696</v>
      </c>
      <c r="C241" t="s">
        <v>1675</v>
      </c>
      <c r="D241" t="s">
        <v>1681</v>
      </c>
      <c r="K241"/>
      <c r="L241"/>
      <c r="M241"/>
    </row>
    <row r="242" spans="1:13">
      <c r="A242" t="s">
        <v>655</v>
      </c>
      <c r="B242" t="s">
        <v>1696</v>
      </c>
      <c r="C242" t="s">
        <v>1668</v>
      </c>
      <c r="D242" t="s">
        <v>1677</v>
      </c>
      <c r="K242"/>
      <c r="L242"/>
      <c r="M242"/>
    </row>
    <row r="243" spans="1:13">
      <c r="A243" t="s">
        <v>656</v>
      </c>
      <c r="B243" t="s">
        <v>1696</v>
      </c>
      <c r="C243" t="s">
        <v>1675</v>
      </c>
      <c r="D243" t="s">
        <v>1681</v>
      </c>
      <c r="K243"/>
      <c r="L243"/>
      <c r="M243"/>
    </row>
    <row r="244" spans="1:13">
      <c r="A244" t="s">
        <v>450</v>
      </c>
      <c r="B244" t="s">
        <v>1696</v>
      </c>
      <c r="C244" t="s">
        <v>1668</v>
      </c>
      <c r="D244" t="s">
        <v>1677</v>
      </c>
      <c r="K244"/>
      <c r="L244"/>
      <c r="M244"/>
    </row>
    <row r="245" spans="1:13">
      <c r="A245" t="s">
        <v>453</v>
      </c>
      <c r="B245" t="s">
        <v>1696</v>
      </c>
      <c r="C245" t="s">
        <v>1668</v>
      </c>
      <c r="D245" t="s">
        <v>1677</v>
      </c>
      <c r="K245"/>
      <c r="L245"/>
      <c r="M245"/>
    </row>
    <row r="246" spans="1:13">
      <c r="A246" t="s">
        <v>454</v>
      </c>
      <c r="B246" t="s">
        <v>1696</v>
      </c>
      <c r="C246" t="s">
        <v>1668</v>
      </c>
      <c r="D246" t="s">
        <v>1677</v>
      </c>
      <c r="K246"/>
      <c r="L246"/>
      <c r="M246"/>
    </row>
    <row r="247" spans="1:13">
      <c r="A247" t="s">
        <v>404</v>
      </c>
      <c r="B247" t="s">
        <v>1696</v>
      </c>
      <c r="C247" t="s">
        <v>1668</v>
      </c>
      <c r="D247" t="s">
        <v>1677</v>
      </c>
      <c r="K247"/>
      <c r="L247"/>
      <c r="M247"/>
    </row>
    <row r="248" spans="1:13">
      <c r="A248" t="s">
        <v>451</v>
      </c>
      <c r="B248" t="s">
        <v>1696</v>
      </c>
      <c r="C248" t="s">
        <v>1668</v>
      </c>
      <c r="D248" t="s">
        <v>1677</v>
      </c>
      <c r="K248"/>
      <c r="L248"/>
      <c r="M248"/>
    </row>
    <row r="249" spans="1:13">
      <c r="A249" t="s">
        <v>376</v>
      </c>
      <c r="B249" t="s">
        <v>1696</v>
      </c>
      <c r="C249" t="s">
        <v>1668</v>
      </c>
      <c r="D249" t="s">
        <v>1677</v>
      </c>
      <c r="K249"/>
      <c r="L249"/>
      <c r="M249"/>
    </row>
    <row r="250" spans="1:13">
      <c r="A250" t="s">
        <v>377</v>
      </c>
      <c r="B250" t="s">
        <v>1696</v>
      </c>
      <c r="C250" t="s">
        <v>1668</v>
      </c>
      <c r="D250" t="s">
        <v>1677</v>
      </c>
      <c r="K250"/>
      <c r="L250"/>
      <c r="M250"/>
    </row>
    <row r="251" spans="1:13">
      <c r="A251" t="s">
        <v>455</v>
      </c>
      <c r="B251" t="s">
        <v>1696</v>
      </c>
      <c r="C251" t="s">
        <v>1668</v>
      </c>
      <c r="D251" t="s">
        <v>1677</v>
      </c>
      <c r="K251"/>
      <c r="L251"/>
      <c r="M251"/>
    </row>
    <row r="252" spans="1:13">
      <c r="A252" t="s">
        <v>622</v>
      </c>
      <c r="B252" t="s">
        <v>1696</v>
      </c>
      <c r="C252" t="s">
        <v>1668</v>
      </c>
      <c r="D252" t="s">
        <v>1677</v>
      </c>
      <c r="K252"/>
      <c r="L252"/>
      <c r="M252"/>
    </row>
    <row r="253" spans="1:13">
      <c r="A253" t="s">
        <v>632</v>
      </c>
      <c r="B253" t="s">
        <v>1696</v>
      </c>
      <c r="C253" t="s">
        <v>1668</v>
      </c>
      <c r="D253" t="s">
        <v>1677</v>
      </c>
      <c r="K253"/>
      <c r="L253"/>
      <c r="M253"/>
    </row>
    <row r="254" spans="1:13">
      <c r="A254" t="s">
        <v>413</v>
      </c>
      <c r="B254" t="s">
        <v>1696</v>
      </c>
      <c r="C254" t="s">
        <v>1668</v>
      </c>
      <c r="D254" t="s">
        <v>1677</v>
      </c>
      <c r="K254"/>
      <c r="L254"/>
      <c r="M254"/>
    </row>
    <row r="255" spans="1:13">
      <c r="A255" t="s">
        <v>429</v>
      </c>
      <c r="B255" t="s">
        <v>1696</v>
      </c>
      <c r="C255" t="s">
        <v>1668</v>
      </c>
      <c r="D255" t="s">
        <v>1677</v>
      </c>
      <c r="K255"/>
      <c r="L255"/>
      <c r="M255"/>
    </row>
    <row r="256" spans="1:13">
      <c r="A256" t="s">
        <v>409</v>
      </c>
      <c r="B256" t="s">
        <v>1696</v>
      </c>
      <c r="C256" t="s">
        <v>1668</v>
      </c>
      <c r="D256" t="s">
        <v>1677</v>
      </c>
      <c r="K256"/>
      <c r="L256"/>
      <c r="M256"/>
    </row>
    <row r="257" spans="1:13">
      <c r="A257" t="s">
        <v>394</v>
      </c>
      <c r="B257" t="s">
        <v>1696</v>
      </c>
      <c r="C257" t="s">
        <v>1668</v>
      </c>
      <c r="D257" t="s">
        <v>1677</v>
      </c>
      <c r="K257"/>
      <c r="L257"/>
      <c r="M257"/>
    </row>
    <row r="258" spans="1:13">
      <c r="A258" t="s">
        <v>393</v>
      </c>
      <c r="B258" t="s">
        <v>1696</v>
      </c>
      <c r="C258" t="s">
        <v>1675</v>
      </c>
      <c r="D258" t="s">
        <v>1681</v>
      </c>
      <c r="K258"/>
      <c r="L258"/>
      <c r="M258"/>
    </row>
    <row r="259" spans="1:13">
      <c r="A259" t="s">
        <v>392</v>
      </c>
      <c r="B259" t="s">
        <v>1696</v>
      </c>
      <c r="C259" t="s">
        <v>1668</v>
      </c>
      <c r="D259" t="s">
        <v>1677</v>
      </c>
      <c r="K259"/>
      <c r="L259"/>
      <c r="M259"/>
    </row>
    <row r="260" spans="1:13">
      <c r="A260" t="s">
        <v>443</v>
      </c>
      <c r="B260" t="s">
        <v>1696</v>
      </c>
      <c r="C260" t="s">
        <v>1668</v>
      </c>
      <c r="D260" t="s">
        <v>1677</v>
      </c>
      <c r="K260"/>
      <c r="L260"/>
      <c r="M260"/>
    </row>
    <row r="261" spans="1:13">
      <c r="A261" t="s">
        <v>444</v>
      </c>
      <c r="B261" t="s">
        <v>1696</v>
      </c>
      <c r="C261" t="s">
        <v>1668</v>
      </c>
      <c r="D261" t="s">
        <v>1677</v>
      </c>
      <c r="K261"/>
      <c r="L261"/>
      <c r="M261"/>
    </row>
    <row r="262" spans="1:13">
      <c r="A262" t="s">
        <v>648</v>
      </c>
      <c r="B262" t="s">
        <v>1696</v>
      </c>
      <c r="C262" t="s">
        <v>1668</v>
      </c>
      <c r="D262" t="s">
        <v>1677</v>
      </c>
      <c r="K262"/>
      <c r="L262"/>
      <c r="M262"/>
    </row>
    <row r="263" spans="1:13">
      <c r="A263" t="s">
        <v>657</v>
      </c>
      <c r="B263" t="s">
        <v>1696</v>
      </c>
      <c r="C263" t="s">
        <v>1668</v>
      </c>
      <c r="D263" t="s">
        <v>1677</v>
      </c>
      <c r="K263"/>
      <c r="L263"/>
      <c r="M263"/>
    </row>
    <row r="264" spans="1:13">
      <c r="A264" t="s">
        <v>645</v>
      </c>
      <c r="B264" t="s">
        <v>1696</v>
      </c>
      <c r="C264" t="s">
        <v>1675</v>
      </c>
      <c r="D264" t="s">
        <v>1681</v>
      </c>
      <c r="K264"/>
      <c r="L264"/>
      <c r="M264"/>
    </row>
    <row r="265" spans="1:13">
      <c r="A265" t="s">
        <v>644</v>
      </c>
      <c r="B265" t="s">
        <v>1696</v>
      </c>
      <c r="C265" t="s">
        <v>1675</v>
      </c>
      <c r="D265" t="s">
        <v>1681</v>
      </c>
      <c r="K265"/>
      <c r="L265"/>
      <c r="M265"/>
    </row>
    <row r="266" spans="1:13">
      <c r="A266" t="s">
        <v>646</v>
      </c>
      <c r="B266" t="s">
        <v>1696</v>
      </c>
      <c r="C266" t="s">
        <v>1668</v>
      </c>
      <c r="D266" t="s">
        <v>1677</v>
      </c>
      <c r="K266"/>
      <c r="L266"/>
      <c r="M266"/>
    </row>
    <row r="267" spans="1:13">
      <c r="A267" t="s">
        <v>652</v>
      </c>
      <c r="B267" t="s">
        <v>1696</v>
      </c>
      <c r="C267" t="s">
        <v>1668</v>
      </c>
      <c r="D267" t="s">
        <v>1677</v>
      </c>
      <c r="K267"/>
      <c r="L267"/>
      <c r="M267"/>
    </row>
    <row r="268" spans="1:13">
      <c r="A268" t="s">
        <v>651</v>
      </c>
      <c r="B268" t="s">
        <v>1696</v>
      </c>
      <c r="C268" t="s">
        <v>1675</v>
      </c>
      <c r="D268" t="s">
        <v>1681</v>
      </c>
      <c r="K268"/>
      <c r="L268"/>
      <c r="M268"/>
    </row>
    <row r="269" spans="1:13">
      <c r="A269" t="s">
        <v>395</v>
      </c>
      <c r="B269" t="s">
        <v>1696</v>
      </c>
      <c r="C269" t="s">
        <v>1668</v>
      </c>
      <c r="D269" t="s">
        <v>1677</v>
      </c>
      <c r="K269"/>
      <c r="L269"/>
      <c r="M269"/>
    </row>
    <row r="270" spans="1:13">
      <c r="A270" t="s">
        <v>631</v>
      </c>
      <c r="B270" t="s">
        <v>1696</v>
      </c>
      <c r="C270" t="s">
        <v>1668</v>
      </c>
      <c r="D270" t="s">
        <v>1677</v>
      </c>
      <c r="K270"/>
      <c r="L270"/>
      <c r="M270"/>
    </row>
    <row r="271" spans="1:13">
      <c r="A271" t="s">
        <v>445</v>
      </c>
      <c r="B271" t="s">
        <v>1696</v>
      </c>
      <c r="C271" t="s">
        <v>1668</v>
      </c>
      <c r="D271" t="s">
        <v>1677</v>
      </c>
      <c r="K271"/>
      <c r="L271"/>
      <c r="M271"/>
    </row>
    <row r="272" spans="1:13">
      <c r="A272" t="s">
        <v>624</v>
      </c>
      <c r="B272" t="s">
        <v>1696</v>
      </c>
      <c r="C272" t="s">
        <v>1668</v>
      </c>
      <c r="D272" t="s">
        <v>1677</v>
      </c>
      <c r="K272"/>
      <c r="L272"/>
      <c r="M272"/>
    </row>
    <row r="273" spans="1:13">
      <c r="A273" t="s">
        <v>625</v>
      </c>
      <c r="B273" t="s">
        <v>1696</v>
      </c>
      <c r="C273" t="s">
        <v>1668</v>
      </c>
      <c r="D273" t="s">
        <v>1677</v>
      </c>
      <c r="K273"/>
      <c r="L273"/>
      <c r="M273"/>
    </row>
    <row r="274" spans="1:13">
      <c r="A274" t="s">
        <v>626</v>
      </c>
      <c r="B274" t="s">
        <v>1696</v>
      </c>
      <c r="C274" t="s">
        <v>1668</v>
      </c>
      <c r="D274" t="s">
        <v>1677</v>
      </c>
      <c r="K274"/>
      <c r="L274"/>
      <c r="M274"/>
    </row>
    <row r="275" spans="1:13">
      <c r="A275" t="s">
        <v>630</v>
      </c>
      <c r="B275" t="s">
        <v>1696</v>
      </c>
      <c r="C275" t="s">
        <v>1668</v>
      </c>
      <c r="D275" t="s">
        <v>1677</v>
      </c>
      <c r="K275"/>
      <c r="L275"/>
      <c r="M275"/>
    </row>
    <row r="276" spans="1:13">
      <c r="A276" t="s">
        <v>406</v>
      </c>
      <c r="B276" t="s">
        <v>1696</v>
      </c>
      <c r="C276" t="s">
        <v>1668</v>
      </c>
      <c r="D276" t="s">
        <v>1677</v>
      </c>
      <c r="K276"/>
      <c r="L276"/>
      <c r="M276"/>
    </row>
    <row r="277" spans="1:13">
      <c r="A277" t="s">
        <v>391</v>
      </c>
      <c r="B277" t="s">
        <v>1696</v>
      </c>
      <c r="C277" t="s">
        <v>1668</v>
      </c>
      <c r="D277" t="s">
        <v>1677</v>
      </c>
      <c r="K277"/>
      <c r="L277"/>
      <c r="M277"/>
    </row>
    <row r="278" spans="1:13">
      <c r="A278" t="s">
        <v>446</v>
      </c>
      <c r="B278" t="s">
        <v>1696</v>
      </c>
      <c r="C278" t="s">
        <v>1668</v>
      </c>
      <c r="D278" t="s">
        <v>1677</v>
      </c>
      <c r="K278"/>
      <c r="L278"/>
      <c r="M278"/>
    </row>
    <row r="279" spans="1:13">
      <c r="A279" t="s">
        <v>401</v>
      </c>
      <c r="B279" t="s">
        <v>1696</v>
      </c>
      <c r="C279" t="s">
        <v>1668</v>
      </c>
      <c r="D279" t="s">
        <v>1677</v>
      </c>
      <c r="K279"/>
      <c r="L279"/>
      <c r="M279"/>
    </row>
    <row r="280" spans="1:13">
      <c r="A280" t="s">
        <v>465</v>
      </c>
      <c r="B280" t="s">
        <v>1696</v>
      </c>
      <c r="C280" t="s">
        <v>1668</v>
      </c>
      <c r="D280" t="s">
        <v>1677</v>
      </c>
      <c r="K280"/>
      <c r="L280"/>
      <c r="M280"/>
    </row>
    <row r="281" spans="1:13">
      <c r="A281" t="s">
        <v>425</v>
      </c>
      <c r="B281" t="s">
        <v>1696</v>
      </c>
      <c r="C281" t="s">
        <v>1669</v>
      </c>
      <c r="D281" t="s">
        <v>1681</v>
      </c>
      <c r="K281"/>
      <c r="L281"/>
      <c r="M281"/>
    </row>
    <row r="282" spans="1:13">
      <c r="A282" t="s">
        <v>426</v>
      </c>
      <c r="B282" t="s">
        <v>1696</v>
      </c>
      <c r="C282" t="s">
        <v>1675</v>
      </c>
      <c r="D282" t="s">
        <v>1681</v>
      </c>
      <c r="K282"/>
      <c r="L282"/>
      <c r="M282"/>
    </row>
    <row r="283" spans="1:13">
      <c r="A283" t="s">
        <v>428</v>
      </c>
      <c r="B283" t="s">
        <v>1696</v>
      </c>
      <c r="C283" t="s">
        <v>1668</v>
      </c>
      <c r="D283" t="s">
        <v>1677</v>
      </c>
      <c r="K283"/>
      <c r="L283"/>
      <c r="M283"/>
    </row>
    <row r="284" spans="1:13">
      <c r="A284" t="s">
        <v>427</v>
      </c>
      <c r="B284" t="s">
        <v>1696</v>
      </c>
      <c r="C284" t="s">
        <v>1669</v>
      </c>
      <c r="D284" t="s">
        <v>1680</v>
      </c>
      <c r="K284"/>
      <c r="L284"/>
      <c r="M284"/>
    </row>
    <row r="285" spans="1:13">
      <c r="A285" t="s">
        <v>419</v>
      </c>
      <c r="B285" t="s">
        <v>1696</v>
      </c>
      <c r="C285" t="s">
        <v>1668</v>
      </c>
      <c r="D285" t="s">
        <v>1677</v>
      </c>
      <c r="K285"/>
      <c r="L285"/>
      <c r="M285"/>
    </row>
    <row r="286" spans="1:13">
      <c r="A286" t="s">
        <v>619</v>
      </c>
      <c r="B286" t="s">
        <v>1696</v>
      </c>
      <c r="C286" t="s">
        <v>1668</v>
      </c>
      <c r="D286" t="s">
        <v>1677</v>
      </c>
      <c r="K286"/>
      <c r="L286"/>
      <c r="M286"/>
    </row>
    <row r="287" spans="1:13">
      <c r="A287" t="s">
        <v>627</v>
      </c>
      <c r="B287" t="s">
        <v>1696</v>
      </c>
      <c r="C287" t="s">
        <v>1668</v>
      </c>
      <c r="D287" t="s">
        <v>1677</v>
      </c>
      <c r="K287"/>
      <c r="L287"/>
      <c r="M287"/>
    </row>
    <row r="288" spans="1:13">
      <c r="A288" t="s">
        <v>628</v>
      </c>
      <c r="B288" t="s">
        <v>1696</v>
      </c>
      <c r="C288" t="s">
        <v>1675</v>
      </c>
      <c r="D288" t="s">
        <v>1678</v>
      </c>
      <c r="K288"/>
      <c r="L288"/>
      <c r="M288"/>
    </row>
    <row r="289" spans="1:13">
      <c r="A289" t="s">
        <v>420</v>
      </c>
      <c r="B289" t="s">
        <v>1696</v>
      </c>
      <c r="C289" t="s">
        <v>1668</v>
      </c>
      <c r="D289" t="s">
        <v>1677</v>
      </c>
      <c r="K289"/>
      <c r="L289"/>
      <c r="M289"/>
    </row>
    <row r="290" spans="1:13">
      <c r="A290" t="s">
        <v>422</v>
      </c>
      <c r="B290" t="s">
        <v>1696</v>
      </c>
      <c r="C290" t="s">
        <v>1668</v>
      </c>
      <c r="D290" t="s">
        <v>1677</v>
      </c>
      <c r="K290"/>
      <c r="L290"/>
      <c r="M290"/>
    </row>
    <row r="291" spans="1:13">
      <c r="A291" t="s">
        <v>421</v>
      </c>
      <c r="B291" t="s">
        <v>1696</v>
      </c>
      <c r="C291" t="s">
        <v>1668</v>
      </c>
      <c r="D291" t="s">
        <v>1677</v>
      </c>
      <c r="K291"/>
      <c r="L291"/>
      <c r="M291"/>
    </row>
    <row r="292" spans="1:13">
      <c r="A292" t="s">
        <v>385</v>
      </c>
      <c r="B292" t="s">
        <v>1696</v>
      </c>
      <c r="C292" t="s">
        <v>1668</v>
      </c>
      <c r="D292" t="s">
        <v>1677</v>
      </c>
      <c r="K292"/>
      <c r="L292"/>
      <c r="M292"/>
    </row>
    <row r="293" spans="1:13">
      <c r="A293" t="s">
        <v>452</v>
      </c>
      <c r="B293" t="s">
        <v>1696</v>
      </c>
      <c r="C293" t="s">
        <v>1668</v>
      </c>
      <c r="D293" t="s">
        <v>1677</v>
      </c>
      <c r="K293"/>
      <c r="L293"/>
      <c r="M293"/>
    </row>
    <row r="294" spans="1:13">
      <c r="A294" t="s">
        <v>469</v>
      </c>
      <c r="B294" t="s">
        <v>1696</v>
      </c>
      <c r="C294" t="s">
        <v>1668</v>
      </c>
      <c r="D294" t="s">
        <v>1677</v>
      </c>
      <c r="K294"/>
      <c r="L294"/>
      <c r="M294"/>
    </row>
    <row r="295" spans="1:13">
      <c r="A295" t="s">
        <v>386</v>
      </c>
      <c r="B295" t="s">
        <v>1696</v>
      </c>
      <c r="C295" t="s">
        <v>1668</v>
      </c>
      <c r="D295" t="s">
        <v>1677</v>
      </c>
      <c r="K295"/>
      <c r="L295"/>
      <c r="M295"/>
    </row>
    <row r="296" spans="1:13">
      <c r="A296" t="s">
        <v>373</v>
      </c>
      <c r="B296" t="s">
        <v>1696</v>
      </c>
      <c r="C296" t="s">
        <v>1668</v>
      </c>
      <c r="D296" t="s">
        <v>1677</v>
      </c>
      <c r="K296"/>
      <c r="L296"/>
      <c r="M296"/>
    </row>
    <row r="297" spans="1:13">
      <c r="A297" t="s">
        <v>379</v>
      </c>
      <c r="B297" t="s">
        <v>1696</v>
      </c>
      <c r="C297" t="s">
        <v>1668</v>
      </c>
      <c r="D297" t="s">
        <v>1677</v>
      </c>
      <c r="K297"/>
      <c r="L297"/>
      <c r="M297"/>
    </row>
    <row r="298" spans="1:13">
      <c r="A298" t="s">
        <v>649</v>
      </c>
      <c r="B298" t="s">
        <v>1696</v>
      </c>
      <c r="C298" t="s">
        <v>1669</v>
      </c>
      <c r="D298" t="s">
        <v>1677</v>
      </c>
      <c r="K298"/>
      <c r="L298"/>
      <c r="M298"/>
    </row>
    <row r="299" spans="1:13">
      <c r="A299" t="s">
        <v>647</v>
      </c>
      <c r="B299" t="s">
        <v>1696</v>
      </c>
      <c r="C299" t="s">
        <v>1669</v>
      </c>
      <c r="D299" t="s">
        <v>1677</v>
      </c>
      <c r="K299"/>
      <c r="L299"/>
      <c r="M299"/>
    </row>
    <row r="300" spans="1:13">
      <c r="A300" t="s">
        <v>447</v>
      </c>
      <c r="B300" t="s">
        <v>1696</v>
      </c>
      <c r="C300" t="s">
        <v>1668</v>
      </c>
      <c r="D300" t="s">
        <v>1677</v>
      </c>
      <c r="K300"/>
      <c r="L300"/>
      <c r="M300"/>
    </row>
    <row r="301" spans="1:13">
      <c r="A301" t="s">
        <v>470</v>
      </c>
      <c r="B301" t="s">
        <v>1696</v>
      </c>
      <c r="C301" t="s">
        <v>1668</v>
      </c>
      <c r="D301" t="s">
        <v>1677</v>
      </c>
      <c r="K301"/>
      <c r="L301"/>
      <c r="M301"/>
    </row>
    <row r="302" spans="1:13">
      <c r="A302" t="s">
        <v>462</v>
      </c>
      <c r="B302" t="s">
        <v>1696</v>
      </c>
      <c r="C302" t="s">
        <v>1668</v>
      </c>
      <c r="D302" t="s">
        <v>1677</v>
      </c>
      <c r="K302"/>
      <c r="L302"/>
      <c r="M302"/>
    </row>
    <row r="303" spans="1:13">
      <c r="A303" t="s">
        <v>463</v>
      </c>
      <c r="B303" t="s">
        <v>1696</v>
      </c>
      <c r="C303" t="s">
        <v>1668</v>
      </c>
      <c r="D303" t="s">
        <v>1677</v>
      </c>
      <c r="K303"/>
      <c r="L303"/>
      <c r="M303"/>
    </row>
    <row r="304" spans="1:13">
      <c r="A304" t="s">
        <v>432</v>
      </c>
      <c r="B304" t="s">
        <v>1696</v>
      </c>
      <c r="C304" t="s">
        <v>1671</v>
      </c>
      <c r="D304" t="s">
        <v>1677</v>
      </c>
      <c r="K304"/>
      <c r="L304"/>
      <c r="M304"/>
    </row>
    <row r="305" spans="1:13">
      <c r="A305" t="s">
        <v>388</v>
      </c>
      <c r="B305" t="s">
        <v>1696</v>
      </c>
      <c r="C305" t="s">
        <v>1671</v>
      </c>
      <c r="D305" t="s">
        <v>1677</v>
      </c>
      <c r="K305"/>
      <c r="L305"/>
      <c r="M305"/>
    </row>
    <row r="306" spans="1:13">
      <c r="A306" t="s">
        <v>387</v>
      </c>
      <c r="B306" t="s">
        <v>1696</v>
      </c>
      <c r="C306" t="s">
        <v>1668</v>
      </c>
      <c r="D306" t="s">
        <v>1677</v>
      </c>
      <c r="K306"/>
      <c r="L306"/>
      <c r="M306"/>
    </row>
    <row r="307" spans="1:13">
      <c r="A307" t="s">
        <v>380</v>
      </c>
      <c r="B307" t="s">
        <v>1696</v>
      </c>
      <c r="C307" t="s">
        <v>1668</v>
      </c>
      <c r="D307" t="s">
        <v>1677</v>
      </c>
      <c r="K307"/>
      <c r="L307"/>
      <c r="M307"/>
    </row>
    <row r="308" spans="1:13">
      <c r="A308" t="s">
        <v>410</v>
      </c>
      <c r="B308" t="s">
        <v>1696</v>
      </c>
      <c r="C308" t="s">
        <v>1670</v>
      </c>
      <c r="D308" t="s">
        <v>1679</v>
      </c>
      <c r="K308"/>
      <c r="L308"/>
      <c r="M308"/>
    </row>
    <row r="309" spans="1:13">
      <c r="A309" t="s">
        <v>415</v>
      </c>
      <c r="B309" t="s">
        <v>1696</v>
      </c>
      <c r="C309" t="s">
        <v>1671</v>
      </c>
      <c r="D309" t="s">
        <v>1677</v>
      </c>
      <c r="K309"/>
      <c r="L309"/>
      <c r="M309"/>
    </row>
    <row r="310" spans="1:13">
      <c r="A310" t="s">
        <v>433</v>
      </c>
      <c r="B310" t="s">
        <v>1696</v>
      </c>
      <c r="C310" t="s">
        <v>1668</v>
      </c>
      <c r="D310" t="s">
        <v>1677</v>
      </c>
      <c r="K310"/>
      <c r="L310"/>
      <c r="M310"/>
    </row>
    <row r="311" spans="1:13">
      <c r="A311" t="s">
        <v>440</v>
      </c>
      <c r="B311" t="s">
        <v>1696</v>
      </c>
      <c r="C311" t="s">
        <v>1668</v>
      </c>
      <c r="D311" t="s">
        <v>1677</v>
      </c>
      <c r="K311"/>
      <c r="L311"/>
      <c r="M311"/>
    </row>
    <row r="312" spans="1:13">
      <c r="A312" t="s">
        <v>431</v>
      </c>
      <c r="B312" t="s">
        <v>1696</v>
      </c>
      <c r="C312" t="s">
        <v>1669</v>
      </c>
      <c r="D312" t="s">
        <v>1677</v>
      </c>
      <c r="K312"/>
      <c r="L312"/>
      <c r="M312"/>
    </row>
    <row r="313" spans="1:13">
      <c r="A313" t="s">
        <v>643</v>
      </c>
      <c r="B313" t="s">
        <v>1697</v>
      </c>
      <c r="C313" t="s">
        <v>1672</v>
      </c>
      <c r="D313" t="s">
        <v>1681</v>
      </c>
      <c r="K313"/>
      <c r="L313"/>
      <c r="M313"/>
    </row>
    <row r="314" spans="1:13">
      <c r="A314" t="s">
        <v>527</v>
      </c>
      <c r="B314" t="s">
        <v>1696</v>
      </c>
      <c r="C314" t="s">
        <v>1672</v>
      </c>
      <c r="D314" t="s">
        <v>1677</v>
      </c>
      <c r="K314"/>
      <c r="L314"/>
      <c r="M314"/>
    </row>
    <row r="315" spans="1:13">
      <c r="A315" t="s">
        <v>636</v>
      </c>
      <c r="B315" t="s">
        <v>1696</v>
      </c>
      <c r="C315" t="s">
        <v>1672</v>
      </c>
      <c r="D315" t="s">
        <v>1677</v>
      </c>
      <c r="K315"/>
      <c r="L315"/>
      <c r="M315"/>
    </row>
    <row r="316" spans="1:13">
      <c r="A316" t="s">
        <v>635</v>
      </c>
      <c r="B316" t="s">
        <v>1696</v>
      </c>
      <c r="C316" t="s">
        <v>1672</v>
      </c>
      <c r="D316" t="s">
        <v>1677</v>
      </c>
      <c r="K316"/>
      <c r="L316"/>
      <c r="M316"/>
    </row>
    <row r="317" spans="1:13">
      <c r="A317" t="s">
        <v>637</v>
      </c>
      <c r="B317" t="s">
        <v>1696</v>
      </c>
      <c r="C317" t="s">
        <v>1672</v>
      </c>
      <c r="D317" t="s">
        <v>1677</v>
      </c>
      <c r="K317"/>
      <c r="L317"/>
      <c r="M317"/>
    </row>
    <row r="318" spans="1:13">
      <c r="A318" t="s">
        <v>546</v>
      </c>
      <c r="B318" t="s">
        <v>1696</v>
      </c>
      <c r="C318" t="s">
        <v>1672</v>
      </c>
      <c r="D318" t="s">
        <v>1677</v>
      </c>
      <c r="K318"/>
      <c r="L318"/>
      <c r="M318"/>
    </row>
    <row r="319" spans="1:13">
      <c r="A319" t="s">
        <v>547</v>
      </c>
      <c r="B319" t="s">
        <v>1696</v>
      </c>
      <c r="C319" t="s">
        <v>1672</v>
      </c>
      <c r="D319" t="s">
        <v>1677</v>
      </c>
      <c r="K319"/>
      <c r="L319"/>
      <c r="M319"/>
    </row>
    <row r="320" spans="1:13">
      <c r="A320" t="s">
        <v>548</v>
      </c>
      <c r="B320" t="s">
        <v>1696</v>
      </c>
      <c r="C320" t="s">
        <v>1672</v>
      </c>
      <c r="D320" t="s">
        <v>1677</v>
      </c>
      <c r="K320"/>
      <c r="L320"/>
      <c r="M320"/>
    </row>
    <row r="321" spans="1:13">
      <c r="A321" t="s">
        <v>558</v>
      </c>
      <c r="B321" t="s">
        <v>1696</v>
      </c>
      <c r="C321" t="s">
        <v>1672</v>
      </c>
      <c r="D321" t="s">
        <v>1677</v>
      </c>
      <c r="K321"/>
      <c r="L321"/>
      <c r="M321"/>
    </row>
    <row r="322" spans="1:13">
      <c r="A322" t="s">
        <v>641</v>
      </c>
      <c r="B322" t="s">
        <v>1696</v>
      </c>
      <c r="C322" t="s">
        <v>1672</v>
      </c>
      <c r="D322" t="s">
        <v>1677</v>
      </c>
      <c r="K322"/>
      <c r="L322"/>
      <c r="M322"/>
    </row>
    <row r="323" spans="1:13">
      <c r="A323" t="s">
        <v>640</v>
      </c>
      <c r="B323" t="s">
        <v>1696</v>
      </c>
      <c r="C323" t="s">
        <v>1672</v>
      </c>
      <c r="D323" t="s">
        <v>1677</v>
      </c>
      <c r="K323"/>
      <c r="L323"/>
      <c r="M323"/>
    </row>
    <row r="324" spans="1:13">
      <c r="A324" t="s">
        <v>571</v>
      </c>
      <c r="B324" t="s">
        <v>1697</v>
      </c>
      <c r="C324" t="s">
        <v>1672</v>
      </c>
      <c r="D324" t="s">
        <v>1681</v>
      </c>
      <c r="K324"/>
      <c r="L324"/>
      <c r="M324"/>
    </row>
    <row r="325" spans="1:13">
      <c r="A325" t="s">
        <v>662</v>
      </c>
      <c r="B325" t="s">
        <v>1696</v>
      </c>
      <c r="C325" t="s">
        <v>1672</v>
      </c>
      <c r="D325" t="s">
        <v>1677</v>
      </c>
      <c r="K325"/>
      <c r="L325"/>
      <c r="M325"/>
    </row>
    <row r="326" spans="1:13">
      <c r="A326" t="s">
        <v>582</v>
      </c>
      <c r="B326" t="s">
        <v>1696</v>
      </c>
      <c r="C326" t="s">
        <v>1672</v>
      </c>
      <c r="D326" t="s">
        <v>1677</v>
      </c>
      <c r="K326"/>
      <c r="L326"/>
      <c r="M326"/>
    </row>
    <row r="327" spans="1:13">
      <c r="A327" t="s">
        <v>528</v>
      </c>
      <c r="B327" t="s">
        <v>1697</v>
      </c>
      <c r="C327" t="s">
        <v>1672</v>
      </c>
      <c r="D327" t="s">
        <v>1681</v>
      </c>
      <c r="K327"/>
      <c r="L327"/>
      <c r="M327"/>
    </row>
    <row r="328" spans="1:13">
      <c r="A328" t="s">
        <v>529</v>
      </c>
      <c r="B328" t="s">
        <v>1697</v>
      </c>
      <c r="C328" t="s">
        <v>1672</v>
      </c>
      <c r="D328" t="s">
        <v>1681</v>
      </c>
      <c r="K328"/>
      <c r="L328"/>
      <c r="M328"/>
    </row>
    <row r="329" spans="1:13">
      <c r="A329" t="s">
        <v>562</v>
      </c>
      <c r="B329" t="s">
        <v>1696</v>
      </c>
      <c r="C329" t="s">
        <v>1672</v>
      </c>
      <c r="D329" t="s">
        <v>1682</v>
      </c>
      <c r="K329"/>
      <c r="L329"/>
      <c r="M329"/>
    </row>
    <row r="330" spans="1:13">
      <c r="A330" t="s">
        <v>559</v>
      </c>
      <c r="B330" t="s">
        <v>1696</v>
      </c>
      <c r="C330" t="s">
        <v>1672</v>
      </c>
      <c r="D330" t="s">
        <v>1677</v>
      </c>
      <c r="K330"/>
      <c r="L330"/>
      <c r="M330"/>
    </row>
    <row r="331" spans="1:13">
      <c r="A331" t="s">
        <v>560</v>
      </c>
      <c r="B331" t="s">
        <v>1696</v>
      </c>
      <c r="C331" t="s">
        <v>1672</v>
      </c>
      <c r="D331" t="s">
        <v>1677</v>
      </c>
      <c r="K331"/>
      <c r="L331"/>
      <c r="M331"/>
    </row>
    <row r="332" spans="1:13">
      <c r="A332" t="s">
        <v>580</v>
      </c>
      <c r="B332" t="s">
        <v>1696</v>
      </c>
      <c r="C332" t="s">
        <v>1672</v>
      </c>
      <c r="D332" t="s">
        <v>1682</v>
      </c>
      <c r="K332"/>
      <c r="L332"/>
      <c r="M332"/>
    </row>
    <row r="333" spans="1:13">
      <c r="A333" t="s">
        <v>579</v>
      </c>
      <c r="B333" t="s">
        <v>1697</v>
      </c>
      <c r="C333" t="s">
        <v>1672</v>
      </c>
      <c r="D333" t="s">
        <v>1680</v>
      </c>
      <c r="K333"/>
      <c r="L333"/>
      <c r="M333"/>
    </row>
    <row r="334" spans="1:13">
      <c r="A334" t="s">
        <v>581</v>
      </c>
      <c r="B334" t="s">
        <v>1697</v>
      </c>
      <c r="C334" t="s">
        <v>1672</v>
      </c>
      <c r="D334" t="s">
        <v>1680</v>
      </c>
      <c r="K334"/>
      <c r="L334"/>
      <c r="M334"/>
    </row>
    <row r="335" spans="1:13">
      <c r="A335" t="s">
        <v>557</v>
      </c>
      <c r="B335" t="s">
        <v>1697</v>
      </c>
      <c r="C335" t="s">
        <v>1672</v>
      </c>
      <c r="D335" t="s">
        <v>1681</v>
      </c>
      <c r="K335"/>
      <c r="L335"/>
      <c r="M335"/>
    </row>
    <row r="336" spans="1:13">
      <c r="A336" t="s">
        <v>549</v>
      </c>
      <c r="B336" t="s">
        <v>1697</v>
      </c>
      <c r="C336" t="s">
        <v>1672</v>
      </c>
      <c r="D336" t="s">
        <v>1681</v>
      </c>
      <c r="K336"/>
      <c r="L336"/>
      <c r="M336"/>
    </row>
    <row r="337" spans="1:13">
      <c r="A337" t="s">
        <v>561</v>
      </c>
      <c r="B337" t="s">
        <v>1696</v>
      </c>
      <c r="C337" t="s">
        <v>1672</v>
      </c>
      <c r="D337" t="s">
        <v>1677</v>
      </c>
      <c r="K337"/>
      <c r="L337"/>
      <c r="M337"/>
    </row>
    <row r="338" spans="1:13">
      <c r="A338" t="s">
        <v>530</v>
      </c>
      <c r="B338" t="s">
        <v>1696</v>
      </c>
      <c r="C338" t="s">
        <v>1672</v>
      </c>
      <c r="D338" t="s">
        <v>1677</v>
      </c>
      <c r="K338"/>
      <c r="L338"/>
      <c r="M338"/>
    </row>
    <row r="339" spans="1:13">
      <c r="A339" t="s">
        <v>545</v>
      </c>
      <c r="B339" t="s">
        <v>1696</v>
      </c>
      <c r="C339" t="s">
        <v>1672</v>
      </c>
      <c r="D339" t="s">
        <v>1677</v>
      </c>
      <c r="K339"/>
      <c r="L339"/>
      <c r="M339"/>
    </row>
    <row r="340" spans="1:13">
      <c r="A340" t="s">
        <v>542</v>
      </c>
      <c r="B340" t="s">
        <v>1696</v>
      </c>
      <c r="C340" t="s">
        <v>1672</v>
      </c>
      <c r="D340" t="s">
        <v>1677</v>
      </c>
      <c r="K340"/>
      <c r="L340"/>
      <c r="M340"/>
    </row>
    <row r="341" spans="1:13">
      <c r="A341" t="s">
        <v>539</v>
      </c>
      <c r="B341" t="s">
        <v>1696</v>
      </c>
      <c r="C341" t="s">
        <v>1672</v>
      </c>
      <c r="D341" t="s">
        <v>1677</v>
      </c>
      <c r="K341"/>
      <c r="L341"/>
      <c r="M341"/>
    </row>
    <row r="342" spans="1:13">
      <c r="A342" t="s">
        <v>540</v>
      </c>
      <c r="B342" t="s">
        <v>1697</v>
      </c>
      <c r="C342" t="s">
        <v>1672</v>
      </c>
      <c r="D342" t="s">
        <v>1681</v>
      </c>
      <c r="K342"/>
      <c r="L342"/>
      <c r="M342"/>
    </row>
    <row r="343" spans="1:13">
      <c r="A343" t="s">
        <v>541</v>
      </c>
      <c r="B343" t="s">
        <v>1696</v>
      </c>
      <c r="C343" t="s">
        <v>1672</v>
      </c>
      <c r="D343" t="s">
        <v>1677</v>
      </c>
      <c r="K343"/>
      <c r="L343"/>
      <c r="M343"/>
    </row>
    <row r="344" spans="1:13">
      <c r="A344" t="s">
        <v>573</v>
      </c>
      <c r="B344" t="s">
        <v>1697</v>
      </c>
      <c r="C344" t="s">
        <v>1672</v>
      </c>
      <c r="D344" t="s">
        <v>1680</v>
      </c>
      <c r="K344"/>
      <c r="L344"/>
      <c r="M344"/>
    </row>
    <row r="345" spans="1:13">
      <c r="A345" t="s">
        <v>574</v>
      </c>
      <c r="B345" t="s">
        <v>1697</v>
      </c>
      <c r="C345" t="s">
        <v>1672</v>
      </c>
      <c r="D345" t="s">
        <v>1680</v>
      </c>
      <c r="K345"/>
      <c r="L345"/>
      <c r="M345"/>
    </row>
    <row r="346" spans="1:13">
      <c r="A346" t="s">
        <v>563</v>
      </c>
      <c r="B346" t="s">
        <v>1697</v>
      </c>
      <c r="C346" t="s">
        <v>1672</v>
      </c>
      <c r="D346" t="s">
        <v>1681</v>
      </c>
      <c r="K346"/>
      <c r="L346"/>
      <c r="M346"/>
    </row>
    <row r="347" spans="1:13">
      <c r="A347" t="s">
        <v>564</v>
      </c>
      <c r="B347" t="s">
        <v>1697</v>
      </c>
      <c r="C347" t="s">
        <v>1672</v>
      </c>
      <c r="D347" t="s">
        <v>1681</v>
      </c>
      <c r="K347"/>
      <c r="L347"/>
      <c r="M347"/>
    </row>
    <row r="348" spans="1:13">
      <c r="A348" t="s">
        <v>565</v>
      </c>
      <c r="B348" t="s">
        <v>1697</v>
      </c>
      <c r="C348" t="s">
        <v>1672</v>
      </c>
      <c r="D348" t="s">
        <v>1681</v>
      </c>
      <c r="K348"/>
      <c r="L348"/>
      <c r="M348"/>
    </row>
    <row r="349" spans="1:13">
      <c r="A349" t="s">
        <v>634</v>
      </c>
      <c r="B349" t="s">
        <v>1697</v>
      </c>
      <c r="C349" t="s">
        <v>1672</v>
      </c>
      <c r="D349" t="s">
        <v>1681</v>
      </c>
      <c r="K349"/>
      <c r="L349"/>
      <c r="M349"/>
    </row>
    <row r="350" spans="1:13">
      <c r="A350" t="s">
        <v>633</v>
      </c>
      <c r="B350" t="s">
        <v>1697</v>
      </c>
      <c r="C350" t="s">
        <v>1672</v>
      </c>
      <c r="D350" t="s">
        <v>1681</v>
      </c>
      <c r="K350"/>
      <c r="L350"/>
      <c r="M350"/>
    </row>
    <row r="351" spans="1:13">
      <c r="A351" t="s">
        <v>566</v>
      </c>
      <c r="B351" t="s">
        <v>1696</v>
      </c>
      <c r="C351" t="s">
        <v>1672</v>
      </c>
      <c r="D351" t="s">
        <v>1677</v>
      </c>
      <c r="K351"/>
      <c r="L351"/>
      <c r="M351"/>
    </row>
    <row r="352" spans="1:13">
      <c r="A352" t="s">
        <v>567</v>
      </c>
      <c r="B352" t="s">
        <v>1696</v>
      </c>
      <c r="C352" t="s">
        <v>1672</v>
      </c>
      <c r="D352" t="s">
        <v>1677</v>
      </c>
      <c r="K352"/>
      <c r="L352"/>
      <c r="M352"/>
    </row>
    <row r="353" spans="1:13">
      <c r="A353" t="s">
        <v>543</v>
      </c>
      <c r="B353" t="s">
        <v>1696</v>
      </c>
      <c r="C353" t="s">
        <v>1672</v>
      </c>
      <c r="D353" t="s">
        <v>1677</v>
      </c>
      <c r="K353"/>
      <c r="L353"/>
      <c r="M353"/>
    </row>
    <row r="354" spans="1:13">
      <c r="A354" t="s">
        <v>576</v>
      </c>
      <c r="B354" t="s">
        <v>1697</v>
      </c>
      <c r="C354" t="s">
        <v>1672</v>
      </c>
      <c r="D354" t="s">
        <v>1680</v>
      </c>
      <c r="K354"/>
      <c r="L354"/>
      <c r="M354"/>
    </row>
    <row r="355" spans="1:13">
      <c r="A355" t="s">
        <v>536</v>
      </c>
      <c r="B355" t="s">
        <v>1696</v>
      </c>
      <c r="C355" t="s">
        <v>1672</v>
      </c>
      <c r="D355" t="s">
        <v>1677</v>
      </c>
      <c r="K355"/>
      <c r="L355"/>
      <c r="M355"/>
    </row>
    <row r="356" spans="1:13">
      <c r="A356" t="s">
        <v>575</v>
      </c>
      <c r="B356" t="s">
        <v>1696</v>
      </c>
      <c r="C356" t="s">
        <v>1672</v>
      </c>
      <c r="D356" t="s">
        <v>1677</v>
      </c>
      <c r="K356"/>
      <c r="L356"/>
      <c r="M356"/>
    </row>
    <row r="357" spans="1:13">
      <c r="A357" t="s">
        <v>535</v>
      </c>
      <c r="B357" t="s">
        <v>1696</v>
      </c>
      <c r="C357" t="s">
        <v>1672</v>
      </c>
      <c r="D357" t="s">
        <v>1677</v>
      </c>
      <c r="K357"/>
      <c r="L357"/>
      <c r="M357"/>
    </row>
    <row r="358" spans="1:13">
      <c r="A358" t="s">
        <v>531</v>
      </c>
      <c r="B358" t="s">
        <v>1696</v>
      </c>
      <c r="C358" t="s">
        <v>1672</v>
      </c>
      <c r="D358" t="s">
        <v>1677</v>
      </c>
      <c r="K358"/>
      <c r="L358"/>
      <c r="M358"/>
    </row>
    <row r="359" spans="1:13">
      <c r="A359" t="s">
        <v>532</v>
      </c>
      <c r="B359" t="s">
        <v>1696</v>
      </c>
      <c r="C359" t="s">
        <v>1672</v>
      </c>
      <c r="D359" t="s">
        <v>1677</v>
      </c>
      <c r="K359"/>
      <c r="L359"/>
      <c r="M359"/>
    </row>
    <row r="360" spans="1:13">
      <c r="A360" t="s">
        <v>533</v>
      </c>
      <c r="B360" t="s">
        <v>1696</v>
      </c>
      <c r="C360" t="s">
        <v>1672</v>
      </c>
      <c r="D360" t="s">
        <v>1677</v>
      </c>
      <c r="K360"/>
      <c r="L360"/>
      <c r="M360"/>
    </row>
    <row r="361" spans="1:13">
      <c r="A361" t="s">
        <v>537</v>
      </c>
      <c r="B361" t="s">
        <v>1696</v>
      </c>
      <c r="C361" t="s">
        <v>1672</v>
      </c>
      <c r="D361" t="s">
        <v>1677</v>
      </c>
      <c r="K361"/>
      <c r="L361"/>
      <c r="M361"/>
    </row>
    <row r="362" spans="1:13">
      <c r="A362" t="s">
        <v>534</v>
      </c>
      <c r="B362" t="s">
        <v>1696</v>
      </c>
      <c r="C362" t="s">
        <v>1672</v>
      </c>
      <c r="D362" t="s">
        <v>1677</v>
      </c>
      <c r="K362"/>
      <c r="L362"/>
      <c r="M362"/>
    </row>
    <row r="363" spans="1:13">
      <c r="A363" t="s">
        <v>638</v>
      </c>
      <c r="B363" t="s">
        <v>1696</v>
      </c>
      <c r="C363" t="s">
        <v>1672</v>
      </c>
      <c r="D363" t="s">
        <v>1677</v>
      </c>
      <c r="K363"/>
      <c r="L363"/>
      <c r="M363"/>
    </row>
    <row r="364" spans="1:13">
      <c r="A364" t="s">
        <v>551</v>
      </c>
      <c r="B364" t="s">
        <v>1696</v>
      </c>
      <c r="C364" t="s">
        <v>1672</v>
      </c>
      <c r="D364" t="s">
        <v>1677</v>
      </c>
      <c r="K364"/>
      <c r="L364"/>
      <c r="M364"/>
    </row>
    <row r="365" spans="1:13">
      <c r="A365" t="s">
        <v>550</v>
      </c>
      <c r="B365" t="s">
        <v>1697</v>
      </c>
      <c r="C365" t="s">
        <v>1672</v>
      </c>
      <c r="D365" t="s">
        <v>1681</v>
      </c>
      <c r="K365"/>
      <c r="L365"/>
      <c r="M365"/>
    </row>
    <row r="366" spans="1:13">
      <c r="A366" t="s">
        <v>544</v>
      </c>
      <c r="B366" t="s">
        <v>1697</v>
      </c>
      <c r="C366" t="s">
        <v>1672</v>
      </c>
      <c r="D366" t="s">
        <v>1681</v>
      </c>
      <c r="K366"/>
      <c r="L366"/>
      <c r="M366"/>
    </row>
    <row r="367" spans="1:13">
      <c r="A367" t="s">
        <v>538</v>
      </c>
      <c r="B367" t="s">
        <v>1696</v>
      </c>
      <c r="C367" t="s">
        <v>1672</v>
      </c>
      <c r="D367" t="s">
        <v>1677</v>
      </c>
      <c r="K367"/>
      <c r="L367"/>
      <c r="M367"/>
    </row>
    <row r="368" spans="1:13">
      <c r="A368" t="s">
        <v>568</v>
      </c>
      <c r="B368" t="s">
        <v>1696</v>
      </c>
      <c r="C368" t="s">
        <v>1672</v>
      </c>
      <c r="D368" t="s">
        <v>1677</v>
      </c>
      <c r="K368"/>
      <c r="L368"/>
      <c r="M368"/>
    </row>
    <row r="369" spans="1:13">
      <c r="A369" t="s">
        <v>660</v>
      </c>
      <c r="B369" t="s">
        <v>1697</v>
      </c>
      <c r="C369" t="s">
        <v>1672</v>
      </c>
      <c r="D369" t="s">
        <v>1681</v>
      </c>
      <c r="K369"/>
      <c r="L369"/>
      <c r="M369"/>
    </row>
    <row r="370" spans="1:13">
      <c r="A370" t="s">
        <v>663</v>
      </c>
      <c r="B370" t="s">
        <v>1697</v>
      </c>
      <c r="C370" t="s">
        <v>1672</v>
      </c>
      <c r="D370" t="s">
        <v>1681</v>
      </c>
      <c r="K370"/>
      <c r="L370"/>
      <c r="M370"/>
    </row>
    <row r="371" spans="1:13">
      <c r="A371" t="s">
        <v>661</v>
      </c>
      <c r="B371" t="s">
        <v>1696</v>
      </c>
      <c r="C371" t="s">
        <v>1672</v>
      </c>
      <c r="D371" t="s">
        <v>1677</v>
      </c>
      <c r="K371"/>
      <c r="L371"/>
      <c r="M371"/>
    </row>
    <row r="372" spans="1:13">
      <c r="A372" t="s">
        <v>569</v>
      </c>
      <c r="B372" t="s">
        <v>1696</v>
      </c>
      <c r="C372" t="s">
        <v>1672</v>
      </c>
      <c r="D372" t="s">
        <v>1677</v>
      </c>
      <c r="K372"/>
      <c r="L372"/>
      <c r="M372"/>
    </row>
    <row r="373" spans="1:13">
      <c r="A373" t="s">
        <v>639</v>
      </c>
      <c r="B373" t="s">
        <v>1696</v>
      </c>
      <c r="C373" t="s">
        <v>1672</v>
      </c>
      <c r="D373" t="s">
        <v>1677</v>
      </c>
      <c r="K373"/>
      <c r="L373"/>
      <c r="M373"/>
    </row>
    <row r="374" spans="1:13">
      <c r="A374" t="s">
        <v>583</v>
      </c>
      <c r="B374" t="s">
        <v>1696</v>
      </c>
      <c r="C374" t="s">
        <v>1672</v>
      </c>
      <c r="D374" t="s">
        <v>1677</v>
      </c>
      <c r="K374"/>
      <c r="L374"/>
      <c r="M374"/>
    </row>
    <row r="375" spans="1:13">
      <c r="A375" t="s">
        <v>552</v>
      </c>
      <c r="B375" t="s">
        <v>1696</v>
      </c>
      <c r="C375" t="s">
        <v>1672</v>
      </c>
      <c r="D375" t="s">
        <v>1677</v>
      </c>
      <c r="K375"/>
      <c r="L375"/>
      <c r="M375"/>
    </row>
    <row r="376" spans="1:13">
      <c r="A376" t="s">
        <v>553</v>
      </c>
      <c r="B376" t="s">
        <v>1697</v>
      </c>
      <c r="C376" t="s">
        <v>1672</v>
      </c>
      <c r="D376" t="s">
        <v>1681</v>
      </c>
      <c r="K376"/>
      <c r="L376"/>
      <c r="M376"/>
    </row>
    <row r="377" spans="1:13">
      <c r="A377" t="s">
        <v>555</v>
      </c>
      <c r="B377" t="s">
        <v>1696</v>
      </c>
      <c r="C377" t="s">
        <v>1672</v>
      </c>
      <c r="D377" t="s">
        <v>1677</v>
      </c>
      <c r="K377"/>
      <c r="L377"/>
      <c r="M377"/>
    </row>
    <row r="378" spans="1:13">
      <c r="A378" t="s">
        <v>577</v>
      </c>
      <c r="B378" t="s">
        <v>1697</v>
      </c>
      <c r="C378" t="s">
        <v>1672</v>
      </c>
      <c r="D378" t="s">
        <v>1681</v>
      </c>
      <c r="K378"/>
      <c r="L378"/>
      <c r="M378"/>
    </row>
    <row r="379" spans="1:13">
      <c r="A379" t="s">
        <v>554</v>
      </c>
      <c r="B379" t="s">
        <v>1696</v>
      </c>
      <c r="C379" t="s">
        <v>1672</v>
      </c>
      <c r="D379" t="s">
        <v>1677</v>
      </c>
      <c r="K379"/>
      <c r="L379"/>
      <c r="M379"/>
    </row>
    <row r="380" spans="1:13">
      <c r="A380" t="s">
        <v>642</v>
      </c>
      <c r="B380" t="s">
        <v>1697</v>
      </c>
      <c r="C380" t="s">
        <v>1672</v>
      </c>
      <c r="D380" t="s">
        <v>1681</v>
      </c>
      <c r="K380"/>
      <c r="L380"/>
      <c r="M380"/>
    </row>
    <row r="381" spans="1:13">
      <c r="A381" t="s">
        <v>570</v>
      </c>
      <c r="B381" t="s">
        <v>1696</v>
      </c>
      <c r="C381" t="s">
        <v>1672</v>
      </c>
      <c r="D381" t="s">
        <v>1677</v>
      </c>
      <c r="K381"/>
      <c r="L381"/>
      <c r="M381"/>
    </row>
    <row r="382" spans="1:13">
      <c r="A382" t="s">
        <v>584</v>
      </c>
      <c r="B382" t="s">
        <v>1696</v>
      </c>
      <c r="C382" t="s">
        <v>1672</v>
      </c>
      <c r="D382" t="s">
        <v>1677</v>
      </c>
      <c r="K382"/>
      <c r="L382"/>
      <c r="M382"/>
    </row>
    <row r="383" spans="1:13">
      <c r="A383" t="s">
        <v>556</v>
      </c>
      <c r="B383" t="s">
        <v>1696</v>
      </c>
      <c r="C383" t="s">
        <v>1672</v>
      </c>
      <c r="D383" t="s">
        <v>1677</v>
      </c>
      <c r="K383"/>
      <c r="L383"/>
      <c r="M383"/>
    </row>
    <row r="384" spans="1:13">
      <c r="A384" t="s">
        <v>578</v>
      </c>
      <c r="B384" t="s">
        <v>1696</v>
      </c>
      <c r="C384" t="s">
        <v>1672</v>
      </c>
      <c r="D384" t="s">
        <v>1677</v>
      </c>
      <c r="K384"/>
      <c r="L384"/>
      <c r="M384"/>
    </row>
    <row r="385" spans="1:13">
      <c r="A385" t="s">
        <v>572</v>
      </c>
      <c r="B385" t="s">
        <v>1696</v>
      </c>
      <c r="C385" t="s">
        <v>1672</v>
      </c>
      <c r="D385" t="s">
        <v>1677</v>
      </c>
      <c r="K385"/>
      <c r="L385"/>
      <c r="M385"/>
    </row>
    <row r="386" spans="1:13">
      <c r="A386" t="s">
        <v>3332</v>
      </c>
      <c r="B386" t="s">
        <v>1695</v>
      </c>
      <c r="C386" t="s">
        <v>1672</v>
      </c>
      <c r="D386" t="s">
        <v>1677</v>
      </c>
      <c r="K386"/>
      <c r="L386"/>
      <c r="M386"/>
    </row>
    <row r="387" spans="1:13">
      <c r="A387" t="s">
        <v>590</v>
      </c>
      <c r="B387" t="s">
        <v>1695</v>
      </c>
      <c r="C387" t="s">
        <v>1668</v>
      </c>
      <c r="D387" t="s">
        <v>1677</v>
      </c>
      <c r="K387"/>
      <c r="L387"/>
      <c r="M387"/>
    </row>
    <row r="388" spans="1:13">
      <c r="A388" t="s">
        <v>3333</v>
      </c>
      <c r="B388" t="s">
        <v>1695</v>
      </c>
      <c r="C388" t="s">
        <v>1672</v>
      </c>
      <c r="D388" t="s">
        <v>1677</v>
      </c>
      <c r="K388"/>
      <c r="L388"/>
      <c r="M388"/>
    </row>
    <row r="389" spans="1:13">
      <c r="A389" t="s">
        <v>709</v>
      </c>
      <c r="B389" t="s">
        <v>1695</v>
      </c>
      <c r="C389" t="s">
        <v>1668</v>
      </c>
      <c r="D389" t="s">
        <v>1682</v>
      </c>
      <c r="K389"/>
      <c r="L389"/>
      <c r="M389"/>
    </row>
    <row r="390" spans="1:13">
      <c r="A390" t="s">
        <v>710</v>
      </c>
      <c r="B390" t="s">
        <v>1695</v>
      </c>
      <c r="C390" t="s">
        <v>1668</v>
      </c>
      <c r="D390" t="s">
        <v>1682</v>
      </c>
      <c r="K390"/>
      <c r="L390"/>
      <c r="M390"/>
    </row>
    <row r="391" spans="1:13">
      <c r="A391" t="s">
        <v>866</v>
      </c>
      <c r="B391" t="s">
        <v>1695</v>
      </c>
      <c r="C391" t="s">
        <v>1674</v>
      </c>
      <c r="D391" t="s">
        <v>1679</v>
      </c>
      <c r="K391"/>
      <c r="L391"/>
      <c r="M391"/>
    </row>
    <row r="392" spans="1:13">
      <c r="A392" t="s">
        <v>850</v>
      </c>
      <c r="B392" t="s">
        <v>1695</v>
      </c>
      <c r="C392" t="s">
        <v>1674</v>
      </c>
      <c r="D392" t="s">
        <v>1681</v>
      </c>
      <c r="K392"/>
      <c r="L392"/>
      <c r="M392"/>
    </row>
    <row r="393" spans="1:13">
      <c r="A393" t="s">
        <v>851</v>
      </c>
      <c r="B393" t="s">
        <v>1695</v>
      </c>
      <c r="C393" t="s">
        <v>1674</v>
      </c>
      <c r="D393" t="s">
        <v>1678</v>
      </c>
      <c r="K393"/>
      <c r="L393"/>
      <c r="M393"/>
    </row>
    <row r="394" spans="1:13">
      <c r="A394" t="s">
        <v>852</v>
      </c>
      <c r="B394" t="s">
        <v>1695</v>
      </c>
      <c r="C394" t="s">
        <v>1674</v>
      </c>
      <c r="D394" t="s">
        <v>1680</v>
      </c>
      <c r="K394"/>
      <c r="L394"/>
      <c r="M394"/>
    </row>
    <row r="395" spans="1:13">
      <c r="A395" t="s">
        <v>853</v>
      </c>
      <c r="B395" t="s">
        <v>1695</v>
      </c>
      <c r="C395" t="s">
        <v>1674</v>
      </c>
      <c r="D395" t="s">
        <v>1682</v>
      </c>
      <c r="K395"/>
      <c r="L395"/>
      <c r="M395"/>
    </row>
    <row r="396" spans="1:13">
      <c r="A396" t="s">
        <v>854</v>
      </c>
      <c r="B396" t="s">
        <v>1695</v>
      </c>
      <c r="C396" t="s">
        <v>1674</v>
      </c>
      <c r="D396" t="s">
        <v>1683</v>
      </c>
      <c r="K396"/>
      <c r="L396"/>
      <c r="M396"/>
    </row>
    <row r="397" spans="1:13">
      <c r="A397" t="s">
        <v>855</v>
      </c>
      <c r="B397" t="s">
        <v>1695</v>
      </c>
      <c r="C397" t="s">
        <v>1674</v>
      </c>
      <c r="D397" t="s">
        <v>1685</v>
      </c>
      <c r="K397"/>
      <c r="L397"/>
      <c r="M397"/>
    </row>
    <row r="398" spans="1:13">
      <c r="A398" t="s">
        <v>856</v>
      </c>
      <c r="B398" t="s">
        <v>1695</v>
      </c>
      <c r="C398" t="s">
        <v>1674</v>
      </c>
      <c r="D398" t="s">
        <v>1690</v>
      </c>
      <c r="K398"/>
      <c r="L398"/>
      <c r="M398"/>
    </row>
    <row r="399" spans="1:13">
      <c r="A399" t="s">
        <v>857</v>
      </c>
      <c r="B399" t="s">
        <v>1695</v>
      </c>
      <c r="C399" t="s">
        <v>1674</v>
      </c>
      <c r="D399" t="s">
        <v>1691</v>
      </c>
      <c r="K399"/>
      <c r="L399"/>
      <c r="M399"/>
    </row>
    <row r="400" spans="1:13">
      <c r="A400" t="s">
        <v>858</v>
      </c>
      <c r="B400" t="s">
        <v>1695</v>
      </c>
      <c r="C400" t="s">
        <v>1674</v>
      </c>
      <c r="D400" t="s">
        <v>1684</v>
      </c>
      <c r="K400"/>
      <c r="L400"/>
      <c r="M400"/>
    </row>
    <row r="401" spans="1:13">
      <c r="A401" t="s">
        <v>859</v>
      </c>
      <c r="B401" t="s">
        <v>1695</v>
      </c>
      <c r="C401" t="s">
        <v>1674</v>
      </c>
      <c r="D401" t="s">
        <v>1684</v>
      </c>
      <c r="K401"/>
      <c r="L401"/>
      <c r="M401"/>
    </row>
    <row r="402" spans="1:13">
      <c r="A402" t="s">
        <v>860</v>
      </c>
      <c r="B402" t="s">
        <v>1695</v>
      </c>
      <c r="C402" t="s">
        <v>1674</v>
      </c>
      <c r="D402" t="s">
        <v>1678</v>
      </c>
      <c r="K402"/>
      <c r="L402"/>
      <c r="M402"/>
    </row>
    <row r="403" spans="1:13">
      <c r="A403" t="s">
        <v>861</v>
      </c>
      <c r="B403" t="s">
        <v>1695</v>
      </c>
      <c r="C403" t="s">
        <v>1674</v>
      </c>
      <c r="D403" t="s">
        <v>1678</v>
      </c>
      <c r="K403"/>
      <c r="L403"/>
      <c r="M403"/>
    </row>
    <row r="404" spans="1:13">
      <c r="A404" t="s">
        <v>862</v>
      </c>
      <c r="B404" t="s">
        <v>1695</v>
      </c>
      <c r="C404" t="s">
        <v>1673</v>
      </c>
      <c r="D404" t="s">
        <v>1677</v>
      </c>
      <c r="K404"/>
      <c r="L404"/>
      <c r="M404"/>
    </row>
    <row r="405" spans="1:13">
      <c r="A405" t="s">
        <v>863</v>
      </c>
      <c r="B405" t="s">
        <v>1695</v>
      </c>
      <c r="C405" t="s">
        <v>1674</v>
      </c>
      <c r="D405" t="s">
        <v>1686</v>
      </c>
      <c r="K405"/>
      <c r="L405"/>
      <c r="M405"/>
    </row>
    <row r="406" spans="1:13">
      <c r="A406" t="s">
        <v>368</v>
      </c>
      <c r="B406" t="s">
        <v>1695</v>
      </c>
      <c r="C406" t="s">
        <v>1672</v>
      </c>
      <c r="D406" t="s">
        <v>1679</v>
      </c>
      <c r="K406"/>
      <c r="L406"/>
      <c r="M406"/>
    </row>
    <row r="407" spans="1:13">
      <c r="A407" t="s">
        <v>362</v>
      </c>
      <c r="B407" t="s">
        <v>1695</v>
      </c>
      <c r="C407" t="s">
        <v>1672</v>
      </c>
      <c r="D407" t="s">
        <v>1679</v>
      </c>
      <c r="K407"/>
      <c r="L407"/>
      <c r="M407"/>
    </row>
    <row r="408" spans="1:13">
      <c r="A408" t="s">
        <v>319</v>
      </c>
      <c r="B408" t="s">
        <v>1695</v>
      </c>
      <c r="C408" t="s">
        <v>1672</v>
      </c>
      <c r="D408" t="s">
        <v>1679</v>
      </c>
      <c r="K408"/>
      <c r="L408"/>
      <c r="M408"/>
    </row>
    <row r="409" spans="1:13">
      <c r="A409" t="s">
        <v>365</v>
      </c>
      <c r="B409" t="s">
        <v>1695</v>
      </c>
      <c r="C409" t="s">
        <v>1672</v>
      </c>
      <c r="D409" t="s">
        <v>1679</v>
      </c>
      <c r="K409"/>
      <c r="L409"/>
      <c r="M409"/>
    </row>
    <row r="410" spans="1:13">
      <c r="A410" t="s">
        <v>335</v>
      </c>
      <c r="B410" t="s">
        <v>1695</v>
      </c>
      <c r="C410" t="s">
        <v>1672</v>
      </c>
      <c r="D410" t="s">
        <v>1679</v>
      </c>
      <c r="K410"/>
      <c r="L410"/>
      <c r="M410"/>
    </row>
    <row r="411" spans="1:13">
      <c r="A411" t="s">
        <v>328</v>
      </c>
      <c r="B411" t="s">
        <v>1695</v>
      </c>
      <c r="C411" t="s">
        <v>1672</v>
      </c>
      <c r="D411" t="s">
        <v>1679</v>
      </c>
      <c r="K411"/>
      <c r="L411"/>
      <c r="M411"/>
    </row>
    <row r="412" spans="1:13">
      <c r="A412" t="s">
        <v>364</v>
      </c>
      <c r="B412" t="s">
        <v>1695</v>
      </c>
      <c r="C412" t="s">
        <v>1672</v>
      </c>
      <c r="D412" t="s">
        <v>1679</v>
      </c>
      <c r="K412"/>
      <c r="L412"/>
      <c r="M412"/>
    </row>
    <row r="413" spans="1:13">
      <c r="A413" t="s">
        <v>363</v>
      </c>
      <c r="B413" t="s">
        <v>1695</v>
      </c>
      <c r="C413" t="s">
        <v>1672</v>
      </c>
      <c r="D413" t="s">
        <v>1679</v>
      </c>
      <c r="K413"/>
      <c r="L413"/>
      <c r="M413"/>
    </row>
    <row r="414" spans="1:13">
      <c r="A414" t="s">
        <v>361</v>
      </c>
      <c r="B414" t="s">
        <v>1695</v>
      </c>
      <c r="C414" t="s">
        <v>1672</v>
      </c>
      <c r="D414" t="s">
        <v>1679</v>
      </c>
      <c r="K414"/>
      <c r="L414"/>
      <c r="M414"/>
    </row>
    <row r="415" spans="1:13">
      <c r="A415" t="s">
        <v>338</v>
      </c>
      <c r="B415" t="s">
        <v>1695</v>
      </c>
      <c r="C415" t="s">
        <v>1672</v>
      </c>
      <c r="D415" t="s">
        <v>1679</v>
      </c>
      <c r="K415"/>
      <c r="L415"/>
      <c r="M415"/>
    </row>
    <row r="416" spans="1:13">
      <c r="A416" t="s">
        <v>334</v>
      </c>
      <c r="B416" t="s">
        <v>1695</v>
      </c>
      <c r="C416" t="s">
        <v>1672</v>
      </c>
      <c r="D416" t="s">
        <v>1679</v>
      </c>
      <c r="K416"/>
      <c r="L416"/>
      <c r="M416"/>
    </row>
    <row r="417" spans="1:13">
      <c r="A417" t="s">
        <v>324</v>
      </c>
      <c r="B417" t="s">
        <v>1695</v>
      </c>
      <c r="C417" t="s">
        <v>1672</v>
      </c>
      <c r="D417" t="s">
        <v>1679</v>
      </c>
      <c r="K417"/>
      <c r="L417"/>
      <c r="M417"/>
    </row>
    <row r="418" spans="1:13">
      <c r="A418" t="s">
        <v>345</v>
      </c>
      <c r="B418" t="s">
        <v>1695</v>
      </c>
      <c r="C418" t="s">
        <v>1672</v>
      </c>
      <c r="D418" t="s">
        <v>1679</v>
      </c>
      <c r="K418"/>
      <c r="L418"/>
      <c r="M418"/>
    </row>
    <row r="419" spans="1:13">
      <c r="A419" t="s">
        <v>353</v>
      </c>
      <c r="B419" t="s">
        <v>1695</v>
      </c>
      <c r="C419" t="s">
        <v>1672</v>
      </c>
      <c r="D419" t="s">
        <v>1679</v>
      </c>
      <c r="K419"/>
      <c r="L419"/>
      <c r="M419"/>
    </row>
    <row r="420" spans="1:13">
      <c r="A420" t="s">
        <v>369</v>
      </c>
      <c r="B420" t="s">
        <v>1695</v>
      </c>
      <c r="C420" t="s">
        <v>1672</v>
      </c>
      <c r="D420" t="s">
        <v>1679</v>
      </c>
      <c r="K420"/>
      <c r="L420"/>
      <c r="M420"/>
    </row>
    <row r="421" spans="1:13">
      <c r="A421" t="s">
        <v>323</v>
      </c>
      <c r="B421" t="s">
        <v>1695</v>
      </c>
      <c r="C421" t="s">
        <v>1672</v>
      </c>
      <c r="D421" t="s">
        <v>1679</v>
      </c>
      <c r="K421"/>
      <c r="L421"/>
      <c r="M421"/>
    </row>
    <row r="422" spans="1:13">
      <c r="A422" t="s">
        <v>329</v>
      </c>
      <c r="B422" t="s">
        <v>1695</v>
      </c>
      <c r="C422" t="s">
        <v>1672</v>
      </c>
      <c r="D422" t="s">
        <v>1679</v>
      </c>
      <c r="K422"/>
      <c r="L422"/>
      <c r="M422"/>
    </row>
    <row r="423" spans="1:13">
      <c r="A423" t="s">
        <v>352</v>
      </c>
      <c r="B423" t="s">
        <v>1695</v>
      </c>
      <c r="C423" t="s">
        <v>1672</v>
      </c>
      <c r="D423" t="s">
        <v>1679</v>
      </c>
      <c r="K423"/>
      <c r="L423"/>
      <c r="M423"/>
    </row>
    <row r="424" spans="1:13">
      <c r="A424" t="s">
        <v>326</v>
      </c>
      <c r="B424" t="s">
        <v>1695</v>
      </c>
      <c r="C424" t="s">
        <v>1672</v>
      </c>
      <c r="D424" t="s">
        <v>1679</v>
      </c>
      <c r="K424"/>
      <c r="L424"/>
      <c r="M424"/>
    </row>
    <row r="425" spans="1:13">
      <c r="A425" t="s">
        <v>358</v>
      </c>
      <c r="B425" t="s">
        <v>1695</v>
      </c>
      <c r="C425" t="s">
        <v>1672</v>
      </c>
      <c r="D425" t="s">
        <v>1679</v>
      </c>
      <c r="K425"/>
      <c r="L425"/>
      <c r="M425"/>
    </row>
    <row r="426" spans="1:13">
      <c r="A426" t="s">
        <v>367</v>
      </c>
      <c r="B426" t="s">
        <v>1695</v>
      </c>
      <c r="C426" t="s">
        <v>1672</v>
      </c>
      <c r="D426" t="s">
        <v>1679</v>
      </c>
      <c r="K426"/>
      <c r="L426"/>
      <c r="M426"/>
    </row>
    <row r="427" spans="1:13">
      <c r="A427" t="s">
        <v>355</v>
      </c>
      <c r="B427" t="s">
        <v>1695</v>
      </c>
      <c r="C427" t="s">
        <v>1672</v>
      </c>
      <c r="D427" t="s">
        <v>1679</v>
      </c>
      <c r="K427"/>
      <c r="L427"/>
      <c r="M427"/>
    </row>
    <row r="428" spans="1:13">
      <c r="A428" t="s">
        <v>349</v>
      </c>
      <c r="B428" t="s">
        <v>1695</v>
      </c>
      <c r="C428" t="s">
        <v>1672</v>
      </c>
      <c r="D428" t="s">
        <v>1679</v>
      </c>
      <c r="K428"/>
      <c r="L428"/>
      <c r="M428"/>
    </row>
    <row r="429" spans="1:13">
      <c r="A429" t="s">
        <v>337</v>
      </c>
      <c r="B429" t="s">
        <v>1695</v>
      </c>
      <c r="C429" t="s">
        <v>1672</v>
      </c>
      <c r="D429" t="s">
        <v>1679</v>
      </c>
      <c r="K429"/>
      <c r="L429"/>
      <c r="M429"/>
    </row>
    <row r="430" spans="1:13">
      <c r="A430" t="s">
        <v>712</v>
      </c>
      <c r="B430" t="s">
        <v>1695</v>
      </c>
      <c r="C430" t="s">
        <v>1668</v>
      </c>
      <c r="D430" t="s">
        <v>1682</v>
      </c>
      <c r="K430"/>
      <c r="L430"/>
      <c r="M430"/>
    </row>
    <row r="431" spans="1:13">
      <c r="A431" t="s">
        <v>711</v>
      </c>
      <c r="B431" t="s">
        <v>1695</v>
      </c>
      <c r="C431" t="s">
        <v>1668</v>
      </c>
      <c r="D431" t="s">
        <v>1682</v>
      </c>
      <c r="K431"/>
      <c r="L431"/>
      <c r="M431"/>
    </row>
    <row r="432" spans="1:13">
      <c r="A432" t="s">
        <v>344</v>
      </c>
      <c r="B432" t="s">
        <v>1695</v>
      </c>
      <c r="C432" t="s">
        <v>1672</v>
      </c>
      <c r="D432" t="s">
        <v>1679</v>
      </c>
      <c r="K432"/>
      <c r="L432"/>
      <c r="M432"/>
    </row>
    <row r="433" spans="1:13">
      <c r="A433" t="s">
        <v>331</v>
      </c>
      <c r="B433" t="s">
        <v>1695</v>
      </c>
      <c r="C433" t="s">
        <v>1672</v>
      </c>
      <c r="D433" t="s">
        <v>1679</v>
      </c>
      <c r="K433"/>
      <c r="L433"/>
      <c r="M433"/>
    </row>
    <row r="434" spans="1:13">
      <c r="A434" t="s">
        <v>360</v>
      </c>
      <c r="B434" t="s">
        <v>1695</v>
      </c>
      <c r="C434" t="s">
        <v>1672</v>
      </c>
      <c r="D434" t="s">
        <v>1679</v>
      </c>
      <c r="K434"/>
      <c r="L434"/>
      <c r="M434"/>
    </row>
    <row r="435" spans="1:13">
      <c r="A435" t="s">
        <v>333</v>
      </c>
      <c r="B435" t="s">
        <v>1695</v>
      </c>
      <c r="C435" t="s">
        <v>1672</v>
      </c>
      <c r="D435" t="s">
        <v>1679</v>
      </c>
      <c r="K435"/>
      <c r="L435"/>
      <c r="M435"/>
    </row>
    <row r="436" spans="1:13">
      <c r="A436" t="s">
        <v>348</v>
      </c>
      <c r="B436" t="s">
        <v>1695</v>
      </c>
      <c r="C436" t="s">
        <v>1672</v>
      </c>
      <c r="D436" t="s">
        <v>1679</v>
      </c>
      <c r="K436"/>
      <c r="L436"/>
      <c r="M436"/>
    </row>
    <row r="437" spans="1:13">
      <c r="A437" t="s">
        <v>327</v>
      </c>
      <c r="B437" t="s">
        <v>1695</v>
      </c>
      <c r="C437" t="s">
        <v>1672</v>
      </c>
      <c r="D437" t="s">
        <v>1679</v>
      </c>
      <c r="K437"/>
      <c r="L437"/>
      <c r="M437"/>
    </row>
    <row r="438" spans="1:13">
      <c r="A438" t="s">
        <v>325</v>
      </c>
      <c r="B438" t="s">
        <v>1695</v>
      </c>
      <c r="C438" t="s">
        <v>1672</v>
      </c>
      <c r="D438" t="s">
        <v>1679</v>
      </c>
      <c r="K438"/>
      <c r="L438"/>
      <c r="M438"/>
    </row>
    <row r="439" spans="1:13">
      <c r="A439" t="s">
        <v>340</v>
      </c>
      <c r="B439" t="s">
        <v>1695</v>
      </c>
      <c r="C439" t="s">
        <v>1672</v>
      </c>
      <c r="D439" t="s">
        <v>1679</v>
      </c>
      <c r="K439"/>
      <c r="L439"/>
      <c r="M439"/>
    </row>
    <row r="440" spans="1:13">
      <c r="A440" t="s">
        <v>336</v>
      </c>
      <c r="B440" t="s">
        <v>1695</v>
      </c>
      <c r="C440" t="s">
        <v>1672</v>
      </c>
      <c r="D440" t="s">
        <v>1679</v>
      </c>
      <c r="K440"/>
      <c r="L440"/>
      <c r="M440"/>
    </row>
    <row r="441" spans="1:13">
      <c r="A441" t="s">
        <v>346</v>
      </c>
      <c r="B441" t="s">
        <v>1695</v>
      </c>
      <c r="C441" t="s">
        <v>1672</v>
      </c>
      <c r="D441" t="s">
        <v>1679</v>
      </c>
      <c r="K441"/>
      <c r="L441"/>
      <c r="M441"/>
    </row>
    <row r="442" spans="1:13">
      <c r="A442" t="s">
        <v>356</v>
      </c>
      <c r="B442" t="s">
        <v>1695</v>
      </c>
      <c r="C442" t="s">
        <v>1672</v>
      </c>
      <c r="D442" t="s">
        <v>1679</v>
      </c>
      <c r="K442"/>
      <c r="L442"/>
      <c r="M442"/>
    </row>
    <row r="443" spans="1:13">
      <c r="A443" t="s">
        <v>359</v>
      </c>
      <c r="B443" t="s">
        <v>1695</v>
      </c>
      <c r="C443" t="s">
        <v>1672</v>
      </c>
      <c r="D443" t="s">
        <v>1679</v>
      </c>
      <c r="K443"/>
      <c r="L443"/>
      <c r="M443"/>
    </row>
    <row r="444" spans="1:13">
      <c r="A444" t="s">
        <v>350</v>
      </c>
      <c r="B444" t="s">
        <v>1695</v>
      </c>
      <c r="C444" t="s">
        <v>1672</v>
      </c>
      <c r="D444" t="s">
        <v>1679</v>
      </c>
      <c r="K444"/>
      <c r="L444"/>
      <c r="M444"/>
    </row>
    <row r="445" spans="1:13">
      <c r="A445" t="s">
        <v>347</v>
      </c>
      <c r="B445" t="s">
        <v>1695</v>
      </c>
      <c r="C445" t="s">
        <v>1672</v>
      </c>
      <c r="D445" t="s">
        <v>1679</v>
      </c>
      <c r="K445"/>
      <c r="L445"/>
      <c r="M445"/>
    </row>
    <row r="446" spans="1:13">
      <c r="A446" t="s">
        <v>366</v>
      </c>
      <c r="B446" t="s">
        <v>1695</v>
      </c>
      <c r="C446" t="s">
        <v>1672</v>
      </c>
      <c r="D446" t="s">
        <v>1679</v>
      </c>
      <c r="K446"/>
      <c r="L446"/>
      <c r="M446"/>
    </row>
    <row r="447" spans="1:13">
      <c r="A447" t="s">
        <v>332</v>
      </c>
      <c r="B447" t="s">
        <v>1695</v>
      </c>
      <c r="C447" t="s">
        <v>1672</v>
      </c>
      <c r="D447" t="s">
        <v>1679</v>
      </c>
      <c r="K447"/>
      <c r="L447"/>
      <c r="M447"/>
    </row>
    <row r="448" spans="1:13">
      <c r="A448" t="s">
        <v>343</v>
      </c>
      <c r="B448" t="s">
        <v>1695</v>
      </c>
      <c r="C448" t="s">
        <v>1672</v>
      </c>
      <c r="D448" t="s">
        <v>1679</v>
      </c>
      <c r="K448"/>
      <c r="L448"/>
      <c r="M448"/>
    </row>
    <row r="449" spans="1:13">
      <c r="A449" t="s">
        <v>339</v>
      </c>
      <c r="B449" t="s">
        <v>1695</v>
      </c>
      <c r="C449" t="s">
        <v>1672</v>
      </c>
      <c r="D449" t="s">
        <v>1679</v>
      </c>
      <c r="K449"/>
      <c r="L449"/>
      <c r="M449"/>
    </row>
    <row r="450" spans="1:13">
      <c r="A450" t="s">
        <v>371</v>
      </c>
      <c r="B450" t="s">
        <v>1695</v>
      </c>
      <c r="C450" t="s">
        <v>1672</v>
      </c>
      <c r="D450" t="s">
        <v>1679</v>
      </c>
      <c r="K450"/>
      <c r="L450"/>
      <c r="M450"/>
    </row>
    <row r="451" spans="1:13">
      <c r="A451" t="s">
        <v>372</v>
      </c>
      <c r="B451" t="s">
        <v>1695</v>
      </c>
      <c r="C451" t="s">
        <v>1672</v>
      </c>
      <c r="D451" t="s">
        <v>1679</v>
      </c>
      <c r="K451"/>
      <c r="L451"/>
      <c r="M451"/>
    </row>
    <row r="452" spans="1:13">
      <c r="A452" t="s">
        <v>341</v>
      </c>
      <c r="B452" t="s">
        <v>1695</v>
      </c>
      <c r="C452" t="s">
        <v>1672</v>
      </c>
      <c r="D452" t="s">
        <v>1679</v>
      </c>
      <c r="K452"/>
      <c r="L452"/>
      <c r="M452"/>
    </row>
    <row r="453" spans="1:13">
      <c r="A453" t="s">
        <v>370</v>
      </c>
      <c r="B453" t="s">
        <v>1695</v>
      </c>
      <c r="C453" t="s">
        <v>1672</v>
      </c>
      <c r="D453" t="s">
        <v>1679</v>
      </c>
      <c r="K453"/>
      <c r="L453"/>
      <c r="M453"/>
    </row>
    <row r="454" spans="1:13">
      <c r="A454" t="s">
        <v>342</v>
      </c>
      <c r="B454" t="s">
        <v>1695</v>
      </c>
      <c r="C454" t="s">
        <v>1672</v>
      </c>
      <c r="D454" t="s">
        <v>1679</v>
      </c>
      <c r="K454"/>
      <c r="L454"/>
      <c r="M454"/>
    </row>
    <row r="455" spans="1:13">
      <c r="A455" t="s">
        <v>354</v>
      </c>
      <c r="B455" t="s">
        <v>1695</v>
      </c>
      <c r="C455" t="s">
        <v>1672</v>
      </c>
      <c r="D455" t="s">
        <v>1679</v>
      </c>
      <c r="K455"/>
      <c r="L455"/>
      <c r="M455"/>
    </row>
    <row r="456" spans="1:13">
      <c r="A456" t="s">
        <v>322</v>
      </c>
      <c r="B456" t="s">
        <v>1695</v>
      </c>
      <c r="C456" t="s">
        <v>1672</v>
      </c>
      <c r="D456" t="s">
        <v>1679</v>
      </c>
      <c r="K456"/>
      <c r="L456"/>
      <c r="M456"/>
    </row>
    <row r="457" spans="1:13">
      <c r="A457" t="s">
        <v>357</v>
      </c>
      <c r="B457" t="s">
        <v>1695</v>
      </c>
      <c r="C457" t="s">
        <v>1672</v>
      </c>
      <c r="D457" t="s">
        <v>1679</v>
      </c>
      <c r="K457"/>
      <c r="L457"/>
      <c r="M457"/>
    </row>
    <row r="458" spans="1:13">
      <c r="A458" t="s">
        <v>330</v>
      </c>
      <c r="B458" t="s">
        <v>1695</v>
      </c>
      <c r="C458" t="s">
        <v>1672</v>
      </c>
      <c r="D458" t="s">
        <v>1679</v>
      </c>
      <c r="K458"/>
      <c r="L458"/>
      <c r="M458"/>
    </row>
    <row r="459" spans="1:13">
      <c r="A459" t="s">
        <v>351</v>
      </c>
      <c r="B459" t="s">
        <v>1695</v>
      </c>
      <c r="C459" t="s">
        <v>1672</v>
      </c>
      <c r="D459" t="s">
        <v>1679</v>
      </c>
      <c r="K459"/>
      <c r="L459"/>
      <c r="M459"/>
    </row>
    <row r="460" spans="1:13">
      <c r="A460" t="s">
        <v>724</v>
      </c>
      <c r="B460" t="s">
        <v>1695</v>
      </c>
      <c r="C460" t="s">
        <v>1674</v>
      </c>
      <c r="D460" t="s">
        <v>1677</v>
      </c>
      <c r="K460"/>
      <c r="L460"/>
      <c r="M460"/>
    </row>
    <row r="461" spans="1:13">
      <c r="A461" t="s">
        <v>726</v>
      </c>
      <c r="B461" t="s">
        <v>1695</v>
      </c>
      <c r="C461" t="s">
        <v>1674</v>
      </c>
      <c r="D461" t="s">
        <v>1677</v>
      </c>
      <c r="K461"/>
      <c r="L461"/>
      <c r="M461"/>
    </row>
    <row r="462" spans="1:13">
      <c r="A462" t="s">
        <v>725</v>
      </c>
      <c r="B462" t="s">
        <v>1695</v>
      </c>
      <c r="C462" t="s">
        <v>1674</v>
      </c>
      <c r="D462" t="s">
        <v>1677</v>
      </c>
      <c r="K462"/>
      <c r="L462"/>
      <c r="M462"/>
    </row>
    <row r="463" spans="1:13">
      <c r="A463" t="s">
        <v>721</v>
      </c>
      <c r="B463" t="s">
        <v>1695</v>
      </c>
      <c r="C463" t="s">
        <v>1674</v>
      </c>
      <c r="D463" t="s">
        <v>1677</v>
      </c>
      <c r="K463"/>
      <c r="L463"/>
      <c r="M463"/>
    </row>
    <row r="464" spans="1:13">
      <c r="A464" t="s">
        <v>723</v>
      </c>
      <c r="B464" t="s">
        <v>1695</v>
      </c>
      <c r="C464" t="s">
        <v>1674</v>
      </c>
      <c r="D464" t="s">
        <v>1677</v>
      </c>
      <c r="K464"/>
      <c r="L464"/>
      <c r="M464"/>
    </row>
    <row r="465" spans="1:13">
      <c r="A465" t="s">
        <v>722</v>
      </c>
      <c r="B465" t="s">
        <v>1695</v>
      </c>
      <c r="C465" t="s">
        <v>1674</v>
      </c>
      <c r="D465" t="s">
        <v>1677</v>
      </c>
      <c r="K465"/>
      <c r="L465"/>
      <c r="M465"/>
    </row>
    <row r="466" spans="1:13">
      <c r="A466" t="s">
        <v>727</v>
      </c>
      <c r="B466" t="s">
        <v>1695</v>
      </c>
      <c r="C466" t="s">
        <v>1674</v>
      </c>
      <c r="D466" t="s">
        <v>1677</v>
      </c>
      <c r="K466"/>
      <c r="L466"/>
      <c r="M466"/>
    </row>
    <row r="467" spans="1:13">
      <c r="A467" t="s">
        <v>729</v>
      </c>
      <c r="B467" t="s">
        <v>1695</v>
      </c>
      <c r="C467" t="s">
        <v>1674</v>
      </c>
      <c r="D467" t="s">
        <v>1677</v>
      </c>
      <c r="K467"/>
      <c r="L467"/>
      <c r="M467"/>
    </row>
    <row r="468" spans="1:13">
      <c r="A468" t="s">
        <v>728</v>
      </c>
      <c r="B468" t="s">
        <v>1695</v>
      </c>
      <c r="C468" t="s">
        <v>1674</v>
      </c>
      <c r="D468" t="s">
        <v>1677</v>
      </c>
      <c r="K468"/>
      <c r="L468"/>
      <c r="M468"/>
    </row>
    <row r="469" spans="1:13">
      <c r="A469" t="s">
        <v>730</v>
      </c>
      <c r="B469" t="s">
        <v>1695</v>
      </c>
      <c r="C469" t="s">
        <v>1674</v>
      </c>
      <c r="D469" t="s">
        <v>1677</v>
      </c>
      <c r="K469"/>
      <c r="L469"/>
      <c r="M469"/>
    </row>
    <row r="470" spans="1:13">
      <c r="A470" t="s">
        <v>731</v>
      </c>
      <c r="B470" t="s">
        <v>1695</v>
      </c>
      <c r="C470" t="s">
        <v>1674</v>
      </c>
      <c r="D470" t="s">
        <v>1677</v>
      </c>
      <c r="K470"/>
      <c r="L470"/>
      <c r="M470"/>
    </row>
    <row r="471" spans="1:13">
      <c r="A471" t="s">
        <v>736</v>
      </c>
      <c r="B471" t="s">
        <v>1695</v>
      </c>
      <c r="C471" t="s">
        <v>1674</v>
      </c>
      <c r="D471" t="s">
        <v>1677</v>
      </c>
      <c r="K471"/>
      <c r="L471"/>
      <c r="M471"/>
    </row>
    <row r="472" spans="1:13">
      <c r="A472" t="s">
        <v>738</v>
      </c>
      <c r="B472" t="s">
        <v>1695</v>
      </c>
      <c r="C472" t="s">
        <v>1674</v>
      </c>
      <c r="D472" t="s">
        <v>1677</v>
      </c>
      <c r="K472"/>
      <c r="L472"/>
      <c r="M472"/>
    </row>
    <row r="473" spans="1:13">
      <c r="A473" t="s">
        <v>737</v>
      </c>
      <c r="B473" t="s">
        <v>1695</v>
      </c>
      <c r="C473" t="s">
        <v>1674</v>
      </c>
      <c r="D473" t="s">
        <v>1677</v>
      </c>
      <c r="K473"/>
      <c r="L473"/>
      <c r="M473"/>
    </row>
    <row r="474" spans="1:13">
      <c r="A474" t="s">
        <v>739</v>
      </c>
      <c r="B474" t="s">
        <v>1695</v>
      </c>
      <c r="C474" t="s">
        <v>1674</v>
      </c>
      <c r="D474" t="s">
        <v>1677</v>
      </c>
      <c r="K474"/>
      <c r="L474"/>
      <c r="M474"/>
    </row>
    <row r="475" spans="1:13">
      <c r="A475" t="s">
        <v>741</v>
      </c>
      <c r="B475" t="s">
        <v>1695</v>
      </c>
      <c r="C475" t="s">
        <v>1674</v>
      </c>
      <c r="D475" t="s">
        <v>1677</v>
      </c>
      <c r="K475"/>
      <c r="L475"/>
      <c r="M475"/>
    </row>
    <row r="476" spans="1:13">
      <c r="A476" t="s">
        <v>740</v>
      </c>
      <c r="B476" t="s">
        <v>1695</v>
      </c>
      <c r="C476" t="s">
        <v>1674</v>
      </c>
      <c r="D476" t="s">
        <v>1677</v>
      </c>
      <c r="K476"/>
      <c r="L476"/>
      <c r="M476"/>
    </row>
    <row r="477" spans="1:13">
      <c r="A477" t="s">
        <v>733</v>
      </c>
      <c r="B477" t="s">
        <v>1695</v>
      </c>
      <c r="C477" t="s">
        <v>1674</v>
      </c>
      <c r="D477" t="s">
        <v>1677</v>
      </c>
      <c r="K477"/>
      <c r="L477"/>
      <c r="M477"/>
    </row>
    <row r="478" spans="1:13">
      <c r="A478" t="s">
        <v>732</v>
      </c>
      <c r="B478" t="s">
        <v>1695</v>
      </c>
      <c r="C478" t="s">
        <v>1674</v>
      </c>
      <c r="D478" t="s">
        <v>1677</v>
      </c>
      <c r="K478"/>
      <c r="L478"/>
      <c r="M478"/>
    </row>
    <row r="479" spans="1:13">
      <c r="A479" t="s">
        <v>735</v>
      </c>
      <c r="B479" t="s">
        <v>1695</v>
      </c>
      <c r="C479" t="s">
        <v>1674</v>
      </c>
      <c r="D479" t="s">
        <v>1677</v>
      </c>
      <c r="K479"/>
      <c r="L479"/>
      <c r="M479"/>
    </row>
    <row r="480" spans="1:13">
      <c r="A480" t="s">
        <v>734</v>
      </c>
      <c r="B480" t="s">
        <v>1695</v>
      </c>
      <c r="C480" t="s">
        <v>1674</v>
      </c>
      <c r="D480" t="s">
        <v>1677</v>
      </c>
      <c r="K480"/>
      <c r="L480"/>
      <c r="M480"/>
    </row>
    <row r="481" spans="1:13">
      <c r="A481" t="s">
        <v>745</v>
      </c>
      <c r="B481" t="s">
        <v>1695</v>
      </c>
      <c r="C481" t="s">
        <v>1674</v>
      </c>
      <c r="D481" t="s">
        <v>1677</v>
      </c>
      <c r="K481"/>
      <c r="L481"/>
      <c r="M481"/>
    </row>
    <row r="482" spans="1:13">
      <c r="A482" t="s">
        <v>747</v>
      </c>
      <c r="B482" t="s">
        <v>1695</v>
      </c>
      <c r="C482" t="s">
        <v>1674</v>
      </c>
      <c r="D482" t="s">
        <v>1677</v>
      </c>
      <c r="K482"/>
      <c r="L482"/>
      <c r="M482"/>
    </row>
    <row r="483" spans="1:13">
      <c r="A483" t="s">
        <v>746</v>
      </c>
      <c r="B483" t="s">
        <v>1695</v>
      </c>
      <c r="C483" t="s">
        <v>1674</v>
      </c>
      <c r="D483" t="s">
        <v>1677</v>
      </c>
      <c r="K483"/>
      <c r="L483"/>
      <c r="M483"/>
    </row>
    <row r="484" spans="1:13">
      <c r="A484" t="s">
        <v>756</v>
      </c>
      <c r="B484" t="s">
        <v>1695</v>
      </c>
      <c r="C484" t="s">
        <v>1674</v>
      </c>
      <c r="D484" t="s">
        <v>1677</v>
      </c>
      <c r="K484"/>
      <c r="L484"/>
      <c r="M484"/>
    </row>
    <row r="485" spans="1:13">
      <c r="A485" t="s">
        <v>748</v>
      </c>
      <c r="B485" t="s">
        <v>1695</v>
      </c>
      <c r="C485" t="s">
        <v>1674</v>
      </c>
      <c r="D485" t="s">
        <v>1677</v>
      </c>
      <c r="K485"/>
      <c r="L485"/>
      <c r="M485"/>
    </row>
    <row r="486" spans="1:13">
      <c r="A486" t="s">
        <v>758</v>
      </c>
      <c r="B486" t="s">
        <v>1695</v>
      </c>
      <c r="C486" t="s">
        <v>1674</v>
      </c>
      <c r="D486" t="s">
        <v>1677</v>
      </c>
      <c r="K486"/>
      <c r="L486"/>
      <c r="M486"/>
    </row>
    <row r="487" spans="1:13">
      <c r="A487" t="s">
        <v>759</v>
      </c>
      <c r="B487" t="s">
        <v>1695</v>
      </c>
      <c r="C487" t="s">
        <v>1674</v>
      </c>
      <c r="D487" t="s">
        <v>1678</v>
      </c>
      <c r="K487"/>
      <c r="L487"/>
      <c r="M487"/>
    </row>
    <row r="488" spans="1:13">
      <c r="A488" t="s">
        <v>761</v>
      </c>
      <c r="B488" t="s">
        <v>1695</v>
      </c>
      <c r="C488" t="s">
        <v>1674</v>
      </c>
      <c r="D488" t="s">
        <v>1677</v>
      </c>
      <c r="K488"/>
      <c r="L488"/>
      <c r="M488"/>
    </row>
    <row r="489" spans="1:13">
      <c r="A489" t="s">
        <v>760</v>
      </c>
      <c r="B489" t="s">
        <v>1695</v>
      </c>
      <c r="C489" t="s">
        <v>1674</v>
      </c>
      <c r="D489" t="s">
        <v>1678</v>
      </c>
      <c r="K489"/>
      <c r="L489"/>
      <c r="M489"/>
    </row>
    <row r="490" spans="1:13">
      <c r="A490" t="s">
        <v>749</v>
      </c>
      <c r="B490" t="s">
        <v>1695</v>
      </c>
      <c r="C490" t="s">
        <v>1674</v>
      </c>
      <c r="D490" t="s">
        <v>1677</v>
      </c>
      <c r="K490"/>
      <c r="L490"/>
      <c r="M490"/>
    </row>
    <row r="491" spans="1:13">
      <c r="A491" t="s">
        <v>751</v>
      </c>
      <c r="B491" t="s">
        <v>1695</v>
      </c>
      <c r="C491" t="s">
        <v>1674</v>
      </c>
      <c r="D491" t="s">
        <v>1677</v>
      </c>
      <c r="K491"/>
      <c r="L491"/>
      <c r="M491"/>
    </row>
    <row r="492" spans="1:13">
      <c r="A492" t="s">
        <v>750</v>
      </c>
      <c r="B492" t="s">
        <v>1695</v>
      </c>
      <c r="C492" t="s">
        <v>1674</v>
      </c>
      <c r="D492" t="s">
        <v>1677</v>
      </c>
      <c r="K492"/>
      <c r="L492"/>
      <c r="M492"/>
    </row>
    <row r="493" spans="1:13">
      <c r="A493" t="s">
        <v>742</v>
      </c>
      <c r="B493" t="s">
        <v>1695</v>
      </c>
      <c r="C493" t="s">
        <v>1674</v>
      </c>
      <c r="D493" t="s">
        <v>1677</v>
      </c>
      <c r="K493"/>
      <c r="L493"/>
      <c r="M493"/>
    </row>
    <row r="494" spans="1:13">
      <c r="A494" t="s">
        <v>744</v>
      </c>
      <c r="B494" t="s">
        <v>1695</v>
      </c>
      <c r="C494" t="s">
        <v>1674</v>
      </c>
      <c r="D494" t="s">
        <v>1677</v>
      </c>
      <c r="K494"/>
      <c r="L494"/>
      <c r="M494"/>
    </row>
    <row r="495" spans="1:13">
      <c r="A495" t="s">
        <v>743</v>
      </c>
      <c r="B495" t="s">
        <v>1695</v>
      </c>
      <c r="C495" t="s">
        <v>1674</v>
      </c>
      <c r="D495" t="s">
        <v>1677</v>
      </c>
      <c r="K495"/>
      <c r="L495"/>
      <c r="M495"/>
    </row>
    <row r="496" spans="1:13">
      <c r="A496" t="s">
        <v>753</v>
      </c>
      <c r="B496" t="s">
        <v>1695</v>
      </c>
      <c r="C496" t="s">
        <v>1674</v>
      </c>
      <c r="D496" t="s">
        <v>1677</v>
      </c>
      <c r="K496"/>
      <c r="L496"/>
      <c r="M496"/>
    </row>
    <row r="497" spans="1:13">
      <c r="A497" t="s">
        <v>752</v>
      </c>
      <c r="B497" t="s">
        <v>1695</v>
      </c>
      <c r="C497" t="s">
        <v>1674</v>
      </c>
      <c r="D497" t="s">
        <v>1677</v>
      </c>
      <c r="K497"/>
      <c r="L497"/>
      <c r="M497"/>
    </row>
    <row r="498" spans="1:13">
      <c r="A498" t="s">
        <v>757</v>
      </c>
      <c r="B498" t="s">
        <v>1695</v>
      </c>
      <c r="C498" t="s">
        <v>1674</v>
      </c>
      <c r="D498" t="s">
        <v>1677</v>
      </c>
      <c r="K498"/>
      <c r="L498"/>
      <c r="M498"/>
    </row>
    <row r="499" spans="1:13">
      <c r="A499" t="s">
        <v>754</v>
      </c>
      <c r="B499" t="s">
        <v>1695</v>
      </c>
      <c r="C499" t="s">
        <v>1674</v>
      </c>
      <c r="D499" t="s">
        <v>1677</v>
      </c>
      <c r="K499"/>
      <c r="L499"/>
      <c r="M499"/>
    </row>
    <row r="500" spans="1:13">
      <c r="A500" t="s">
        <v>755</v>
      </c>
      <c r="B500" t="s">
        <v>1695</v>
      </c>
      <c r="C500" t="s">
        <v>1674</v>
      </c>
      <c r="D500" t="s">
        <v>1677</v>
      </c>
      <c r="K500"/>
      <c r="L500"/>
      <c r="M500"/>
    </row>
    <row r="501" spans="1:13">
      <c r="A501" t="s">
        <v>773</v>
      </c>
      <c r="B501" t="s">
        <v>1695</v>
      </c>
      <c r="C501" t="s">
        <v>1674</v>
      </c>
      <c r="D501" t="s">
        <v>1677</v>
      </c>
      <c r="K501"/>
      <c r="L501"/>
      <c r="M501"/>
    </row>
    <row r="502" spans="1:13">
      <c r="A502" t="s">
        <v>772</v>
      </c>
      <c r="B502" t="s">
        <v>1695</v>
      </c>
      <c r="C502" t="s">
        <v>1674</v>
      </c>
      <c r="D502" t="s">
        <v>1677</v>
      </c>
      <c r="K502"/>
      <c r="L502"/>
      <c r="M502"/>
    </row>
    <row r="503" spans="1:13">
      <c r="A503" t="s">
        <v>777</v>
      </c>
      <c r="B503" t="s">
        <v>1695</v>
      </c>
      <c r="C503" t="s">
        <v>1674</v>
      </c>
      <c r="D503" t="s">
        <v>1677</v>
      </c>
      <c r="K503"/>
      <c r="L503"/>
      <c r="M503"/>
    </row>
    <row r="504" spans="1:13">
      <c r="A504" t="s">
        <v>774</v>
      </c>
      <c r="B504" t="s">
        <v>1695</v>
      </c>
      <c r="C504" t="s">
        <v>1674</v>
      </c>
      <c r="D504" t="s">
        <v>1677</v>
      </c>
      <c r="K504"/>
      <c r="L504"/>
      <c r="M504"/>
    </row>
    <row r="505" spans="1:13">
      <c r="A505" t="s">
        <v>766</v>
      </c>
      <c r="B505" t="s">
        <v>1695</v>
      </c>
      <c r="C505" t="s">
        <v>1674</v>
      </c>
      <c r="D505" t="s">
        <v>1677</v>
      </c>
      <c r="K505"/>
      <c r="L505"/>
      <c r="M505"/>
    </row>
    <row r="506" spans="1:13">
      <c r="A506" t="s">
        <v>762</v>
      </c>
      <c r="B506" t="s">
        <v>1695</v>
      </c>
      <c r="C506" t="s">
        <v>1674</v>
      </c>
      <c r="D506" t="s">
        <v>1677</v>
      </c>
      <c r="K506"/>
      <c r="L506"/>
      <c r="M506"/>
    </row>
    <row r="507" spans="1:13">
      <c r="A507" t="s">
        <v>765</v>
      </c>
      <c r="B507" t="s">
        <v>1695</v>
      </c>
      <c r="C507" t="s">
        <v>1674</v>
      </c>
      <c r="D507" t="s">
        <v>1677</v>
      </c>
      <c r="K507"/>
      <c r="L507"/>
      <c r="M507"/>
    </row>
    <row r="508" spans="1:13">
      <c r="A508" t="s">
        <v>776</v>
      </c>
      <c r="B508" t="s">
        <v>1695</v>
      </c>
      <c r="C508" t="s">
        <v>1674</v>
      </c>
      <c r="D508" t="s">
        <v>1677</v>
      </c>
      <c r="K508"/>
      <c r="L508"/>
      <c r="M508"/>
    </row>
    <row r="509" spans="1:13">
      <c r="A509" t="s">
        <v>775</v>
      </c>
      <c r="B509" t="s">
        <v>1695</v>
      </c>
      <c r="C509" t="s">
        <v>1674</v>
      </c>
      <c r="D509" t="s">
        <v>1677</v>
      </c>
      <c r="K509"/>
      <c r="L509"/>
      <c r="M509"/>
    </row>
    <row r="510" spans="1:13">
      <c r="A510" t="s">
        <v>763</v>
      </c>
      <c r="B510" t="s">
        <v>1695</v>
      </c>
      <c r="C510" t="s">
        <v>1674</v>
      </c>
      <c r="D510" t="s">
        <v>1677</v>
      </c>
      <c r="K510"/>
      <c r="L510"/>
      <c r="M510"/>
    </row>
    <row r="511" spans="1:13">
      <c r="A511" t="s">
        <v>767</v>
      </c>
      <c r="B511" t="s">
        <v>1695</v>
      </c>
      <c r="C511" t="s">
        <v>1674</v>
      </c>
      <c r="D511" t="s">
        <v>1677</v>
      </c>
      <c r="K511"/>
      <c r="L511"/>
      <c r="M511"/>
    </row>
    <row r="512" spans="1:13">
      <c r="A512" t="s">
        <v>769</v>
      </c>
      <c r="B512" t="s">
        <v>1695</v>
      </c>
      <c r="C512" t="s">
        <v>1674</v>
      </c>
      <c r="D512" t="s">
        <v>1677</v>
      </c>
      <c r="K512"/>
      <c r="L512"/>
      <c r="M512"/>
    </row>
    <row r="513" spans="1:13">
      <c r="A513" t="s">
        <v>768</v>
      </c>
      <c r="B513" t="s">
        <v>1695</v>
      </c>
      <c r="C513" t="s">
        <v>1674</v>
      </c>
      <c r="D513" t="s">
        <v>1677</v>
      </c>
      <c r="K513"/>
      <c r="L513"/>
      <c r="M513"/>
    </row>
    <row r="514" spans="1:13">
      <c r="A514" t="s">
        <v>764</v>
      </c>
      <c r="B514" t="s">
        <v>1695</v>
      </c>
      <c r="C514" t="s">
        <v>1674</v>
      </c>
      <c r="D514" t="s">
        <v>1677</v>
      </c>
      <c r="K514"/>
      <c r="L514"/>
      <c r="M514"/>
    </row>
    <row r="515" spans="1:13">
      <c r="A515" t="s">
        <v>771</v>
      </c>
      <c r="B515" t="s">
        <v>1695</v>
      </c>
      <c r="C515" t="s">
        <v>1674</v>
      </c>
      <c r="D515" t="s">
        <v>1677</v>
      </c>
      <c r="K515"/>
      <c r="L515"/>
      <c r="M515"/>
    </row>
    <row r="516" spans="1:13">
      <c r="A516" t="s">
        <v>770</v>
      </c>
      <c r="B516" t="s">
        <v>1695</v>
      </c>
      <c r="C516" t="s">
        <v>1674</v>
      </c>
      <c r="D516" t="s">
        <v>1677</v>
      </c>
      <c r="K516"/>
      <c r="L516"/>
      <c r="M516"/>
    </row>
    <row r="517" spans="1:13">
      <c r="A517" t="s">
        <v>778</v>
      </c>
      <c r="B517" t="s">
        <v>1695</v>
      </c>
      <c r="C517" t="s">
        <v>1674</v>
      </c>
      <c r="D517" t="s">
        <v>1677</v>
      </c>
      <c r="K517"/>
      <c r="L517"/>
      <c r="M517"/>
    </row>
    <row r="518" spans="1:13">
      <c r="A518" t="s">
        <v>782</v>
      </c>
      <c r="B518" t="s">
        <v>1695</v>
      </c>
      <c r="C518" t="s">
        <v>1674</v>
      </c>
      <c r="D518" t="s">
        <v>1677</v>
      </c>
      <c r="K518"/>
      <c r="L518"/>
      <c r="M518"/>
    </row>
    <row r="519" spans="1:13">
      <c r="A519" t="s">
        <v>783</v>
      </c>
      <c r="B519" t="s">
        <v>1695</v>
      </c>
      <c r="C519" t="s">
        <v>1674</v>
      </c>
      <c r="D519" t="s">
        <v>1677</v>
      </c>
      <c r="K519"/>
      <c r="L519"/>
      <c r="M519"/>
    </row>
    <row r="520" spans="1:13">
      <c r="A520" t="s">
        <v>780</v>
      </c>
      <c r="B520" t="s">
        <v>1695</v>
      </c>
      <c r="C520" t="s">
        <v>1674</v>
      </c>
      <c r="D520" t="s">
        <v>1677</v>
      </c>
      <c r="K520"/>
      <c r="L520"/>
      <c r="M520"/>
    </row>
    <row r="521" spans="1:13">
      <c r="A521" t="s">
        <v>781</v>
      </c>
      <c r="B521" t="s">
        <v>1695</v>
      </c>
      <c r="C521" t="s">
        <v>1674</v>
      </c>
      <c r="D521" t="s">
        <v>1677</v>
      </c>
      <c r="K521"/>
      <c r="L521"/>
      <c r="M521"/>
    </row>
    <row r="522" spans="1:13">
      <c r="A522" t="s">
        <v>779</v>
      </c>
      <c r="B522" t="s">
        <v>1695</v>
      </c>
      <c r="C522" t="s">
        <v>1674</v>
      </c>
      <c r="D522" t="s">
        <v>1677</v>
      </c>
      <c r="K522"/>
      <c r="L522"/>
      <c r="M522"/>
    </row>
    <row r="523" spans="1:13">
      <c r="A523" t="s">
        <v>784</v>
      </c>
      <c r="B523" t="s">
        <v>1695</v>
      </c>
      <c r="C523" t="s">
        <v>1674</v>
      </c>
      <c r="D523" t="s">
        <v>1677</v>
      </c>
      <c r="K523"/>
      <c r="L523"/>
      <c r="M523"/>
    </row>
    <row r="524" spans="1:13">
      <c r="A524" t="s">
        <v>785</v>
      </c>
      <c r="B524" t="s">
        <v>1695</v>
      </c>
      <c r="C524" t="s">
        <v>1674</v>
      </c>
      <c r="D524" t="s">
        <v>1677</v>
      </c>
      <c r="K524"/>
      <c r="L524"/>
      <c r="M524"/>
    </row>
    <row r="525" spans="1:13">
      <c r="A525" t="s">
        <v>787</v>
      </c>
      <c r="B525" t="s">
        <v>1695</v>
      </c>
      <c r="C525" t="s">
        <v>1674</v>
      </c>
      <c r="D525" t="s">
        <v>1677</v>
      </c>
      <c r="K525"/>
      <c r="L525"/>
      <c r="M525"/>
    </row>
    <row r="526" spans="1:13">
      <c r="A526" t="s">
        <v>786</v>
      </c>
      <c r="B526" t="s">
        <v>1695</v>
      </c>
      <c r="C526" t="s">
        <v>1674</v>
      </c>
      <c r="D526" t="s">
        <v>1677</v>
      </c>
      <c r="K526"/>
      <c r="L526"/>
      <c r="M526"/>
    </row>
    <row r="527" spans="1:13">
      <c r="A527" t="s">
        <v>788</v>
      </c>
      <c r="B527" t="s">
        <v>1695</v>
      </c>
      <c r="C527" t="s">
        <v>1674</v>
      </c>
      <c r="D527" t="s">
        <v>1677</v>
      </c>
      <c r="K527"/>
      <c r="L527"/>
      <c r="M527"/>
    </row>
    <row r="528" spans="1:13">
      <c r="A528" t="s">
        <v>789</v>
      </c>
      <c r="B528" t="s">
        <v>1695</v>
      </c>
      <c r="C528" t="s">
        <v>1674</v>
      </c>
      <c r="D528" t="s">
        <v>1677</v>
      </c>
      <c r="K528"/>
      <c r="L528"/>
      <c r="M528"/>
    </row>
    <row r="529" spans="1:13">
      <c r="A529" t="s">
        <v>790</v>
      </c>
      <c r="B529" t="s">
        <v>1695</v>
      </c>
      <c r="C529" t="s">
        <v>1674</v>
      </c>
      <c r="D529" t="s">
        <v>1677</v>
      </c>
      <c r="K529"/>
      <c r="L529"/>
      <c r="M529"/>
    </row>
    <row r="530" spans="1:13">
      <c r="A530" t="s">
        <v>791</v>
      </c>
      <c r="B530" t="s">
        <v>1695</v>
      </c>
      <c r="C530" t="s">
        <v>1674</v>
      </c>
      <c r="D530" t="s">
        <v>1677</v>
      </c>
      <c r="K530"/>
      <c r="L530"/>
      <c r="M530"/>
    </row>
    <row r="531" spans="1:13">
      <c r="A531" t="s">
        <v>713</v>
      </c>
      <c r="B531" t="s">
        <v>1695</v>
      </c>
      <c r="C531" t="s">
        <v>1668</v>
      </c>
      <c r="D531" t="s">
        <v>1682</v>
      </c>
      <c r="K531"/>
      <c r="L531"/>
      <c r="M531"/>
    </row>
    <row r="532" spans="1:13">
      <c r="A532" t="s">
        <v>714</v>
      </c>
      <c r="B532" t="s">
        <v>1695</v>
      </c>
      <c r="C532" t="s">
        <v>1668</v>
      </c>
      <c r="D532" t="s">
        <v>1682</v>
      </c>
      <c r="K532"/>
      <c r="L532"/>
      <c r="M532"/>
    </row>
    <row r="533" spans="1:13">
      <c r="A533" t="s">
        <v>715</v>
      </c>
      <c r="B533" t="s">
        <v>1695</v>
      </c>
      <c r="C533" t="s">
        <v>1668</v>
      </c>
      <c r="D533" t="s">
        <v>1682</v>
      </c>
      <c r="K533"/>
      <c r="L533"/>
      <c r="M533"/>
    </row>
    <row r="534" spans="1:13">
      <c r="A534" t="s">
        <v>716</v>
      </c>
      <c r="B534" t="s">
        <v>1695</v>
      </c>
      <c r="C534" t="s">
        <v>1668</v>
      </c>
      <c r="D534" t="s">
        <v>1682</v>
      </c>
      <c r="K534"/>
      <c r="L534"/>
      <c r="M534"/>
    </row>
    <row r="535" spans="1:13">
      <c r="A535" t="s">
        <v>718</v>
      </c>
      <c r="B535" t="s">
        <v>1695</v>
      </c>
      <c r="C535" t="s">
        <v>1674</v>
      </c>
      <c r="D535" t="s">
        <v>1679</v>
      </c>
      <c r="K535"/>
      <c r="L535"/>
      <c r="M535"/>
    </row>
    <row r="536" spans="1:13">
      <c r="A536" t="s">
        <v>717</v>
      </c>
      <c r="B536" t="s">
        <v>1695</v>
      </c>
      <c r="C536" t="s">
        <v>1674</v>
      </c>
      <c r="D536" t="s">
        <v>1685</v>
      </c>
      <c r="K536"/>
      <c r="L536"/>
      <c r="M536"/>
    </row>
    <row r="537" spans="1:13">
      <c r="A537" t="s">
        <v>720</v>
      </c>
      <c r="B537" t="s">
        <v>1695</v>
      </c>
      <c r="C537" t="s">
        <v>1674</v>
      </c>
      <c r="D537" t="s">
        <v>1693</v>
      </c>
      <c r="K537"/>
      <c r="L537"/>
      <c r="M537"/>
    </row>
    <row r="538" spans="1:13">
      <c r="A538" t="s">
        <v>719</v>
      </c>
      <c r="B538" t="s">
        <v>1695</v>
      </c>
      <c r="C538" t="s">
        <v>1674</v>
      </c>
      <c r="D538" t="s">
        <v>1686</v>
      </c>
      <c r="K538"/>
      <c r="L538"/>
      <c r="M538"/>
    </row>
    <row r="539" spans="1:13">
      <c r="A539" t="s">
        <v>793</v>
      </c>
      <c r="B539" t="s">
        <v>1695</v>
      </c>
      <c r="C539" t="s">
        <v>1674</v>
      </c>
      <c r="D539" t="s">
        <v>1679</v>
      </c>
      <c r="K539"/>
      <c r="L539"/>
      <c r="M539"/>
    </row>
    <row r="540" spans="1:13">
      <c r="A540" t="s">
        <v>794</v>
      </c>
      <c r="B540" t="s">
        <v>1695</v>
      </c>
      <c r="C540" t="s">
        <v>1674</v>
      </c>
      <c r="D540" t="s">
        <v>1692</v>
      </c>
      <c r="K540"/>
      <c r="L540"/>
      <c r="M540"/>
    </row>
    <row r="541" spans="1:13">
      <c r="A541" t="s">
        <v>792</v>
      </c>
      <c r="B541" t="s">
        <v>1695</v>
      </c>
      <c r="C541" t="s">
        <v>1674</v>
      </c>
      <c r="D541" t="s">
        <v>1685</v>
      </c>
      <c r="K541"/>
      <c r="L541"/>
      <c r="M541"/>
    </row>
    <row r="542" spans="1:13">
      <c r="A542" t="s">
        <v>798</v>
      </c>
      <c r="B542" t="s">
        <v>1695</v>
      </c>
      <c r="C542" t="s">
        <v>1674</v>
      </c>
      <c r="D542" t="s">
        <v>1684</v>
      </c>
      <c r="K542"/>
      <c r="L542"/>
      <c r="M542"/>
    </row>
    <row r="543" spans="1:13">
      <c r="A543" t="s">
        <v>796</v>
      </c>
      <c r="B543" t="s">
        <v>1695</v>
      </c>
      <c r="C543" t="s">
        <v>1674</v>
      </c>
      <c r="D543" t="s">
        <v>1688</v>
      </c>
      <c r="K543"/>
      <c r="L543"/>
      <c r="M543"/>
    </row>
    <row r="544" spans="1:13">
      <c r="A544" t="s">
        <v>797</v>
      </c>
      <c r="B544" t="s">
        <v>1695</v>
      </c>
      <c r="C544" t="s">
        <v>1674</v>
      </c>
      <c r="D544" t="s">
        <v>1678</v>
      </c>
      <c r="K544"/>
      <c r="L544"/>
      <c r="M544"/>
    </row>
    <row r="545" spans="1:13">
      <c r="A545" t="s">
        <v>795</v>
      </c>
      <c r="B545" t="s">
        <v>1695</v>
      </c>
      <c r="C545" t="s">
        <v>1674</v>
      </c>
      <c r="D545" t="s">
        <v>1687</v>
      </c>
      <c r="K545"/>
      <c r="L545"/>
      <c r="M545"/>
    </row>
    <row r="546" spans="1:13">
      <c r="A546" t="s">
        <v>800</v>
      </c>
      <c r="B546" t="s">
        <v>1695</v>
      </c>
      <c r="C546" t="s">
        <v>1674</v>
      </c>
      <c r="D546" t="s">
        <v>1679</v>
      </c>
      <c r="K546"/>
      <c r="L546"/>
      <c r="M546"/>
    </row>
    <row r="547" spans="1:13">
      <c r="A547" t="s">
        <v>801</v>
      </c>
      <c r="B547" t="s">
        <v>1695</v>
      </c>
      <c r="C547" t="s">
        <v>1674</v>
      </c>
      <c r="D547" t="s">
        <v>1689</v>
      </c>
      <c r="K547"/>
      <c r="L547"/>
      <c r="M547"/>
    </row>
    <row r="548" spans="1:13">
      <c r="A548" t="s">
        <v>799</v>
      </c>
      <c r="B548" t="s">
        <v>1695</v>
      </c>
      <c r="C548" t="s">
        <v>1674</v>
      </c>
      <c r="D548" t="s">
        <v>1685</v>
      </c>
      <c r="K548"/>
      <c r="L548"/>
      <c r="M548"/>
    </row>
    <row r="549" spans="1:13">
      <c r="A549" t="s">
        <v>806</v>
      </c>
      <c r="B549" t="s">
        <v>1695</v>
      </c>
      <c r="C549" t="s">
        <v>1674</v>
      </c>
      <c r="D549" t="s">
        <v>1684</v>
      </c>
      <c r="K549"/>
      <c r="L549"/>
      <c r="M549"/>
    </row>
    <row r="550" spans="1:13">
      <c r="A550" t="s">
        <v>803</v>
      </c>
      <c r="B550" t="s">
        <v>1695</v>
      </c>
      <c r="C550" t="s">
        <v>1674</v>
      </c>
      <c r="D550" t="s">
        <v>1688</v>
      </c>
      <c r="K550"/>
      <c r="L550"/>
      <c r="M550"/>
    </row>
    <row r="551" spans="1:13">
      <c r="A551" t="s">
        <v>804</v>
      </c>
      <c r="B551" t="s">
        <v>1695</v>
      </c>
      <c r="C551" t="s">
        <v>1674</v>
      </c>
      <c r="D551" t="s">
        <v>1678</v>
      </c>
      <c r="K551"/>
      <c r="L551"/>
      <c r="M551"/>
    </row>
    <row r="552" spans="1:13">
      <c r="A552" t="s">
        <v>805</v>
      </c>
      <c r="B552" t="s">
        <v>1695</v>
      </c>
      <c r="C552" t="s">
        <v>1674</v>
      </c>
      <c r="D552" t="s">
        <v>1678</v>
      </c>
      <c r="K552"/>
      <c r="L552"/>
      <c r="M552"/>
    </row>
    <row r="553" spans="1:13">
      <c r="A553" t="s">
        <v>802</v>
      </c>
      <c r="B553" t="s">
        <v>1695</v>
      </c>
      <c r="C553" t="s">
        <v>1674</v>
      </c>
      <c r="D553" t="s">
        <v>1686</v>
      </c>
      <c r="K553"/>
      <c r="L553"/>
      <c r="M553"/>
    </row>
    <row r="554" spans="1:13">
      <c r="A554" t="s">
        <v>809</v>
      </c>
      <c r="B554" t="s">
        <v>1695</v>
      </c>
      <c r="C554" t="s">
        <v>1674</v>
      </c>
      <c r="D554" t="s">
        <v>1679</v>
      </c>
      <c r="K554"/>
      <c r="L554"/>
      <c r="M554"/>
    </row>
    <row r="555" spans="1:13">
      <c r="A555" t="s">
        <v>810</v>
      </c>
      <c r="B555" t="s">
        <v>1695</v>
      </c>
      <c r="C555" t="s">
        <v>1674</v>
      </c>
      <c r="D555" t="s">
        <v>1689</v>
      </c>
      <c r="K555"/>
      <c r="L555"/>
      <c r="M555"/>
    </row>
    <row r="556" spans="1:13">
      <c r="A556" t="s">
        <v>817</v>
      </c>
      <c r="B556" t="s">
        <v>1695</v>
      </c>
      <c r="C556" t="s">
        <v>1674</v>
      </c>
      <c r="D556" t="s">
        <v>1678</v>
      </c>
      <c r="K556"/>
      <c r="L556"/>
      <c r="M556"/>
    </row>
    <row r="557" spans="1:13">
      <c r="A557" t="s">
        <v>819</v>
      </c>
      <c r="B557" t="s">
        <v>1695</v>
      </c>
      <c r="C557" t="s">
        <v>1674</v>
      </c>
      <c r="D557" t="s">
        <v>1680</v>
      </c>
      <c r="K557"/>
      <c r="L557"/>
      <c r="M557"/>
    </row>
    <row r="558" spans="1:13">
      <c r="A558" t="s">
        <v>818</v>
      </c>
      <c r="B558" t="s">
        <v>1695</v>
      </c>
      <c r="C558" t="s">
        <v>1674</v>
      </c>
      <c r="D558" t="s">
        <v>1682</v>
      </c>
      <c r="K558"/>
      <c r="L558"/>
      <c r="M558"/>
    </row>
    <row r="559" spans="1:13">
      <c r="A559" t="s">
        <v>807</v>
      </c>
      <c r="B559" t="s">
        <v>1695</v>
      </c>
      <c r="C559" t="s">
        <v>1674</v>
      </c>
      <c r="D559" t="s">
        <v>1685</v>
      </c>
      <c r="K559"/>
      <c r="L559"/>
      <c r="M559"/>
    </row>
    <row r="560" spans="1:13">
      <c r="A560" t="s">
        <v>812</v>
      </c>
      <c r="B560" t="s">
        <v>1695</v>
      </c>
      <c r="C560" t="s">
        <v>1674</v>
      </c>
      <c r="D560" t="s">
        <v>1690</v>
      </c>
      <c r="K560"/>
      <c r="L560"/>
      <c r="M560"/>
    </row>
    <row r="561" spans="1:13">
      <c r="A561" t="s">
        <v>808</v>
      </c>
      <c r="B561" t="s">
        <v>1695</v>
      </c>
      <c r="C561" t="s">
        <v>1674</v>
      </c>
      <c r="D561" t="s">
        <v>1691</v>
      </c>
      <c r="K561"/>
      <c r="L561"/>
      <c r="M561"/>
    </row>
    <row r="562" spans="1:13">
      <c r="A562" t="s">
        <v>815</v>
      </c>
      <c r="B562" t="s">
        <v>1695</v>
      </c>
      <c r="C562" t="s">
        <v>1674</v>
      </c>
      <c r="D562" t="s">
        <v>1684</v>
      </c>
      <c r="K562"/>
      <c r="L562"/>
      <c r="M562"/>
    </row>
    <row r="563" spans="1:13">
      <c r="A563" t="s">
        <v>816</v>
      </c>
      <c r="B563" t="s">
        <v>1695</v>
      </c>
      <c r="C563" t="s">
        <v>1674</v>
      </c>
      <c r="D563" t="s">
        <v>1684</v>
      </c>
      <c r="K563"/>
      <c r="L563"/>
      <c r="M563"/>
    </row>
    <row r="564" spans="1:13">
      <c r="A564" t="s">
        <v>813</v>
      </c>
      <c r="B564" t="s">
        <v>1695</v>
      </c>
      <c r="C564" t="s">
        <v>1674</v>
      </c>
      <c r="D564" t="s">
        <v>1678</v>
      </c>
      <c r="K564"/>
      <c r="L564"/>
      <c r="M564"/>
    </row>
    <row r="565" spans="1:13">
      <c r="A565" t="s">
        <v>814</v>
      </c>
      <c r="B565" t="s">
        <v>1695</v>
      </c>
      <c r="C565" t="s">
        <v>1674</v>
      </c>
      <c r="D565" t="s">
        <v>1678</v>
      </c>
      <c r="K565"/>
      <c r="L565"/>
      <c r="M565"/>
    </row>
    <row r="566" spans="1:13">
      <c r="A566" t="s">
        <v>811</v>
      </c>
      <c r="B566" t="s">
        <v>1695</v>
      </c>
      <c r="C566" t="s">
        <v>1674</v>
      </c>
      <c r="D566" t="s">
        <v>1686</v>
      </c>
      <c r="K566"/>
      <c r="L566"/>
      <c r="M566"/>
    </row>
    <row r="567" spans="1:13">
      <c r="A567" t="s">
        <v>822</v>
      </c>
      <c r="B567" t="s">
        <v>1695</v>
      </c>
      <c r="C567" t="s">
        <v>1674</v>
      </c>
      <c r="D567" t="s">
        <v>1679</v>
      </c>
      <c r="K567"/>
      <c r="L567"/>
      <c r="M567"/>
    </row>
    <row r="568" spans="1:13">
      <c r="A568" t="s">
        <v>823</v>
      </c>
      <c r="B568" t="s">
        <v>1695</v>
      </c>
      <c r="C568" t="s">
        <v>1674</v>
      </c>
      <c r="D568" t="s">
        <v>1681</v>
      </c>
      <c r="K568"/>
      <c r="L568"/>
      <c r="M568"/>
    </row>
    <row r="569" spans="1:13">
      <c r="A569" t="s">
        <v>830</v>
      </c>
      <c r="B569" t="s">
        <v>1695</v>
      </c>
      <c r="C569" t="s">
        <v>1674</v>
      </c>
      <c r="D569" t="s">
        <v>1678</v>
      </c>
      <c r="K569"/>
      <c r="L569"/>
      <c r="M569"/>
    </row>
    <row r="570" spans="1:13">
      <c r="A570" t="s">
        <v>832</v>
      </c>
      <c r="B570" t="s">
        <v>1695</v>
      </c>
      <c r="C570" t="s">
        <v>1674</v>
      </c>
      <c r="D570" t="s">
        <v>1680</v>
      </c>
      <c r="K570"/>
      <c r="L570"/>
      <c r="M570"/>
    </row>
    <row r="571" spans="1:13">
      <c r="A571" t="s">
        <v>831</v>
      </c>
      <c r="B571" t="s">
        <v>1695</v>
      </c>
      <c r="C571" t="s">
        <v>1674</v>
      </c>
      <c r="D571" t="s">
        <v>1682</v>
      </c>
      <c r="K571"/>
      <c r="L571"/>
      <c r="M571"/>
    </row>
    <row r="572" spans="1:13">
      <c r="A572" t="s">
        <v>833</v>
      </c>
      <c r="B572" t="s">
        <v>1695</v>
      </c>
      <c r="C572" t="s">
        <v>1674</v>
      </c>
      <c r="D572" t="s">
        <v>1683</v>
      </c>
      <c r="K572"/>
      <c r="L572"/>
      <c r="M572"/>
    </row>
    <row r="573" spans="1:13">
      <c r="A573" t="s">
        <v>820</v>
      </c>
      <c r="B573" t="s">
        <v>1695</v>
      </c>
      <c r="C573" t="s">
        <v>1674</v>
      </c>
      <c r="D573" t="s">
        <v>1685</v>
      </c>
      <c r="K573"/>
      <c r="L573"/>
      <c r="M573"/>
    </row>
    <row r="574" spans="1:13">
      <c r="A574" t="s">
        <v>825</v>
      </c>
      <c r="B574" t="s">
        <v>1695</v>
      </c>
      <c r="C574" t="s">
        <v>1674</v>
      </c>
      <c r="D574" t="s">
        <v>1690</v>
      </c>
      <c r="K574"/>
      <c r="L574"/>
      <c r="M574"/>
    </row>
    <row r="575" spans="1:13">
      <c r="A575" t="s">
        <v>821</v>
      </c>
      <c r="B575" t="s">
        <v>1695</v>
      </c>
      <c r="C575" t="s">
        <v>1674</v>
      </c>
      <c r="D575" t="s">
        <v>1691</v>
      </c>
      <c r="K575"/>
      <c r="L575"/>
      <c r="M575"/>
    </row>
    <row r="576" spans="1:13">
      <c r="A576" t="s">
        <v>828</v>
      </c>
      <c r="B576" t="s">
        <v>1695</v>
      </c>
      <c r="C576" t="s">
        <v>1674</v>
      </c>
      <c r="D576" t="s">
        <v>1684</v>
      </c>
      <c r="K576"/>
      <c r="L576"/>
      <c r="M576"/>
    </row>
    <row r="577" spans="1:13">
      <c r="A577" t="s">
        <v>829</v>
      </c>
      <c r="B577" t="s">
        <v>1695</v>
      </c>
      <c r="C577" t="s">
        <v>1674</v>
      </c>
      <c r="D577" t="s">
        <v>1684</v>
      </c>
      <c r="K577"/>
      <c r="L577"/>
      <c r="M577"/>
    </row>
    <row r="578" spans="1:13">
      <c r="A578" t="s">
        <v>826</v>
      </c>
      <c r="B578" t="s">
        <v>1695</v>
      </c>
      <c r="C578" t="s">
        <v>1674</v>
      </c>
      <c r="D578" t="s">
        <v>1678</v>
      </c>
      <c r="K578"/>
      <c r="L578"/>
      <c r="M578"/>
    </row>
    <row r="579" spans="1:13">
      <c r="A579" t="s">
        <v>827</v>
      </c>
      <c r="B579" t="s">
        <v>1695</v>
      </c>
      <c r="C579" t="s">
        <v>1674</v>
      </c>
      <c r="D579" t="s">
        <v>1678</v>
      </c>
      <c r="K579"/>
      <c r="L579"/>
      <c r="M579"/>
    </row>
    <row r="580" spans="1:13">
      <c r="A580" t="s">
        <v>834</v>
      </c>
      <c r="B580" t="s">
        <v>1695</v>
      </c>
      <c r="C580" t="s">
        <v>1673</v>
      </c>
      <c r="D580" t="s">
        <v>1677</v>
      </c>
      <c r="K580"/>
      <c r="L580"/>
      <c r="M580"/>
    </row>
    <row r="581" spans="1:13">
      <c r="A581" t="s">
        <v>824</v>
      </c>
      <c r="B581" t="s">
        <v>1695</v>
      </c>
      <c r="C581" t="s">
        <v>1674</v>
      </c>
      <c r="D581" t="s">
        <v>1686</v>
      </c>
      <c r="K581"/>
      <c r="L581"/>
      <c r="M581"/>
    </row>
    <row r="582" spans="1:13">
      <c r="A582" t="s">
        <v>837</v>
      </c>
      <c r="B582" t="s">
        <v>1695</v>
      </c>
      <c r="C582" t="s">
        <v>1674</v>
      </c>
      <c r="D582" t="s">
        <v>1679</v>
      </c>
      <c r="K582"/>
      <c r="L582"/>
      <c r="M582"/>
    </row>
    <row r="583" spans="1:13">
      <c r="A583" t="s">
        <v>838</v>
      </c>
      <c r="B583" t="s">
        <v>1695</v>
      </c>
      <c r="C583" t="s">
        <v>1674</v>
      </c>
      <c r="D583" t="s">
        <v>1681</v>
      </c>
      <c r="K583"/>
      <c r="L583"/>
      <c r="M583"/>
    </row>
    <row r="584" spans="1:13">
      <c r="A584" t="s">
        <v>845</v>
      </c>
      <c r="B584" t="s">
        <v>1695</v>
      </c>
      <c r="C584" t="s">
        <v>1674</v>
      </c>
      <c r="D584" t="s">
        <v>1678</v>
      </c>
      <c r="K584"/>
      <c r="L584"/>
      <c r="M584"/>
    </row>
    <row r="585" spans="1:13">
      <c r="A585" t="s">
        <v>847</v>
      </c>
      <c r="B585" t="s">
        <v>1695</v>
      </c>
      <c r="C585" t="s">
        <v>1674</v>
      </c>
      <c r="D585" t="s">
        <v>1680</v>
      </c>
      <c r="K585"/>
      <c r="L585"/>
      <c r="M585"/>
    </row>
    <row r="586" spans="1:13">
      <c r="A586" t="s">
        <v>846</v>
      </c>
      <c r="B586" t="s">
        <v>1695</v>
      </c>
      <c r="C586" t="s">
        <v>1674</v>
      </c>
      <c r="D586" t="s">
        <v>1682</v>
      </c>
      <c r="K586"/>
      <c r="L586"/>
      <c r="M586"/>
    </row>
    <row r="587" spans="1:13">
      <c r="A587" t="s">
        <v>848</v>
      </c>
      <c r="B587" t="s">
        <v>1695</v>
      </c>
      <c r="C587" t="s">
        <v>1674</v>
      </c>
      <c r="D587" t="s">
        <v>1683</v>
      </c>
      <c r="K587"/>
      <c r="L587"/>
      <c r="M587"/>
    </row>
    <row r="588" spans="1:13">
      <c r="A588" t="s">
        <v>835</v>
      </c>
      <c r="B588" t="s">
        <v>1695</v>
      </c>
      <c r="C588" t="s">
        <v>1674</v>
      </c>
      <c r="D588" t="s">
        <v>1685</v>
      </c>
      <c r="K588"/>
      <c r="L588"/>
      <c r="M588"/>
    </row>
    <row r="589" spans="1:13">
      <c r="A589" t="s">
        <v>840</v>
      </c>
      <c r="B589" t="s">
        <v>1695</v>
      </c>
      <c r="C589" t="s">
        <v>1674</v>
      </c>
      <c r="D589" t="s">
        <v>1690</v>
      </c>
      <c r="K589"/>
      <c r="L589"/>
      <c r="M589"/>
    </row>
    <row r="590" spans="1:13">
      <c r="A590" t="s">
        <v>836</v>
      </c>
      <c r="B590" t="s">
        <v>1695</v>
      </c>
      <c r="C590" t="s">
        <v>1674</v>
      </c>
      <c r="D590" t="s">
        <v>1691</v>
      </c>
      <c r="K590"/>
      <c r="L590"/>
      <c r="M590"/>
    </row>
    <row r="591" spans="1:13">
      <c r="A591" t="s">
        <v>843</v>
      </c>
      <c r="B591" t="s">
        <v>1695</v>
      </c>
      <c r="C591" t="s">
        <v>1674</v>
      </c>
      <c r="D591" t="s">
        <v>1684</v>
      </c>
      <c r="K591"/>
      <c r="L591"/>
      <c r="M591"/>
    </row>
    <row r="592" spans="1:13">
      <c r="A592" t="s">
        <v>844</v>
      </c>
      <c r="B592" t="s">
        <v>1695</v>
      </c>
      <c r="C592" t="s">
        <v>1674</v>
      </c>
      <c r="D592" t="s">
        <v>1684</v>
      </c>
      <c r="K592"/>
      <c r="L592"/>
      <c r="M592"/>
    </row>
    <row r="593" spans="1:13">
      <c r="A593" t="s">
        <v>841</v>
      </c>
      <c r="B593" t="s">
        <v>1695</v>
      </c>
      <c r="C593" t="s">
        <v>1674</v>
      </c>
      <c r="D593" t="s">
        <v>1678</v>
      </c>
      <c r="K593"/>
      <c r="L593"/>
      <c r="M593"/>
    </row>
    <row r="594" spans="1:13">
      <c r="A594" t="s">
        <v>842</v>
      </c>
      <c r="B594" t="s">
        <v>1695</v>
      </c>
      <c r="C594" t="s">
        <v>1674</v>
      </c>
      <c r="D594" t="s">
        <v>1678</v>
      </c>
      <c r="K594"/>
      <c r="L594"/>
      <c r="M594"/>
    </row>
    <row r="595" spans="1:13">
      <c r="A595" t="s">
        <v>849</v>
      </c>
      <c r="B595" t="s">
        <v>1695</v>
      </c>
      <c r="C595" t="s">
        <v>1673</v>
      </c>
      <c r="D595" t="s">
        <v>1677</v>
      </c>
      <c r="K595"/>
      <c r="L595"/>
      <c r="M595"/>
    </row>
    <row r="596" spans="1:13">
      <c r="A596" t="s">
        <v>839</v>
      </c>
      <c r="B596" t="s">
        <v>1695</v>
      </c>
      <c r="C596" t="s">
        <v>1674</v>
      </c>
      <c r="D596" t="s">
        <v>1686</v>
      </c>
      <c r="K596"/>
      <c r="L596"/>
      <c r="M596"/>
    </row>
    <row r="597" spans="1:13">
      <c r="A597" t="s">
        <v>864</v>
      </c>
      <c r="B597" t="s">
        <v>1695</v>
      </c>
      <c r="C597" t="s">
        <v>1674</v>
      </c>
      <c r="D597" t="s">
        <v>1698</v>
      </c>
      <c r="K597"/>
      <c r="L597"/>
      <c r="M597"/>
    </row>
    <row r="598" spans="1:13">
      <c r="A598" t="s">
        <v>865</v>
      </c>
      <c r="B598" t="s">
        <v>1695</v>
      </c>
      <c r="C598" t="s">
        <v>1674</v>
      </c>
      <c r="D598" t="s">
        <v>1698</v>
      </c>
      <c r="K598"/>
      <c r="L598"/>
      <c r="M598"/>
    </row>
    <row r="599" spans="1:13">
      <c r="A599" t="s">
        <v>605</v>
      </c>
      <c r="B599" t="s">
        <v>1695</v>
      </c>
      <c r="C599" t="s">
        <v>1668</v>
      </c>
      <c r="D599" t="s">
        <v>1678</v>
      </c>
      <c r="K599"/>
      <c r="L599"/>
      <c r="M599"/>
    </row>
    <row r="600" spans="1:13">
      <c r="A600" t="s">
        <v>59</v>
      </c>
      <c r="B600" t="s">
        <v>1695</v>
      </c>
      <c r="C600" t="s">
        <v>1668</v>
      </c>
      <c r="D600" t="s">
        <v>1678</v>
      </c>
      <c r="K600"/>
      <c r="L600"/>
      <c r="M600"/>
    </row>
    <row r="601" spans="1:13">
      <c r="A601" t="s">
        <v>30</v>
      </c>
      <c r="B601" t="s">
        <v>1695</v>
      </c>
      <c r="C601" t="s">
        <v>1668</v>
      </c>
      <c r="D601" t="s">
        <v>1678</v>
      </c>
      <c r="K601"/>
      <c r="L601"/>
      <c r="M601"/>
    </row>
    <row r="602" spans="1:13">
      <c r="A602" t="s">
        <v>52</v>
      </c>
      <c r="B602" t="s">
        <v>1695</v>
      </c>
      <c r="C602" t="s">
        <v>1668</v>
      </c>
      <c r="D602" t="s">
        <v>1678</v>
      </c>
      <c r="K602"/>
      <c r="L602"/>
      <c r="M602"/>
    </row>
    <row r="603" spans="1:13">
      <c r="A603" t="s">
        <v>47</v>
      </c>
      <c r="B603" t="s">
        <v>1695</v>
      </c>
      <c r="C603" t="s">
        <v>1668</v>
      </c>
      <c r="D603" t="s">
        <v>1678</v>
      </c>
      <c r="K603"/>
      <c r="L603"/>
      <c r="M603"/>
    </row>
    <row r="604" spans="1:13">
      <c r="A604" t="s">
        <v>34</v>
      </c>
      <c r="B604" t="s">
        <v>1695</v>
      </c>
      <c r="C604" t="s">
        <v>1668</v>
      </c>
      <c r="D604" t="s">
        <v>1678</v>
      </c>
      <c r="K604"/>
      <c r="L604"/>
      <c r="M604"/>
    </row>
    <row r="605" spans="1:13">
      <c r="A605" t="s">
        <v>42</v>
      </c>
      <c r="B605" t="s">
        <v>1695</v>
      </c>
      <c r="C605" t="s">
        <v>1668</v>
      </c>
      <c r="D605" t="s">
        <v>1678</v>
      </c>
      <c r="K605"/>
      <c r="L605"/>
      <c r="M605"/>
    </row>
    <row r="606" spans="1:13">
      <c r="A606" t="s">
        <v>61</v>
      </c>
      <c r="B606" t="s">
        <v>1695</v>
      </c>
      <c r="C606" t="s">
        <v>1668</v>
      </c>
      <c r="D606" t="s">
        <v>1678</v>
      </c>
      <c r="K606"/>
      <c r="L606"/>
      <c r="M606"/>
    </row>
    <row r="607" spans="1:13">
      <c r="A607" t="s">
        <v>62</v>
      </c>
      <c r="B607" t="s">
        <v>1695</v>
      </c>
      <c r="C607" t="s">
        <v>1668</v>
      </c>
      <c r="D607" t="s">
        <v>1678</v>
      </c>
      <c r="K607"/>
      <c r="L607"/>
      <c r="M607"/>
    </row>
    <row r="608" spans="1:13">
      <c r="A608" t="s">
        <v>604</v>
      </c>
      <c r="B608" t="s">
        <v>1695</v>
      </c>
      <c r="C608" t="s">
        <v>1668</v>
      </c>
      <c r="D608" t="s">
        <v>1678</v>
      </c>
      <c r="K608"/>
      <c r="L608"/>
      <c r="M608"/>
    </row>
    <row r="609" spans="1:13">
      <c r="A609" t="s">
        <v>44</v>
      </c>
      <c r="B609" t="s">
        <v>1695</v>
      </c>
      <c r="C609" t="s">
        <v>1668</v>
      </c>
      <c r="D609" t="s">
        <v>1678</v>
      </c>
      <c r="K609"/>
      <c r="L609"/>
      <c r="M609"/>
    </row>
    <row r="610" spans="1:13">
      <c r="A610" t="s">
        <v>67</v>
      </c>
      <c r="B610" t="s">
        <v>1695</v>
      </c>
      <c r="C610" t="s">
        <v>1668</v>
      </c>
      <c r="D610" t="s">
        <v>1678</v>
      </c>
      <c r="K610"/>
      <c r="L610"/>
      <c r="M610"/>
    </row>
    <row r="611" spans="1:13">
      <c r="A611" t="s">
        <v>53</v>
      </c>
      <c r="B611" t="s">
        <v>1695</v>
      </c>
      <c r="C611" t="s">
        <v>1668</v>
      </c>
      <c r="D611" t="s">
        <v>1678</v>
      </c>
      <c r="K611"/>
      <c r="L611"/>
      <c r="M611"/>
    </row>
    <row r="612" spans="1:13">
      <c r="A612" t="s">
        <v>57</v>
      </c>
      <c r="B612" t="s">
        <v>1695</v>
      </c>
      <c r="C612" t="s">
        <v>1668</v>
      </c>
      <c r="D612" t="s">
        <v>1678</v>
      </c>
      <c r="K612"/>
      <c r="L612"/>
      <c r="M612"/>
    </row>
    <row r="613" spans="1:13">
      <c r="A613" t="s">
        <v>55</v>
      </c>
      <c r="B613" t="s">
        <v>1695</v>
      </c>
      <c r="C613" t="s">
        <v>1668</v>
      </c>
      <c r="D613" t="s">
        <v>1678</v>
      </c>
      <c r="K613"/>
      <c r="L613"/>
      <c r="M613"/>
    </row>
    <row r="614" spans="1:13">
      <c r="A614" t="s">
        <v>606</v>
      </c>
      <c r="B614" t="s">
        <v>1695</v>
      </c>
      <c r="C614" t="s">
        <v>1668</v>
      </c>
      <c r="D614" t="s">
        <v>1678</v>
      </c>
      <c r="K614"/>
      <c r="L614"/>
      <c r="M614"/>
    </row>
    <row r="615" spans="1:13">
      <c r="A615" t="s">
        <v>66</v>
      </c>
      <c r="B615" t="s">
        <v>1695</v>
      </c>
      <c r="C615" t="s">
        <v>1668</v>
      </c>
      <c r="D615" t="s">
        <v>1678</v>
      </c>
      <c r="K615"/>
      <c r="L615"/>
      <c r="M615"/>
    </row>
    <row r="616" spans="1:13">
      <c r="A616" t="s">
        <v>658</v>
      </c>
      <c r="B616" t="s">
        <v>1695</v>
      </c>
      <c r="C616" t="s">
        <v>1668</v>
      </c>
      <c r="D616" t="s">
        <v>1678</v>
      </c>
      <c r="K616"/>
      <c r="L616"/>
      <c r="M616"/>
    </row>
    <row r="617" spans="1:13">
      <c r="A617" t="s">
        <v>51</v>
      </c>
      <c r="B617" t="s">
        <v>1695</v>
      </c>
      <c r="C617" t="s">
        <v>1668</v>
      </c>
      <c r="D617" t="s">
        <v>1678</v>
      </c>
      <c r="K617"/>
      <c r="L617"/>
      <c r="M617"/>
    </row>
    <row r="618" spans="1:13">
      <c r="A618" t="s">
        <v>45</v>
      </c>
      <c r="B618" t="s">
        <v>1695</v>
      </c>
      <c r="C618" t="s">
        <v>1668</v>
      </c>
      <c r="D618" t="s">
        <v>1678</v>
      </c>
      <c r="K618"/>
      <c r="L618"/>
      <c r="M618"/>
    </row>
    <row r="619" spans="1:13">
      <c r="A619" t="s">
        <v>32</v>
      </c>
      <c r="B619" t="s">
        <v>1695</v>
      </c>
      <c r="C619" t="s">
        <v>1668</v>
      </c>
      <c r="D619" t="s">
        <v>1678</v>
      </c>
      <c r="K619"/>
      <c r="L619"/>
      <c r="M619"/>
    </row>
    <row r="620" spans="1:13">
      <c r="A620" t="s">
        <v>38</v>
      </c>
      <c r="B620" t="s">
        <v>1695</v>
      </c>
      <c r="C620" t="s">
        <v>1668</v>
      </c>
      <c r="D620" t="s">
        <v>1678</v>
      </c>
      <c r="K620"/>
      <c r="L620"/>
      <c r="M620"/>
    </row>
    <row r="621" spans="1:13">
      <c r="A621" t="s">
        <v>39</v>
      </c>
      <c r="B621" t="s">
        <v>1695</v>
      </c>
      <c r="C621" t="s">
        <v>1668</v>
      </c>
      <c r="D621" t="s">
        <v>1678</v>
      </c>
      <c r="K621"/>
      <c r="L621"/>
      <c r="M621"/>
    </row>
    <row r="622" spans="1:13">
      <c r="A622" t="s">
        <v>49</v>
      </c>
      <c r="B622" t="s">
        <v>1695</v>
      </c>
      <c r="C622" t="s">
        <v>1671</v>
      </c>
      <c r="D622" t="s">
        <v>1677</v>
      </c>
      <c r="K622"/>
      <c r="L622"/>
      <c r="M622"/>
    </row>
    <row r="623" spans="1:13">
      <c r="A623" t="s">
        <v>54</v>
      </c>
      <c r="B623" t="s">
        <v>1695</v>
      </c>
      <c r="C623" t="s">
        <v>1675</v>
      </c>
      <c r="D623" t="s">
        <v>1678</v>
      </c>
      <c r="K623"/>
      <c r="L623"/>
      <c r="M623"/>
    </row>
    <row r="624" spans="1:13">
      <c r="A624" t="s">
        <v>63</v>
      </c>
      <c r="B624" t="s">
        <v>1695</v>
      </c>
      <c r="C624" t="s">
        <v>1668</v>
      </c>
      <c r="D624" t="s">
        <v>1678</v>
      </c>
      <c r="K624"/>
      <c r="L624"/>
      <c r="M624"/>
    </row>
    <row r="625" spans="1:13">
      <c r="A625" t="s">
        <v>68</v>
      </c>
      <c r="B625" t="s">
        <v>1695</v>
      </c>
      <c r="C625" t="s">
        <v>1668</v>
      </c>
      <c r="D625" t="s">
        <v>1678</v>
      </c>
      <c r="K625"/>
      <c r="L625"/>
      <c r="M625"/>
    </row>
    <row r="626" spans="1:13">
      <c r="A626" t="s">
        <v>603</v>
      </c>
      <c r="B626" t="s">
        <v>1695</v>
      </c>
      <c r="C626" t="s">
        <v>1668</v>
      </c>
      <c r="D626" t="s">
        <v>1678</v>
      </c>
      <c r="K626"/>
      <c r="L626"/>
      <c r="M626"/>
    </row>
    <row r="627" spans="1:13">
      <c r="A627" t="s">
        <v>602</v>
      </c>
      <c r="B627" t="s">
        <v>1695</v>
      </c>
      <c r="C627" t="s">
        <v>1668</v>
      </c>
      <c r="D627" t="s">
        <v>1678</v>
      </c>
      <c r="K627"/>
      <c r="L627"/>
      <c r="M627"/>
    </row>
    <row r="628" spans="1:13">
      <c r="A628" t="s">
        <v>46</v>
      </c>
      <c r="B628" t="s">
        <v>1695</v>
      </c>
      <c r="C628" t="s">
        <v>1668</v>
      </c>
      <c r="D628" t="s">
        <v>1678</v>
      </c>
      <c r="K628"/>
      <c r="L628"/>
      <c r="M628"/>
    </row>
    <row r="629" spans="1:13">
      <c r="A629" t="s">
        <v>40</v>
      </c>
      <c r="B629" t="s">
        <v>1695</v>
      </c>
      <c r="C629" t="s">
        <v>1668</v>
      </c>
      <c r="D629" t="s">
        <v>1678</v>
      </c>
      <c r="K629"/>
      <c r="L629"/>
      <c r="M629"/>
    </row>
    <row r="630" spans="1:13">
      <c r="A630" t="s">
        <v>41</v>
      </c>
      <c r="B630" t="s">
        <v>1695</v>
      </c>
      <c r="C630" t="s">
        <v>1668</v>
      </c>
      <c r="D630" t="s">
        <v>1678</v>
      </c>
      <c r="K630"/>
      <c r="L630"/>
      <c r="M630"/>
    </row>
    <row r="631" spans="1:13">
      <c r="A631" t="s">
        <v>58</v>
      </c>
      <c r="B631" t="s">
        <v>1695</v>
      </c>
      <c r="C631" t="s">
        <v>1668</v>
      </c>
      <c r="D631" t="s">
        <v>1678</v>
      </c>
      <c r="K631"/>
      <c r="L631"/>
      <c r="M631"/>
    </row>
    <row r="632" spans="1:13">
      <c r="A632" t="s">
        <v>35</v>
      </c>
      <c r="B632" t="s">
        <v>1695</v>
      </c>
      <c r="C632" t="s">
        <v>1668</v>
      </c>
      <c r="D632" t="s">
        <v>1678</v>
      </c>
      <c r="K632"/>
      <c r="L632"/>
      <c r="M632"/>
    </row>
    <row r="633" spans="1:13">
      <c r="A633" t="s">
        <v>56</v>
      </c>
      <c r="B633" t="s">
        <v>1695</v>
      </c>
      <c r="C633" t="s">
        <v>1668</v>
      </c>
      <c r="D633" t="s">
        <v>1678</v>
      </c>
      <c r="K633"/>
      <c r="L633"/>
      <c r="M633"/>
    </row>
    <row r="634" spans="1:13">
      <c r="A634" t="s">
        <v>36</v>
      </c>
      <c r="B634" t="s">
        <v>1695</v>
      </c>
      <c r="C634" t="s">
        <v>1668</v>
      </c>
      <c r="D634" t="s">
        <v>1678</v>
      </c>
      <c r="K634"/>
      <c r="L634"/>
      <c r="M634"/>
    </row>
    <row r="635" spans="1:13">
      <c r="A635" t="s">
        <v>60</v>
      </c>
      <c r="B635" t="s">
        <v>1695</v>
      </c>
      <c r="C635" t="s">
        <v>1668</v>
      </c>
      <c r="D635" t="s">
        <v>1678</v>
      </c>
      <c r="K635"/>
      <c r="L635"/>
      <c r="M635"/>
    </row>
    <row r="636" spans="1:13">
      <c r="A636" t="s">
        <v>659</v>
      </c>
      <c r="B636" t="s">
        <v>1695</v>
      </c>
      <c r="C636" t="s">
        <v>1668</v>
      </c>
      <c r="D636" t="s">
        <v>1678</v>
      </c>
      <c r="K636"/>
      <c r="L636"/>
      <c r="M636"/>
    </row>
    <row r="637" spans="1:13">
      <c r="A637" t="s">
        <v>64</v>
      </c>
      <c r="B637" t="s">
        <v>1695</v>
      </c>
      <c r="C637" t="s">
        <v>1668</v>
      </c>
      <c r="D637" t="s">
        <v>1678</v>
      </c>
      <c r="K637"/>
      <c r="L637"/>
      <c r="M637"/>
    </row>
    <row r="638" spans="1:13">
      <c r="A638" t="s">
        <v>50</v>
      </c>
      <c r="B638" t="s">
        <v>1695</v>
      </c>
      <c r="C638" t="s">
        <v>1668</v>
      </c>
      <c r="D638" t="s">
        <v>1678</v>
      </c>
      <c r="K638"/>
      <c r="L638"/>
      <c r="M638"/>
    </row>
    <row r="639" spans="1:13">
      <c r="A639" t="s">
        <v>43</v>
      </c>
      <c r="B639" t="s">
        <v>1695</v>
      </c>
      <c r="C639" t="s">
        <v>1668</v>
      </c>
      <c r="D639" t="s">
        <v>1678</v>
      </c>
      <c r="K639"/>
      <c r="L639"/>
      <c r="M639"/>
    </row>
    <row r="640" spans="1:13">
      <c r="A640" t="s">
        <v>33</v>
      </c>
      <c r="B640" t="s">
        <v>1695</v>
      </c>
      <c r="C640" t="s">
        <v>1668</v>
      </c>
      <c r="D640" t="s">
        <v>1678</v>
      </c>
      <c r="K640"/>
      <c r="L640"/>
      <c r="M640"/>
    </row>
    <row r="641" spans="1:13">
      <c r="A641" t="s">
        <v>37</v>
      </c>
      <c r="B641" t="s">
        <v>1695</v>
      </c>
      <c r="C641" t="s">
        <v>1668</v>
      </c>
      <c r="D641" t="s">
        <v>1678</v>
      </c>
      <c r="K641"/>
      <c r="L641"/>
      <c r="M641"/>
    </row>
    <row r="642" spans="1:13">
      <c r="A642" t="s">
        <v>65</v>
      </c>
      <c r="B642" t="s">
        <v>1695</v>
      </c>
      <c r="C642" t="s">
        <v>1668</v>
      </c>
      <c r="D642" t="s">
        <v>1678</v>
      </c>
      <c r="K642"/>
      <c r="L642"/>
      <c r="M642"/>
    </row>
    <row r="643" spans="1:13">
      <c r="A643" t="s">
        <v>48</v>
      </c>
      <c r="B643" t="s">
        <v>1695</v>
      </c>
      <c r="C643" t="s">
        <v>1668</v>
      </c>
      <c r="D643" t="s">
        <v>1678</v>
      </c>
      <c r="K643"/>
      <c r="L643"/>
      <c r="M643"/>
    </row>
    <row r="644" spans="1:13">
      <c r="A644" t="s">
        <v>81</v>
      </c>
      <c r="B644" t="s">
        <v>1695</v>
      </c>
      <c r="C644" t="s">
        <v>1668</v>
      </c>
      <c r="D644" t="s">
        <v>1678</v>
      </c>
      <c r="K644"/>
      <c r="L644"/>
      <c r="M644"/>
    </row>
    <row r="645" spans="1:13">
      <c r="A645" t="s">
        <v>80</v>
      </c>
      <c r="B645" t="s">
        <v>1695</v>
      </c>
      <c r="C645" t="s">
        <v>1668</v>
      </c>
      <c r="D645" t="s">
        <v>1678</v>
      </c>
      <c r="K645"/>
      <c r="L645"/>
      <c r="M645"/>
    </row>
    <row r="646" spans="1:13">
      <c r="A646" t="s">
        <v>69</v>
      </c>
      <c r="B646" t="s">
        <v>1695</v>
      </c>
      <c r="C646" t="s">
        <v>1668</v>
      </c>
      <c r="D646" t="s">
        <v>1678</v>
      </c>
      <c r="K646"/>
      <c r="L646"/>
      <c r="M646"/>
    </row>
    <row r="647" spans="1:13">
      <c r="A647" t="s">
        <v>71</v>
      </c>
      <c r="B647" t="s">
        <v>1695</v>
      </c>
      <c r="C647" t="s">
        <v>1668</v>
      </c>
      <c r="D647" t="s">
        <v>1678</v>
      </c>
      <c r="K647"/>
      <c r="L647"/>
      <c r="M647"/>
    </row>
    <row r="648" spans="1:13">
      <c r="A648" t="s">
        <v>72</v>
      </c>
      <c r="B648" t="s">
        <v>1695</v>
      </c>
      <c r="C648" t="s">
        <v>1668</v>
      </c>
      <c r="D648" t="s">
        <v>1678</v>
      </c>
      <c r="K648"/>
      <c r="L648"/>
      <c r="M648"/>
    </row>
    <row r="649" spans="1:13">
      <c r="A649" t="s">
        <v>73</v>
      </c>
      <c r="B649" t="s">
        <v>1695</v>
      </c>
      <c r="C649" t="s">
        <v>1668</v>
      </c>
      <c r="D649" t="s">
        <v>1678</v>
      </c>
      <c r="K649"/>
      <c r="L649"/>
      <c r="M649"/>
    </row>
    <row r="650" spans="1:13">
      <c r="A650" t="s">
        <v>82</v>
      </c>
      <c r="B650" t="s">
        <v>1695</v>
      </c>
      <c r="C650" t="s">
        <v>1668</v>
      </c>
      <c r="D650" t="s">
        <v>1678</v>
      </c>
      <c r="K650"/>
      <c r="L650"/>
      <c r="M650"/>
    </row>
    <row r="651" spans="1:13">
      <c r="A651" t="s">
        <v>76</v>
      </c>
      <c r="B651" t="s">
        <v>1695</v>
      </c>
      <c r="C651" t="s">
        <v>1668</v>
      </c>
      <c r="D651" t="s">
        <v>1678</v>
      </c>
      <c r="K651"/>
      <c r="L651"/>
      <c r="M651"/>
    </row>
    <row r="652" spans="1:13">
      <c r="A652" t="s">
        <v>75</v>
      </c>
      <c r="B652" t="s">
        <v>1695</v>
      </c>
      <c r="C652" t="s">
        <v>1668</v>
      </c>
      <c r="D652" t="s">
        <v>1678</v>
      </c>
      <c r="K652"/>
      <c r="L652"/>
      <c r="M652"/>
    </row>
    <row r="653" spans="1:13">
      <c r="A653" t="s">
        <v>77</v>
      </c>
      <c r="B653" t="s">
        <v>1695</v>
      </c>
      <c r="C653" t="s">
        <v>1668</v>
      </c>
      <c r="D653" t="s">
        <v>1678</v>
      </c>
      <c r="K653"/>
      <c r="L653"/>
      <c r="M653"/>
    </row>
    <row r="654" spans="1:13">
      <c r="A654" t="s">
        <v>611</v>
      </c>
      <c r="B654" t="s">
        <v>1695</v>
      </c>
      <c r="C654" t="s">
        <v>1668</v>
      </c>
      <c r="D654" t="s">
        <v>1678</v>
      </c>
      <c r="K654"/>
      <c r="L654"/>
      <c r="M654"/>
    </row>
    <row r="655" spans="1:13">
      <c r="A655" t="s">
        <v>78</v>
      </c>
      <c r="B655" t="s">
        <v>1695</v>
      </c>
      <c r="C655" t="s">
        <v>1668</v>
      </c>
      <c r="D655" t="s">
        <v>1678</v>
      </c>
      <c r="K655"/>
      <c r="L655"/>
      <c r="M655"/>
    </row>
    <row r="656" spans="1:13">
      <c r="A656" t="s">
        <v>79</v>
      </c>
      <c r="B656" t="s">
        <v>1695</v>
      </c>
      <c r="C656" t="s">
        <v>1668</v>
      </c>
      <c r="D656" t="s">
        <v>1678</v>
      </c>
      <c r="K656"/>
      <c r="L656"/>
      <c r="M656"/>
    </row>
    <row r="657" spans="1:13">
      <c r="A657" t="s">
        <v>74</v>
      </c>
      <c r="B657" t="s">
        <v>1695</v>
      </c>
      <c r="C657" t="s">
        <v>1668</v>
      </c>
      <c r="D657" t="s">
        <v>1678</v>
      </c>
      <c r="K657"/>
      <c r="L657"/>
      <c r="M657"/>
    </row>
    <row r="658" spans="1:13">
      <c r="A658" t="s">
        <v>610</v>
      </c>
      <c r="B658" t="s">
        <v>1695</v>
      </c>
      <c r="C658" t="s">
        <v>1668</v>
      </c>
      <c r="D658" t="s">
        <v>1678</v>
      </c>
      <c r="K658"/>
      <c r="L658"/>
      <c r="M658"/>
    </row>
    <row r="659" spans="1:13">
      <c r="A659" t="s">
        <v>83</v>
      </c>
      <c r="B659" t="s">
        <v>1695</v>
      </c>
      <c r="C659" t="s">
        <v>1668</v>
      </c>
      <c r="D659" t="s">
        <v>1678</v>
      </c>
      <c r="K659"/>
      <c r="L659"/>
      <c r="M659"/>
    </row>
    <row r="660" spans="1:13">
      <c r="A660" t="s">
        <v>607</v>
      </c>
      <c r="B660" t="s">
        <v>1695</v>
      </c>
      <c r="C660" t="s">
        <v>1668</v>
      </c>
      <c r="D660" t="s">
        <v>1678</v>
      </c>
      <c r="K660"/>
      <c r="L660"/>
      <c r="M660"/>
    </row>
    <row r="661" spans="1:13">
      <c r="A661" t="s">
        <v>609</v>
      </c>
      <c r="B661" t="s">
        <v>1695</v>
      </c>
      <c r="C661" t="s">
        <v>1668</v>
      </c>
      <c r="D661" t="s">
        <v>1678</v>
      </c>
      <c r="K661"/>
      <c r="L661"/>
      <c r="M661"/>
    </row>
    <row r="662" spans="1:13">
      <c r="A662" t="s">
        <v>608</v>
      </c>
      <c r="B662" t="s">
        <v>1695</v>
      </c>
      <c r="C662" t="s">
        <v>1668</v>
      </c>
      <c r="D662" t="s">
        <v>1678</v>
      </c>
      <c r="K662"/>
      <c r="L662"/>
      <c r="M662"/>
    </row>
    <row r="663" spans="1:13">
      <c r="A663" t="s">
        <v>84</v>
      </c>
      <c r="B663" t="s">
        <v>1695</v>
      </c>
      <c r="C663" t="s">
        <v>1668</v>
      </c>
      <c r="D663" t="s">
        <v>1678</v>
      </c>
      <c r="K663"/>
      <c r="L663"/>
      <c r="M663"/>
    </row>
    <row r="664" spans="1:13">
      <c r="A664" t="s">
        <v>85</v>
      </c>
      <c r="B664" t="s">
        <v>1695</v>
      </c>
      <c r="C664" t="s">
        <v>1668</v>
      </c>
      <c r="D664" t="s">
        <v>1678</v>
      </c>
      <c r="K664"/>
      <c r="L664"/>
      <c r="M664"/>
    </row>
    <row r="665" spans="1:13">
      <c r="A665" t="s">
        <v>589</v>
      </c>
      <c r="B665" t="s">
        <v>1695</v>
      </c>
      <c r="C665" t="s">
        <v>1671</v>
      </c>
      <c r="D665" t="s">
        <v>1678</v>
      </c>
      <c r="K665"/>
      <c r="L665"/>
      <c r="M665"/>
    </row>
    <row r="666" spans="1:13">
      <c r="A666" t="s">
        <v>27</v>
      </c>
      <c r="B666" t="s">
        <v>1695</v>
      </c>
      <c r="C666" t="s">
        <v>1675</v>
      </c>
      <c r="D666" t="s">
        <v>1678</v>
      </c>
      <c r="K666"/>
      <c r="L666"/>
      <c r="M666"/>
    </row>
    <row r="667" spans="1:13">
      <c r="A667" t="s">
        <v>23</v>
      </c>
      <c r="B667" t="s">
        <v>1695</v>
      </c>
      <c r="C667" t="s">
        <v>1675</v>
      </c>
      <c r="D667" t="s">
        <v>1678</v>
      </c>
      <c r="K667"/>
      <c r="L667"/>
      <c r="M667"/>
    </row>
    <row r="668" spans="1:13">
      <c r="A668" t="s">
        <v>28</v>
      </c>
      <c r="B668" t="s">
        <v>1695</v>
      </c>
      <c r="C668" t="s">
        <v>1675</v>
      </c>
      <c r="D668" t="s">
        <v>1678</v>
      </c>
      <c r="K668"/>
      <c r="L668"/>
      <c r="M668"/>
    </row>
    <row r="669" spans="1:13">
      <c r="A669" t="s">
        <v>20</v>
      </c>
      <c r="B669" t="s">
        <v>1695</v>
      </c>
      <c r="C669" t="s">
        <v>1668</v>
      </c>
      <c r="D669" t="s">
        <v>1678</v>
      </c>
      <c r="K669"/>
      <c r="L669"/>
      <c r="M669"/>
    </row>
    <row r="670" spans="1:13">
      <c r="A670" t="s">
        <v>25</v>
      </c>
      <c r="B670" t="s">
        <v>1695</v>
      </c>
      <c r="C670" t="s">
        <v>1668</v>
      </c>
      <c r="D670" t="s">
        <v>1678</v>
      </c>
      <c r="K670"/>
      <c r="L670"/>
      <c r="M670"/>
    </row>
    <row r="671" spans="1:13">
      <c r="A671" t="s">
        <v>22</v>
      </c>
      <c r="B671" t="s">
        <v>1695</v>
      </c>
      <c r="C671" t="s">
        <v>1675</v>
      </c>
      <c r="D671" t="s">
        <v>1678</v>
      </c>
      <c r="K671"/>
      <c r="L671"/>
      <c r="M671"/>
    </row>
    <row r="672" spans="1:13">
      <c r="A672" t="s">
        <v>26</v>
      </c>
      <c r="B672" t="s">
        <v>1695</v>
      </c>
      <c r="C672" t="s">
        <v>1670</v>
      </c>
      <c r="D672" t="s">
        <v>1678</v>
      </c>
      <c r="K672"/>
      <c r="L672"/>
      <c r="M672"/>
    </row>
    <row r="673" spans="1:13">
      <c r="A673" t="s">
        <v>24</v>
      </c>
      <c r="B673" t="s">
        <v>1695</v>
      </c>
      <c r="C673" t="s">
        <v>1675</v>
      </c>
      <c r="D673" t="s">
        <v>1678</v>
      </c>
      <c r="K673"/>
      <c r="L673"/>
      <c r="M673"/>
    </row>
    <row r="674" spans="1:13">
      <c r="A674" t="s">
        <v>588</v>
      </c>
      <c r="B674" t="s">
        <v>1695</v>
      </c>
      <c r="C674" t="s">
        <v>1668</v>
      </c>
      <c r="D674" t="s">
        <v>1681</v>
      </c>
      <c r="K674"/>
      <c r="L674"/>
      <c r="M674"/>
    </row>
    <row r="675" spans="1:13">
      <c r="A675" t="s">
        <v>586</v>
      </c>
      <c r="B675" t="s">
        <v>1695</v>
      </c>
      <c r="C675" t="s">
        <v>1668</v>
      </c>
      <c r="D675" t="s">
        <v>1681</v>
      </c>
      <c r="K675"/>
      <c r="L675"/>
      <c r="M675"/>
    </row>
    <row r="676" spans="1:13">
      <c r="A676" t="s">
        <v>585</v>
      </c>
      <c r="B676" t="s">
        <v>1695</v>
      </c>
      <c r="C676" t="s">
        <v>1668</v>
      </c>
      <c r="D676" t="s">
        <v>1681</v>
      </c>
      <c r="K676"/>
      <c r="L676"/>
      <c r="M676"/>
    </row>
    <row r="677" spans="1:13">
      <c r="A677" t="s">
        <v>587</v>
      </c>
      <c r="B677" t="s">
        <v>1695</v>
      </c>
      <c r="C677" t="s">
        <v>1668</v>
      </c>
      <c r="D677" t="s">
        <v>1680</v>
      </c>
      <c r="K677"/>
      <c r="L677"/>
      <c r="M677"/>
    </row>
    <row r="678" spans="1:13">
      <c r="A678" t="s">
        <v>175</v>
      </c>
      <c r="B678" t="s">
        <v>1695</v>
      </c>
      <c r="C678" t="s">
        <v>1675</v>
      </c>
      <c r="D678" t="s">
        <v>1680</v>
      </c>
      <c r="K678"/>
      <c r="L678"/>
      <c r="M678"/>
    </row>
    <row r="679" spans="1:13">
      <c r="A679" t="s">
        <v>138</v>
      </c>
      <c r="B679" t="s">
        <v>1695</v>
      </c>
      <c r="C679" t="s">
        <v>1675</v>
      </c>
      <c r="D679" t="s">
        <v>1677</v>
      </c>
      <c r="K679"/>
      <c r="L679"/>
      <c r="M679"/>
    </row>
    <row r="680" spans="1:13">
      <c r="A680" t="s">
        <v>157</v>
      </c>
      <c r="B680" t="s">
        <v>1695</v>
      </c>
      <c r="C680" t="s">
        <v>1675</v>
      </c>
      <c r="D680" t="s">
        <v>1677</v>
      </c>
      <c r="K680"/>
      <c r="L680"/>
      <c r="M680"/>
    </row>
    <row r="681" spans="1:13">
      <c r="A681" t="s">
        <v>187</v>
      </c>
      <c r="B681" t="s">
        <v>1695</v>
      </c>
      <c r="C681" t="s">
        <v>1675</v>
      </c>
      <c r="D681" t="s">
        <v>1679</v>
      </c>
      <c r="K681"/>
      <c r="L681"/>
      <c r="M681"/>
    </row>
    <row r="682" spans="1:13">
      <c r="A682" t="s">
        <v>100</v>
      </c>
      <c r="B682" t="s">
        <v>1695</v>
      </c>
      <c r="C682" t="s">
        <v>1675</v>
      </c>
      <c r="D682" t="s">
        <v>1677</v>
      </c>
      <c r="K682"/>
      <c r="L682"/>
      <c r="M682"/>
    </row>
    <row r="683" spans="1:13">
      <c r="A683" t="s">
        <v>155</v>
      </c>
      <c r="B683" t="s">
        <v>1695</v>
      </c>
      <c r="C683" t="s">
        <v>1669</v>
      </c>
      <c r="D683" t="s">
        <v>1679</v>
      </c>
      <c r="K683"/>
      <c r="L683"/>
      <c r="M683"/>
    </row>
    <row r="684" spans="1:13">
      <c r="A684" t="s">
        <v>188</v>
      </c>
      <c r="B684" t="s">
        <v>1695</v>
      </c>
      <c r="C684" t="s">
        <v>1675</v>
      </c>
      <c r="D684" t="s">
        <v>1677</v>
      </c>
      <c r="K684"/>
      <c r="L684"/>
      <c r="M684"/>
    </row>
    <row r="685" spans="1:13">
      <c r="A685" t="s">
        <v>153</v>
      </c>
      <c r="B685" t="s">
        <v>1695</v>
      </c>
      <c r="C685" t="s">
        <v>1675</v>
      </c>
      <c r="D685" t="s">
        <v>1677</v>
      </c>
      <c r="K685"/>
      <c r="L685"/>
      <c r="M685"/>
    </row>
    <row r="686" spans="1:13">
      <c r="A686" t="s">
        <v>128</v>
      </c>
      <c r="B686" t="s">
        <v>1695</v>
      </c>
      <c r="C686" t="s">
        <v>1675</v>
      </c>
      <c r="D686" t="s">
        <v>1677</v>
      </c>
      <c r="K686"/>
      <c r="L686"/>
      <c r="M686"/>
    </row>
    <row r="687" spans="1:13">
      <c r="A687" t="s">
        <v>124</v>
      </c>
      <c r="B687" t="s">
        <v>1695</v>
      </c>
      <c r="C687" t="s">
        <v>1675</v>
      </c>
      <c r="D687" t="s">
        <v>1677</v>
      </c>
      <c r="K687"/>
      <c r="L687"/>
      <c r="M687"/>
    </row>
    <row r="688" spans="1:13">
      <c r="A688" t="s">
        <v>154</v>
      </c>
      <c r="B688" t="s">
        <v>1695</v>
      </c>
      <c r="C688" t="s">
        <v>1675</v>
      </c>
      <c r="D688" t="s">
        <v>1677</v>
      </c>
      <c r="K688"/>
      <c r="L688"/>
      <c r="M688"/>
    </row>
    <row r="689" spans="1:13">
      <c r="A689" t="s">
        <v>149</v>
      </c>
      <c r="B689" t="s">
        <v>1695</v>
      </c>
      <c r="C689" t="s">
        <v>1675</v>
      </c>
      <c r="D689" t="s">
        <v>1677</v>
      </c>
      <c r="K689"/>
      <c r="L689"/>
      <c r="M689"/>
    </row>
    <row r="690" spans="1:13">
      <c r="A690" t="s">
        <v>96</v>
      </c>
      <c r="B690" t="s">
        <v>1695</v>
      </c>
      <c r="C690" t="s">
        <v>1675</v>
      </c>
      <c r="D690" t="s">
        <v>1679</v>
      </c>
      <c r="K690"/>
      <c r="L690"/>
      <c r="M690"/>
    </row>
    <row r="691" spans="1:13">
      <c r="A691" t="s">
        <v>183</v>
      </c>
      <c r="B691" t="s">
        <v>1695</v>
      </c>
      <c r="C691" t="s">
        <v>1675</v>
      </c>
      <c r="D691" t="s">
        <v>1677</v>
      </c>
      <c r="K691"/>
      <c r="L691"/>
      <c r="M691"/>
    </row>
    <row r="692" spans="1:13">
      <c r="A692" t="s">
        <v>92</v>
      </c>
      <c r="B692" t="s">
        <v>1695</v>
      </c>
      <c r="C692" t="s">
        <v>1675</v>
      </c>
      <c r="D692" t="s">
        <v>1679</v>
      </c>
      <c r="K692"/>
      <c r="L692"/>
      <c r="M692"/>
    </row>
    <row r="693" spans="1:13">
      <c r="A693" t="s">
        <v>86</v>
      </c>
      <c r="B693" t="s">
        <v>1695</v>
      </c>
      <c r="C693" t="s">
        <v>1675</v>
      </c>
      <c r="D693" t="s">
        <v>1679</v>
      </c>
      <c r="K693"/>
      <c r="L693"/>
      <c r="M693"/>
    </row>
    <row r="694" spans="1:13">
      <c r="A694" t="s">
        <v>189</v>
      </c>
      <c r="B694" t="s">
        <v>1695</v>
      </c>
      <c r="C694" t="s">
        <v>1675</v>
      </c>
      <c r="D694" t="s">
        <v>1677</v>
      </c>
      <c r="K694"/>
      <c r="L694"/>
      <c r="M694"/>
    </row>
    <row r="695" spans="1:13">
      <c r="A695" t="s">
        <v>141</v>
      </c>
      <c r="B695" t="s">
        <v>1695</v>
      </c>
      <c r="C695" t="s">
        <v>1675</v>
      </c>
      <c r="D695" t="s">
        <v>1677</v>
      </c>
      <c r="K695"/>
      <c r="L695"/>
      <c r="M695"/>
    </row>
    <row r="696" spans="1:13">
      <c r="A696" t="s">
        <v>129</v>
      </c>
      <c r="B696" t="s">
        <v>1695</v>
      </c>
      <c r="C696" t="s">
        <v>1675</v>
      </c>
      <c r="D696" t="s">
        <v>1677</v>
      </c>
      <c r="K696"/>
      <c r="L696"/>
      <c r="M696"/>
    </row>
    <row r="697" spans="1:13">
      <c r="A697" t="s">
        <v>144</v>
      </c>
      <c r="B697" t="s">
        <v>1695</v>
      </c>
      <c r="C697" t="s">
        <v>1675</v>
      </c>
      <c r="D697" t="s">
        <v>1677</v>
      </c>
      <c r="K697"/>
      <c r="L697"/>
      <c r="M697"/>
    </row>
    <row r="698" spans="1:13">
      <c r="A698" t="s">
        <v>111</v>
      </c>
      <c r="B698" t="s">
        <v>1695</v>
      </c>
      <c r="C698" t="s">
        <v>1675</v>
      </c>
      <c r="D698" t="s">
        <v>1677</v>
      </c>
      <c r="K698"/>
      <c r="L698"/>
      <c r="M698"/>
    </row>
    <row r="699" spans="1:13">
      <c r="A699" t="s">
        <v>190</v>
      </c>
      <c r="B699" t="s">
        <v>1695</v>
      </c>
      <c r="C699" t="s">
        <v>1675</v>
      </c>
      <c r="D699" t="s">
        <v>1677</v>
      </c>
      <c r="K699"/>
      <c r="L699"/>
      <c r="M699"/>
    </row>
    <row r="700" spans="1:13">
      <c r="A700" t="s">
        <v>168</v>
      </c>
      <c r="B700" t="s">
        <v>1695</v>
      </c>
      <c r="C700" t="s">
        <v>1675</v>
      </c>
      <c r="D700" t="s">
        <v>1677</v>
      </c>
      <c r="K700"/>
      <c r="L700"/>
      <c r="M700"/>
    </row>
    <row r="701" spans="1:13">
      <c r="A701" t="s">
        <v>191</v>
      </c>
      <c r="B701" t="s">
        <v>1695</v>
      </c>
      <c r="C701" t="s">
        <v>1675</v>
      </c>
      <c r="D701" t="s">
        <v>1677</v>
      </c>
      <c r="K701"/>
      <c r="L701"/>
      <c r="M701"/>
    </row>
    <row r="702" spans="1:13">
      <c r="A702" t="s">
        <v>179</v>
      </c>
      <c r="B702" t="s">
        <v>1695</v>
      </c>
      <c r="C702" t="s">
        <v>1675</v>
      </c>
      <c r="D702" t="s">
        <v>1677</v>
      </c>
      <c r="K702"/>
      <c r="L702"/>
      <c r="M702"/>
    </row>
    <row r="703" spans="1:13">
      <c r="A703" t="s">
        <v>98</v>
      </c>
      <c r="B703" t="s">
        <v>1695</v>
      </c>
      <c r="C703" t="s">
        <v>1675</v>
      </c>
      <c r="D703" t="s">
        <v>1679</v>
      </c>
      <c r="K703"/>
      <c r="L703"/>
      <c r="M703"/>
    </row>
    <row r="704" spans="1:13">
      <c r="A704" t="s">
        <v>181</v>
      </c>
      <c r="B704" t="s">
        <v>1695</v>
      </c>
      <c r="C704" t="s">
        <v>1675</v>
      </c>
      <c r="D704" t="s">
        <v>1677</v>
      </c>
      <c r="K704"/>
      <c r="L704"/>
      <c r="M704"/>
    </row>
    <row r="705" spans="1:13">
      <c r="A705" t="s">
        <v>177</v>
      </c>
      <c r="B705" t="s">
        <v>1695</v>
      </c>
      <c r="C705" t="s">
        <v>1675</v>
      </c>
      <c r="D705" t="s">
        <v>1677</v>
      </c>
      <c r="K705"/>
      <c r="L705"/>
      <c r="M705"/>
    </row>
    <row r="706" spans="1:13">
      <c r="A706" t="s">
        <v>112</v>
      </c>
      <c r="B706" t="s">
        <v>1695</v>
      </c>
      <c r="C706" t="s">
        <v>1675</v>
      </c>
      <c r="D706" t="s">
        <v>1677</v>
      </c>
      <c r="K706"/>
      <c r="L706"/>
      <c r="M706"/>
    </row>
    <row r="707" spans="1:13">
      <c r="A707" t="s">
        <v>147</v>
      </c>
      <c r="B707" t="s">
        <v>1695</v>
      </c>
      <c r="C707" t="s">
        <v>1675</v>
      </c>
      <c r="D707" t="s">
        <v>1679</v>
      </c>
      <c r="K707"/>
      <c r="L707"/>
      <c r="M707"/>
    </row>
    <row r="708" spans="1:13">
      <c r="A708" t="s">
        <v>160</v>
      </c>
      <c r="B708" t="s">
        <v>1695</v>
      </c>
      <c r="C708" t="s">
        <v>1675</v>
      </c>
      <c r="D708" t="s">
        <v>1680</v>
      </c>
      <c r="K708"/>
      <c r="L708"/>
      <c r="M708"/>
    </row>
    <row r="709" spans="1:13">
      <c r="A709" t="s">
        <v>101</v>
      </c>
      <c r="B709" t="s">
        <v>1695</v>
      </c>
      <c r="C709" t="s">
        <v>1675</v>
      </c>
      <c r="D709" t="s">
        <v>1677</v>
      </c>
      <c r="K709"/>
      <c r="L709"/>
      <c r="M709"/>
    </row>
    <row r="710" spans="1:13">
      <c r="A710" t="s">
        <v>102</v>
      </c>
      <c r="B710" t="s">
        <v>1695</v>
      </c>
      <c r="C710" t="s">
        <v>1675</v>
      </c>
      <c r="D710" t="s">
        <v>1679</v>
      </c>
      <c r="K710"/>
      <c r="L710"/>
      <c r="M710"/>
    </row>
    <row r="711" spans="1:13">
      <c r="A711" t="s">
        <v>117</v>
      </c>
      <c r="B711" t="s">
        <v>1695</v>
      </c>
      <c r="C711" t="s">
        <v>1675</v>
      </c>
      <c r="D711" t="s">
        <v>1677</v>
      </c>
      <c r="K711"/>
      <c r="L711"/>
      <c r="M711"/>
    </row>
    <row r="712" spans="1:13">
      <c r="A712" t="s">
        <v>151</v>
      </c>
      <c r="B712" t="s">
        <v>1695</v>
      </c>
      <c r="C712" t="s">
        <v>1675</v>
      </c>
      <c r="D712" t="s">
        <v>1677</v>
      </c>
      <c r="K712"/>
      <c r="L712"/>
      <c r="M712"/>
    </row>
    <row r="713" spans="1:13">
      <c r="A713" t="s">
        <v>113</v>
      </c>
      <c r="B713" t="s">
        <v>1695</v>
      </c>
      <c r="C713" t="s">
        <v>1675</v>
      </c>
      <c r="D713" t="s">
        <v>1677</v>
      </c>
      <c r="K713"/>
      <c r="L713"/>
      <c r="M713"/>
    </row>
    <row r="714" spans="1:13">
      <c r="A714" t="s">
        <v>150</v>
      </c>
      <c r="B714" t="s">
        <v>1695</v>
      </c>
      <c r="C714" t="s">
        <v>1675</v>
      </c>
      <c r="D714" t="s">
        <v>1679</v>
      </c>
      <c r="K714"/>
      <c r="L714"/>
      <c r="M714"/>
    </row>
    <row r="715" spans="1:13">
      <c r="A715" t="s">
        <v>133</v>
      </c>
      <c r="B715" t="s">
        <v>1695</v>
      </c>
      <c r="C715" t="s">
        <v>1675</v>
      </c>
      <c r="D715" t="s">
        <v>1677</v>
      </c>
      <c r="K715"/>
      <c r="L715"/>
      <c r="M715"/>
    </row>
    <row r="716" spans="1:13">
      <c r="A716" t="s">
        <v>107</v>
      </c>
      <c r="B716" t="s">
        <v>1695</v>
      </c>
      <c r="C716" t="s">
        <v>1675</v>
      </c>
      <c r="D716" t="s">
        <v>1677</v>
      </c>
      <c r="K716"/>
      <c r="L716"/>
      <c r="M716"/>
    </row>
    <row r="717" spans="1:13">
      <c r="A717" t="s">
        <v>132</v>
      </c>
      <c r="B717" t="s">
        <v>1695</v>
      </c>
      <c r="C717" t="s">
        <v>1675</v>
      </c>
      <c r="D717" t="s">
        <v>1679</v>
      </c>
      <c r="K717"/>
      <c r="L717"/>
      <c r="M717"/>
    </row>
    <row r="718" spans="1:13">
      <c r="A718" t="s">
        <v>140</v>
      </c>
      <c r="B718" t="s">
        <v>1695</v>
      </c>
      <c r="C718" t="s">
        <v>1675</v>
      </c>
      <c r="D718" t="s">
        <v>1677</v>
      </c>
      <c r="K718"/>
      <c r="L718"/>
      <c r="M718"/>
    </row>
    <row r="719" spans="1:13">
      <c r="A719" t="s">
        <v>174</v>
      </c>
      <c r="B719" t="s">
        <v>1695</v>
      </c>
      <c r="C719" t="s">
        <v>1675</v>
      </c>
      <c r="D719" t="s">
        <v>1677</v>
      </c>
      <c r="K719"/>
      <c r="L719"/>
      <c r="M719"/>
    </row>
    <row r="720" spans="1:13">
      <c r="A720" t="s">
        <v>180</v>
      </c>
      <c r="B720" t="s">
        <v>1695</v>
      </c>
      <c r="C720" t="s">
        <v>1675</v>
      </c>
      <c r="D720" t="s">
        <v>1680</v>
      </c>
      <c r="K720"/>
      <c r="L720"/>
      <c r="M720"/>
    </row>
    <row r="721" spans="1:13">
      <c r="A721" t="s">
        <v>91</v>
      </c>
      <c r="B721" t="s">
        <v>1695</v>
      </c>
      <c r="C721" t="s">
        <v>1675</v>
      </c>
      <c r="D721" t="s">
        <v>1679</v>
      </c>
      <c r="K721"/>
      <c r="L721"/>
      <c r="M721"/>
    </row>
    <row r="722" spans="1:13">
      <c r="A722" t="s">
        <v>167</v>
      </c>
      <c r="B722" t="s">
        <v>1695</v>
      </c>
      <c r="C722" t="s">
        <v>1675</v>
      </c>
      <c r="D722" t="s">
        <v>1677</v>
      </c>
      <c r="K722"/>
      <c r="L722"/>
      <c r="M722"/>
    </row>
    <row r="723" spans="1:13">
      <c r="A723" t="s">
        <v>166</v>
      </c>
      <c r="B723" t="s">
        <v>1695</v>
      </c>
      <c r="C723" t="s">
        <v>1675</v>
      </c>
      <c r="D723" t="s">
        <v>1680</v>
      </c>
      <c r="K723"/>
      <c r="L723"/>
      <c r="M723"/>
    </row>
    <row r="724" spans="1:13">
      <c r="A724" t="s">
        <v>145</v>
      </c>
      <c r="B724" t="s">
        <v>1695</v>
      </c>
      <c r="C724" t="s">
        <v>1675</v>
      </c>
      <c r="D724" t="s">
        <v>1677</v>
      </c>
      <c r="K724"/>
      <c r="L724"/>
      <c r="M724"/>
    </row>
    <row r="725" spans="1:13">
      <c r="A725" t="s">
        <v>146</v>
      </c>
      <c r="B725" t="s">
        <v>1695</v>
      </c>
      <c r="C725" t="s">
        <v>1675</v>
      </c>
      <c r="D725" t="s">
        <v>1677</v>
      </c>
      <c r="K725"/>
      <c r="L725"/>
      <c r="M725"/>
    </row>
    <row r="726" spans="1:13">
      <c r="A726" t="s">
        <v>142</v>
      </c>
      <c r="B726" t="s">
        <v>1695</v>
      </c>
      <c r="C726" t="s">
        <v>1675</v>
      </c>
      <c r="D726" t="s">
        <v>1677</v>
      </c>
      <c r="K726"/>
      <c r="L726"/>
      <c r="M726"/>
    </row>
    <row r="727" spans="1:13">
      <c r="A727" t="s">
        <v>185</v>
      </c>
      <c r="B727" t="s">
        <v>1695</v>
      </c>
      <c r="C727" t="s">
        <v>1675</v>
      </c>
      <c r="D727" t="s">
        <v>1677</v>
      </c>
      <c r="K727"/>
      <c r="L727"/>
      <c r="M727"/>
    </row>
    <row r="728" spans="1:13">
      <c r="A728" t="s">
        <v>171</v>
      </c>
      <c r="B728" t="s">
        <v>1695</v>
      </c>
      <c r="C728" t="s">
        <v>1675</v>
      </c>
      <c r="D728" t="s">
        <v>1677</v>
      </c>
      <c r="K728"/>
      <c r="L728"/>
      <c r="M728"/>
    </row>
    <row r="729" spans="1:13">
      <c r="A729" t="s">
        <v>172</v>
      </c>
      <c r="B729" t="s">
        <v>1695</v>
      </c>
      <c r="C729" t="s">
        <v>1675</v>
      </c>
      <c r="D729" t="s">
        <v>1677</v>
      </c>
      <c r="K729"/>
      <c r="L729"/>
      <c r="M729"/>
    </row>
    <row r="730" spans="1:13">
      <c r="A730" t="s">
        <v>173</v>
      </c>
      <c r="B730" t="s">
        <v>1695</v>
      </c>
      <c r="C730" t="s">
        <v>1675</v>
      </c>
      <c r="D730" t="s">
        <v>1677</v>
      </c>
      <c r="K730"/>
      <c r="L730"/>
      <c r="M730"/>
    </row>
    <row r="731" spans="1:13">
      <c r="A731" t="s">
        <v>99</v>
      </c>
      <c r="B731" t="s">
        <v>1695</v>
      </c>
      <c r="C731" t="s">
        <v>1675</v>
      </c>
      <c r="D731" t="s">
        <v>1679</v>
      </c>
      <c r="K731"/>
      <c r="L731"/>
      <c r="M731"/>
    </row>
    <row r="732" spans="1:13">
      <c r="A732" t="s">
        <v>118</v>
      </c>
      <c r="B732" t="s">
        <v>1695</v>
      </c>
      <c r="C732" t="s">
        <v>1675</v>
      </c>
      <c r="D732" t="s">
        <v>1679</v>
      </c>
      <c r="K732"/>
      <c r="L732"/>
      <c r="M732"/>
    </row>
    <row r="733" spans="1:13">
      <c r="A733" t="s">
        <v>614</v>
      </c>
      <c r="B733" t="s">
        <v>1695</v>
      </c>
      <c r="C733" t="s">
        <v>1675</v>
      </c>
      <c r="D733" t="s">
        <v>1677</v>
      </c>
      <c r="K733"/>
      <c r="L733"/>
      <c r="M733"/>
    </row>
    <row r="734" spans="1:13">
      <c r="A734" t="s">
        <v>615</v>
      </c>
      <c r="B734" t="s">
        <v>1695</v>
      </c>
      <c r="C734" t="s">
        <v>1675</v>
      </c>
      <c r="D734" t="s">
        <v>1680</v>
      </c>
      <c r="K734"/>
      <c r="L734"/>
      <c r="M734"/>
    </row>
    <row r="735" spans="1:13">
      <c r="A735" t="s">
        <v>616</v>
      </c>
      <c r="B735" t="s">
        <v>1695</v>
      </c>
      <c r="C735" t="s">
        <v>1675</v>
      </c>
      <c r="D735" t="s">
        <v>1677</v>
      </c>
      <c r="K735"/>
      <c r="L735"/>
      <c r="M735"/>
    </row>
    <row r="736" spans="1:13">
      <c r="A736" t="s">
        <v>613</v>
      </c>
      <c r="B736" t="s">
        <v>1695</v>
      </c>
      <c r="C736" t="s">
        <v>1675</v>
      </c>
      <c r="D736" t="s">
        <v>1679</v>
      </c>
      <c r="K736"/>
      <c r="L736"/>
      <c r="M736"/>
    </row>
    <row r="737" spans="1:13">
      <c r="A737" t="s">
        <v>617</v>
      </c>
      <c r="B737" t="s">
        <v>1695</v>
      </c>
      <c r="C737" t="s">
        <v>1675</v>
      </c>
      <c r="D737" t="s">
        <v>1677</v>
      </c>
      <c r="K737"/>
      <c r="L737"/>
      <c r="M737"/>
    </row>
    <row r="738" spans="1:13">
      <c r="A738" t="s">
        <v>162</v>
      </c>
      <c r="B738" t="s">
        <v>1695</v>
      </c>
      <c r="C738" t="s">
        <v>1675</v>
      </c>
      <c r="D738" t="s">
        <v>1677</v>
      </c>
      <c r="K738"/>
      <c r="L738"/>
      <c r="M738"/>
    </row>
    <row r="739" spans="1:13">
      <c r="A739" t="s">
        <v>161</v>
      </c>
      <c r="B739" t="s">
        <v>1695</v>
      </c>
      <c r="C739" t="s">
        <v>1675</v>
      </c>
      <c r="D739" t="s">
        <v>1677</v>
      </c>
      <c r="K739"/>
      <c r="L739"/>
      <c r="M739"/>
    </row>
    <row r="740" spans="1:13">
      <c r="A740" t="s">
        <v>165</v>
      </c>
      <c r="B740" t="s">
        <v>1695</v>
      </c>
      <c r="C740" t="s">
        <v>1675</v>
      </c>
      <c r="D740" t="s">
        <v>1677</v>
      </c>
      <c r="K740"/>
      <c r="L740"/>
      <c r="M740"/>
    </row>
    <row r="741" spans="1:13">
      <c r="A741" t="s">
        <v>159</v>
      </c>
      <c r="B741" t="s">
        <v>1695</v>
      </c>
      <c r="C741" t="s">
        <v>1675</v>
      </c>
      <c r="D741" t="s">
        <v>1677</v>
      </c>
      <c r="K741"/>
      <c r="L741"/>
      <c r="M741"/>
    </row>
    <row r="742" spans="1:13">
      <c r="A742" t="s">
        <v>122</v>
      </c>
      <c r="B742" t="s">
        <v>1695</v>
      </c>
      <c r="C742" t="s">
        <v>1675</v>
      </c>
      <c r="D742" t="s">
        <v>1677</v>
      </c>
      <c r="K742"/>
      <c r="L742"/>
      <c r="M742"/>
    </row>
    <row r="743" spans="1:13">
      <c r="A743" t="s">
        <v>105</v>
      </c>
      <c r="B743" t="s">
        <v>1695</v>
      </c>
      <c r="C743" t="s">
        <v>1675</v>
      </c>
      <c r="D743" t="s">
        <v>1679</v>
      </c>
      <c r="K743"/>
      <c r="L743"/>
      <c r="M743"/>
    </row>
    <row r="744" spans="1:13">
      <c r="A744" t="s">
        <v>126</v>
      </c>
      <c r="B744" t="s">
        <v>1695</v>
      </c>
      <c r="C744" t="s">
        <v>1675</v>
      </c>
      <c r="D744" t="s">
        <v>1677</v>
      </c>
      <c r="K744"/>
      <c r="L744"/>
      <c r="M744"/>
    </row>
    <row r="745" spans="1:13">
      <c r="A745" t="s">
        <v>136</v>
      </c>
      <c r="B745" t="s">
        <v>1695</v>
      </c>
      <c r="C745" t="s">
        <v>1675</v>
      </c>
      <c r="D745" t="s">
        <v>1679</v>
      </c>
      <c r="K745"/>
      <c r="L745"/>
      <c r="M745"/>
    </row>
    <row r="746" spans="1:13">
      <c r="A746" t="s">
        <v>152</v>
      </c>
      <c r="B746" t="s">
        <v>1695</v>
      </c>
      <c r="C746" t="s">
        <v>1675</v>
      </c>
      <c r="D746" t="s">
        <v>1680</v>
      </c>
      <c r="K746"/>
      <c r="L746"/>
      <c r="M746"/>
    </row>
    <row r="747" spans="1:13">
      <c r="A747" t="s">
        <v>97</v>
      </c>
      <c r="B747" t="s">
        <v>1695</v>
      </c>
      <c r="C747" t="s">
        <v>1675</v>
      </c>
      <c r="D747" t="s">
        <v>1677</v>
      </c>
      <c r="K747"/>
      <c r="L747"/>
      <c r="M747"/>
    </row>
    <row r="748" spans="1:13">
      <c r="A748" t="s">
        <v>134</v>
      </c>
      <c r="B748" t="s">
        <v>1695</v>
      </c>
      <c r="C748" t="s">
        <v>1675</v>
      </c>
      <c r="D748" t="s">
        <v>1679</v>
      </c>
      <c r="K748"/>
      <c r="L748"/>
      <c r="M748"/>
    </row>
    <row r="749" spans="1:13">
      <c r="A749" t="s">
        <v>182</v>
      </c>
      <c r="B749" t="s">
        <v>1695</v>
      </c>
      <c r="C749" t="s">
        <v>1675</v>
      </c>
      <c r="D749" t="s">
        <v>1677</v>
      </c>
      <c r="K749"/>
      <c r="L749"/>
      <c r="M749"/>
    </row>
    <row r="750" spans="1:13">
      <c r="A750" t="s">
        <v>178</v>
      </c>
      <c r="B750" t="s">
        <v>1695</v>
      </c>
      <c r="C750" t="s">
        <v>1675</v>
      </c>
      <c r="D750" t="s">
        <v>1677</v>
      </c>
      <c r="K750"/>
      <c r="L750"/>
      <c r="M750"/>
    </row>
    <row r="751" spans="1:13">
      <c r="A751" t="s">
        <v>119</v>
      </c>
      <c r="B751" t="s">
        <v>1695</v>
      </c>
      <c r="C751" t="s">
        <v>1675</v>
      </c>
      <c r="D751" t="s">
        <v>1679</v>
      </c>
      <c r="K751"/>
      <c r="L751"/>
      <c r="M751"/>
    </row>
    <row r="752" spans="1:13">
      <c r="A752" t="s">
        <v>109</v>
      </c>
      <c r="B752" t="s">
        <v>1695</v>
      </c>
      <c r="C752" t="s">
        <v>1675</v>
      </c>
      <c r="D752" t="s">
        <v>1679</v>
      </c>
      <c r="K752"/>
      <c r="L752"/>
      <c r="M752"/>
    </row>
    <row r="753" spans="1:13">
      <c r="A753" t="s">
        <v>170</v>
      </c>
      <c r="B753" t="s">
        <v>1695</v>
      </c>
      <c r="C753" t="s">
        <v>1675</v>
      </c>
      <c r="D753" t="s">
        <v>1677</v>
      </c>
      <c r="K753"/>
      <c r="L753"/>
      <c r="M753"/>
    </row>
    <row r="754" spans="1:13">
      <c r="A754" t="s">
        <v>116</v>
      </c>
      <c r="B754" t="s">
        <v>1695</v>
      </c>
      <c r="C754" t="s">
        <v>1675</v>
      </c>
      <c r="D754" t="s">
        <v>1677</v>
      </c>
      <c r="K754"/>
      <c r="L754"/>
      <c r="M754"/>
    </row>
    <row r="755" spans="1:13">
      <c r="A755" t="s">
        <v>169</v>
      </c>
      <c r="B755" t="s">
        <v>1695</v>
      </c>
      <c r="C755" t="s">
        <v>1675</v>
      </c>
      <c r="D755" t="s">
        <v>1677</v>
      </c>
      <c r="K755"/>
      <c r="L755"/>
      <c r="M755"/>
    </row>
    <row r="756" spans="1:13">
      <c r="A756" t="s">
        <v>158</v>
      </c>
      <c r="B756" t="s">
        <v>1695</v>
      </c>
      <c r="C756" t="s">
        <v>1675</v>
      </c>
      <c r="D756" t="s">
        <v>1680</v>
      </c>
      <c r="K756"/>
      <c r="L756"/>
      <c r="M756"/>
    </row>
    <row r="757" spans="1:13">
      <c r="A757" t="s">
        <v>127</v>
      </c>
      <c r="B757" t="s">
        <v>1695</v>
      </c>
      <c r="C757" t="s">
        <v>1675</v>
      </c>
      <c r="D757" t="s">
        <v>1679</v>
      </c>
      <c r="K757"/>
      <c r="L757"/>
      <c r="M757"/>
    </row>
    <row r="758" spans="1:13">
      <c r="A758" t="s">
        <v>130</v>
      </c>
      <c r="B758" t="s">
        <v>1695</v>
      </c>
      <c r="C758" t="s">
        <v>1675</v>
      </c>
      <c r="D758" t="s">
        <v>1679</v>
      </c>
      <c r="K758"/>
      <c r="L758"/>
      <c r="M758"/>
    </row>
    <row r="759" spans="1:13">
      <c r="A759" t="s">
        <v>115</v>
      </c>
      <c r="B759" t="s">
        <v>1695</v>
      </c>
      <c r="C759" t="s">
        <v>1675</v>
      </c>
      <c r="D759" t="s">
        <v>1677</v>
      </c>
      <c r="K759"/>
      <c r="L759"/>
      <c r="M759"/>
    </row>
    <row r="760" spans="1:13">
      <c r="A760" t="s">
        <v>164</v>
      </c>
      <c r="B760" t="s">
        <v>1695</v>
      </c>
      <c r="C760" t="s">
        <v>1669</v>
      </c>
      <c r="D760" t="s">
        <v>1679</v>
      </c>
      <c r="K760"/>
      <c r="L760"/>
      <c r="M760"/>
    </row>
    <row r="761" spans="1:13">
      <c r="A761" t="s">
        <v>137</v>
      </c>
      <c r="B761" t="s">
        <v>1695</v>
      </c>
      <c r="C761" t="s">
        <v>1675</v>
      </c>
      <c r="D761" t="s">
        <v>1677</v>
      </c>
      <c r="K761"/>
      <c r="L761"/>
      <c r="M761"/>
    </row>
    <row r="762" spans="1:13">
      <c r="A762" t="s">
        <v>176</v>
      </c>
      <c r="B762" t="s">
        <v>1695</v>
      </c>
      <c r="C762" t="s">
        <v>1675</v>
      </c>
      <c r="D762" t="s">
        <v>1677</v>
      </c>
      <c r="K762"/>
      <c r="L762"/>
      <c r="M762"/>
    </row>
    <row r="763" spans="1:13">
      <c r="A763" t="s">
        <v>131</v>
      </c>
      <c r="B763" t="s">
        <v>1695</v>
      </c>
      <c r="C763" t="s">
        <v>1675</v>
      </c>
      <c r="D763" t="s">
        <v>1677</v>
      </c>
      <c r="K763"/>
      <c r="L763"/>
      <c r="M763"/>
    </row>
    <row r="764" spans="1:13">
      <c r="A764" t="s">
        <v>612</v>
      </c>
      <c r="B764" t="s">
        <v>1695</v>
      </c>
      <c r="C764" t="s">
        <v>1675</v>
      </c>
      <c r="D764" t="s">
        <v>1679</v>
      </c>
      <c r="K764"/>
      <c r="L764"/>
      <c r="M764"/>
    </row>
    <row r="765" spans="1:13">
      <c r="A765" t="s">
        <v>94</v>
      </c>
      <c r="B765" t="s">
        <v>1695</v>
      </c>
      <c r="C765" t="s">
        <v>1675</v>
      </c>
      <c r="D765" t="s">
        <v>1677</v>
      </c>
      <c r="K765"/>
      <c r="L765"/>
      <c r="M765"/>
    </row>
    <row r="766" spans="1:13">
      <c r="A766" t="s">
        <v>120</v>
      </c>
      <c r="B766" t="s">
        <v>1695</v>
      </c>
      <c r="C766" t="s">
        <v>1675</v>
      </c>
      <c r="D766" t="s">
        <v>1677</v>
      </c>
      <c r="K766"/>
      <c r="L766"/>
      <c r="M766"/>
    </row>
    <row r="767" spans="1:13">
      <c r="A767" t="s">
        <v>95</v>
      </c>
      <c r="B767" t="s">
        <v>1695</v>
      </c>
      <c r="C767" t="s">
        <v>1675</v>
      </c>
      <c r="D767" t="s">
        <v>1679</v>
      </c>
      <c r="K767"/>
      <c r="L767"/>
      <c r="M767"/>
    </row>
    <row r="768" spans="1:13">
      <c r="A768" t="s">
        <v>88</v>
      </c>
      <c r="B768" t="s">
        <v>1695</v>
      </c>
      <c r="C768" t="s">
        <v>1675</v>
      </c>
      <c r="D768" t="s">
        <v>1679</v>
      </c>
      <c r="K768"/>
      <c r="L768"/>
      <c r="M768"/>
    </row>
    <row r="769" spans="1:13">
      <c r="A769" t="s">
        <v>93</v>
      </c>
      <c r="B769" t="s">
        <v>1695</v>
      </c>
      <c r="C769" t="s">
        <v>1675</v>
      </c>
      <c r="D769" t="s">
        <v>1679</v>
      </c>
      <c r="K769"/>
      <c r="L769"/>
      <c r="M769"/>
    </row>
    <row r="770" spans="1:13">
      <c r="A770" t="s">
        <v>148</v>
      </c>
      <c r="B770" t="s">
        <v>1695</v>
      </c>
      <c r="C770" t="s">
        <v>1675</v>
      </c>
      <c r="D770" t="s">
        <v>1679</v>
      </c>
      <c r="K770"/>
      <c r="L770"/>
      <c r="M770"/>
    </row>
    <row r="771" spans="1:13">
      <c r="A771" t="s">
        <v>103</v>
      </c>
      <c r="B771" t="s">
        <v>1695</v>
      </c>
      <c r="C771" t="s">
        <v>1675</v>
      </c>
      <c r="D771" t="s">
        <v>1677</v>
      </c>
      <c r="K771"/>
      <c r="L771"/>
      <c r="M771"/>
    </row>
    <row r="772" spans="1:13">
      <c r="A772" t="s">
        <v>104</v>
      </c>
      <c r="B772" t="s">
        <v>1695</v>
      </c>
      <c r="C772" t="s">
        <v>1675</v>
      </c>
      <c r="D772" t="s">
        <v>1679</v>
      </c>
      <c r="K772"/>
      <c r="L772"/>
      <c r="M772"/>
    </row>
    <row r="773" spans="1:13">
      <c r="A773" t="s">
        <v>123</v>
      </c>
      <c r="B773" t="s">
        <v>1695</v>
      </c>
      <c r="C773" t="s">
        <v>1675</v>
      </c>
      <c r="D773" t="s">
        <v>1677</v>
      </c>
      <c r="K773"/>
      <c r="L773"/>
      <c r="M773"/>
    </row>
    <row r="774" spans="1:13">
      <c r="A774" t="s">
        <v>108</v>
      </c>
      <c r="B774" t="s">
        <v>1695</v>
      </c>
      <c r="C774" t="s">
        <v>1675</v>
      </c>
      <c r="D774" t="s">
        <v>1677</v>
      </c>
      <c r="K774"/>
      <c r="L774"/>
      <c r="M774"/>
    </row>
    <row r="775" spans="1:13">
      <c r="A775" t="s">
        <v>114</v>
      </c>
      <c r="B775" t="s">
        <v>1695</v>
      </c>
      <c r="C775" t="s">
        <v>1675</v>
      </c>
      <c r="D775" t="s">
        <v>1677</v>
      </c>
      <c r="K775"/>
      <c r="L775"/>
      <c r="M775"/>
    </row>
    <row r="776" spans="1:13">
      <c r="A776" t="s">
        <v>110</v>
      </c>
      <c r="B776" t="s">
        <v>1695</v>
      </c>
      <c r="C776" t="s">
        <v>1675</v>
      </c>
      <c r="D776" t="s">
        <v>1677</v>
      </c>
      <c r="K776"/>
      <c r="L776"/>
      <c r="M776"/>
    </row>
    <row r="777" spans="1:13">
      <c r="A777" t="s">
        <v>139</v>
      </c>
      <c r="B777" t="s">
        <v>1695</v>
      </c>
      <c r="C777" t="s">
        <v>1675</v>
      </c>
      <c r="D777" t="s">
        <v>1679</v>
      </c>
      <c r="K777"/>
      <c r="L777"/>
      <c r="M777"/>
    </row>
    <row r="778" spans="1:13">
      <c r="A778" t="s">
        <v>156</v>
      </c>
      <c r="B778" t="s">
        <v>1695</v>
      </c>
      <c r="C778" t="s">
        <v>1675</v>
      </c>
      <c r="D778" t="s">
        <v>1677</v>
      </c>
      <c r="K778"/>
      <c r="L778"/>
      <c r="M778"/>
    </row>
    <row r="779" spans="1:13">
      <c r="A779" t="s">
        <v>90</v>
      </c>
      <c r="B779" t="s">
        <v>1695</v>
      </c>
      <c r="C779" t="s">
        <v>1675</v>
      </c>
      <c r="D779" t="s">
        <v>1677</v>
      </c>
      <c r="K779"/>
      <c r="L779"/>
      <c r="M779"/>
    </row>
    <row r="780" spans="1:13">
      <c r="A780" t="s">
        <v>87</v>
      </c>
      <c r="B780" t="s">
        <v>1695</v>
      </c>
      <c r="C780" t="s">
        <v>1675</v>
      </c>
      <c r="D780" t="s">
        <v>1677</v>
      </c>
      <c r="K780"/>
      <c r="L780"/>
      <c r="M780"/>
    </row>
    <row r="781" spans="1:13">
      <c r="A781" t="s">
        <v>89</v>
      </c>
      <c r="B781" t="s">
        <v>1695</v>
      </c>
      <c r="C781" t="s">
        <v>1675</v>
      </c>
      <c r="D781" t="s">
        <v>1677</v>
      </c>
      <c r="K781"/>
      <c r="L781"/>
      <c r="M781"/>
    </row>
    <row r="782" spans="1:13">
      <c r="A782" t="s">
        <v>106</v>
      </c>
      <c r="B782" t="s">
        <v>1695</v>
      </c>
      <c r="C782" t="s">
        <v>1675</v>
      </c>
      <c r="D782" t="s">
        <v>1677</v>
      </c>
      <c r="K782"/>
      <c r="L782"/>
      <c r="M782"/>
    </row>
    <row r="783" spans="1:13">
      <c r="A783" t="s">
        <v>125</v>
      </c>
      <c r="B783" t="s">
        <v>1695</v>
      </c>
      <c r="C783" t="s">
        <v>1675</v>
      </c>
      <c r="D783" t="s">
        <v>1677</v>
      </c>
      <c r="K783"/>
      <c r="L783"/>
      <c r="M783"/>
    </row>
    <row r="784" spans="1:13">
      <c r="A784" t="s">
        <v>186</v>
      </c>
      <c r="B784" t="s">
        <v>1695</v>
      </c>
      <c r="C784" t="s">
        <v>1675</v>
      </c>
      <c r="D784" t="s">
        <v>1677</v>
      </c>
      <c r="K784"/>
      <c r="L784"/>
      <c r="M784"/>
    </row>
    <row r="785" spans="1:13">
      <c r="A785" t="s">
        <v>135</v>
      </c>
      <c r="B785" t="s">
        <v>1695</v>
      </c>
      <c r="C785" t="s">
        <v>1675</v>
      </c>
      <c r="D785" t="s">
        <v>1677</v>
      </c>
      <c r="K785"/>
      <c r="L785"/>
      <c r="M785"/>
    </row>
    <row r="786" spans="1:13">
      <c r="A786" t="s">
        <v>143</v>
      </c>
      <c r="B786" t="s">
        <v>1695</v>
      </c>
      <c r="C786" t="s">
        <v>1675</v>
      </c>
      <c r="D786" t="s">
        <v>1677</v>
      </c>
      <c r="K786"/>
      <c r="L786"/>
      <c r="M786"/>
    </row>
    <row r="787" spans="1:13">
      <c r="A787" t="s">
        <v>184</v>
      </c>
      <c r="B787" t="s">
        <v>1695</v>
      </c>
      <c r="C787" t="s">
        <v>1675</v>
      </c>
      <c r="D787" t="s">
        <v>1677</v>
      </c>
      <c r="K787"/>
      <c r="L787"/>
      <c r="M787"/>
    </row>
    <row r="788" spans="1:13">
      <c r="A788" t="s">
        <v>121</v>
      </c>
      <c r="B788" t="s">
        <v>1695</v>
      </c>
      <c r="C788" t="s">
        <v>1675</v>
      </c>
      <c r="D788" t="s">
        <v>1683</v>
      </c>
      <c r="K788"/>
      <c r="L788"/>
      <c r="M788"/>
    </row>
    <row r="789" spans="1:13">
      <c r="A789" t="s">
        <v>163</v>
      </c>
      <c r="B789" t="s">
        <v>1695</v>
      </c>
      <c r="C789" t="s">
        <v>1669</v>
      </c>
      <c r="D789" t="s">
        <v>1679</v>
      </c>
      <c r="K789"/>
      <c r="L789"/>
      <c r="M789"/>
    </row>
    <row r="790" spans="1:13">
      <c r="A790" t="s">
        <v>1699</v>
      </c>
      <c r="B790" t="s">
        <v>1695</v>
      </c>
      <c r="C790" t="s">
        <v>1668</v>
      </c>
      <c r="D790" t="s">
        <v>1677</v>
      </c>
    </row>
    <row r="791" spans="1:13">
      <c r="A791" t="s">
        <v>1701</v>
      </c>
      <c r="B791" t="s">
        <v>1695</v>
      </c>
      <c r="C791" t="s">
        <v>1675</v>
      </c>
      <c r="D791" t="s">
        <v>1677</v>
      </c>
    </row>
    <row r="792" spans="1:13">
      <c r="A792" t="s">
        <v>2747</v>
      </c>
      <c r="B792" t="s">
        <v>1696</v>
      </c>
      <c r="C792" t="s">
        <v>1667</v>
      </c>
      <c r="D792" t="s">
        <v>1678</v>
      </c>
    </row>
    <row r="793" spans="1:13">
      <c r="A793" t="s">
        <v>2884</v>
      </c>
      <c r="B793" t="s">
        <v>1695</v>
      </c>
      <c r="C793" t="s">
        <v>1675</v>
      </c>
      <c r="D793" t="s">
        <v>1678</v>
      </c>
    </row>
    <row r="794" spans="1:13">
      <c r="A794" t="s">
        <v>2886</v>
      </c>
      <c r="B794" t="s">
        <v>1695</v>
      </c>
      <c r="C794" t="s">
        <v>1668</v>
      </c>
      <c r="D794" t="s">
        <v>1678</v>
      </c>
    </row>
    <row r="795" spans="1:13">
      <c r="A795" t="s">
        <v>2888</v>
      </c>
      <c r="B795" t="s">
        <v>1695</v>
      </c>
      <c r="C795" t="s">
        <v>1675</v>
      </c>
      <c r="D795" t="s">
        <v>1677</v>
      </c>
    </row>
    <row r="796" spans="1:13">
      <c r="A796" t="s">
        <v>2890</v>
      </c>
      <c r="B796" t="s">
        <v>1695</v>
      </c>
      <c r="C796" t="s">
        <v>1675</v>
      </c>
      <c r="D796" t="s">
        <v>1677</v>
      </c>
    </row>
    <row r="797" spans="1:13">
      <c r="A797" t="s">
        <v>2903</v>
      </c>
      <c r="B797" t="s">
        <v>1695</v>
      </c>
      <c r="C797" t="s">
        <v>1671</v>
      </c>
      <c r="D797" t="s">
        <v>1677</v>
      </c>
    </row>
    <row r="798" spans="1:13">
      <c r="A798" t="s">
        <v>2905</v>
      </c>
      <c r="B798" t="s">
        <v>1695</v>
      </c>
      <c r="C798" t="s">
        <v>1671</v>
      </c>
      <c r="D798" t="s">
        <v>1677</v>
      </c>
    </row>
    <row r="799" spans="1:13">
      <c r="A799" t="s">
        <v>2907</v>
      </c>
      <c r="B799" t="s">
        <v>1696</v>
      </c>
      <c r="C799" t="s">
        <v>1668</v>
      </c>
      <c r="D799" t="s">
        <v>1677</v>
      </c>
    </row>
    <row r="800" spans="1:13">
      <c r="A800" t="s">
        <v>2910</v>
      </c>
      <c r="B800" t="s">
        <v>1695</v>
      </c>
      <c r="C800" t="s">
        <v>1668</v>
      </c>
      <c r="D800" t="s">
        <v>1677</v>
      </c>
    </row>
    <row r="801" spans="1:4">
      <c r="A801" t="s">
        <v>2912</v>
      </c>
      <c r="B801" t="s">
        <v>1695</v>
      </c>
      <c r="C801" t="s">
        <v>1668</v>
      </c>
      <c r="D801" t="s">
        <v>1677</v>
      </c>
    </row>
    <row r="802" spans="1:4">
      <c r="A802" t="s">
        <v>2914</v>
      </c>
      <c r="B802" t="s">
        <v>1695</v>
      </c>
      <c r="C802" t="s">
        <v>1668</v>
      </c>
      <c r="D802" t="s">
        <v>1677</v>
      </c>
    </row>
    <row r="803" spans="1:4">
      <c r="A803" t="s">
        <v>2916</v>
      </c>
      <c r="B803" t="s">
        <v>1696</v>
      </c>
      <c r="C803" t="s">
        <v>1668</v>
      </c>
      <c r="D803" t="s">
        <v>1677</v>
      </c>
    </row>
    <row r="804" spans="1:4">
      <c r="A804" t="s">
        <v>2920</v>
      </c>
      <c r="B804" t="s">
        <v>1695</v>
      </c>
      <c r="C804" t="s">
        <v>1672</v>
      </c>
      <c r="D804" t="s">
        <v>1679</v>
      </c>
    </row>
    <row r="805" spans="1:4">
      <c r="A805" t="s">
        <v>3047</v>
      </c>
      <c r="B805" t="s">
        <v>1695</v>
      </c>
      <c r="C805" t="s">
        <v>1674</v>
      </c>
      <c r="D805" t="s">
        <v>1677</v>
      </c>
    </row>
    <row r="806" spans="1:4">
      <c r="A806" t="s">
        <v>3048</v>
      </c>
      <c r="B806" t="s">
        <v>1695</v>
      </c>
      <c r="C806" t="s">
        <v>1674</v>
      </c>
      <c r="D806" t="s">
        <v>1677</v>
      </c>
    </row>
    <row r="807" spans="1:4">
      <c r="A807" t="s">
        <v>3020</v>
      </c>
      <c r="B807" t="s">
        <v>1695</v>
      </c>
      <c r="C807" t="s">
        <v>1674</v>
      </c>
      <c r="D807" t="s">
        <v>3029</v>
      </c>
    </row>
    <row r="808" spans="1:4">
      <c r="A808" t="s">
        <v>3015</v>
      </c>
      <c r="B808" t="s">
        <v>1695</v>
      </c>
      <c r="C808" t="s">
        <v>1674</v>
      </c>
      <c r="D808" t="s">
        <v>3029</v>
      </c>
    </row>
    <row r="809" spans="1:4">
      <c r="A809" t="s">
        <v>3016</v>
      </c>
      <c r="B809" t="s">
        <v>1695</v>
      </c>
      <c r="C809" t="s">
        <v>1674</v>
      </c>
      <c r="D809" t="s">
        <v>3029</v>
      </c>
    </row>
    <row r="810" spans="1:4">
      <c r="A810" t="s">
        <v>3017</v>
      </c>
      <c r="B810" t="s">
        <v>1695</v>
      </c>
      <c r="C810" t="s">
        <v>1674</v>
      </c>
      <c r="D810" t="s">
        <v>3029</v>
      </c>
    </row>
    <row r="811" spans="1:4">
      <c r="A811" t="s">
        <v>3018</v>
      </c>
      <c r="B811" t="s">
        <v>1695</v>
      </c>
      <c r="C811" t="s">
        <v>1674</v>
      </c>
      <c r="D811" t="s">
        <v>3029</v>
      </c>
    </row>
    <row r="812" spans="1:4">
      <c r="A812" t="s">
        <v>3019</v>
      </c>
      <c r="B812" t="s">
        <v>1695</v>
      </c>
      <c r="C812" t="s">
        <v>1674</v>
      </c>
      <c r="D812" t="s">
        <v>3029</v>
      </c>
    </row>
    <row r="813" spans="1:4">
      <c r="A813" t="s">
        <v>3055</v>
      </c>
      <c r="B813" t="s">
        <v>1695</v>
      </c>
      <c r="C813" t="s">
        <v>1674</v>
      </c>
      <c r="D813" t="s">
        <v>3029</v>
      </c>
    </row>
    <row r="814" spans="1:4">
      <c r="A814" t="s">
        <v>3031</v>
      </c>
      <c r="B814" t="s">
        <v>1696</v>
      </c>
      <c r="C814" t="s">
        <v>1671</v>
      </c>
      <c r="D814" t="s">
        <v>1677</v>
      </c>
    </row>
    <row r="815" spans="1:4">
      <c r="A815" t="s">
        <v>3049</v>
      </c>
      <c r="B815" t="s">
        <v>1695</v>
      </c>
      <c r="C815" t="s">
        <v>1672</v>
      </c>
      <c r="D815" t="s">
        <v>1679</v>
      </c>
    </row>
    <row r="816" spans="1:4">
      <c r="A816" t="s">
        <v>3052</v>
      </c>
      <c r="B816" t="s">
        <v>1695</v>
      </c>
      <c r="C816" t="s">
        <v>1672</v>
      </c>
      <c r="D816" t="s">
        <v>1679</v>
      </c>
    </row>
    <row r="817" spans="1:4">
      <c r="A817" t="s">
        <v>3056</v>
      </c>
      <c r="B817" t="s">
        <v>1695</v>
      </c>
      <c r="C817" t="s">
        <v>1672</v>
      </c>
      <c r="D817" t="s">
        <v>1679</v>
      </c>
    </row>
    <row r="818" spans="1:4">
      <c r="A818" t="s">
        <v>3059</v>
      </c>
      <c r="B818" t="s">
        <v>1695</v>
      </c>
      <c r="C818" t="s">
        <v>1672</v>
      </c>
      <c r="D818" t="s">
        <v>1679</v>
      </c>
    </row>
    <row r="819" spans="1:4">
      <c r="A819" t="s">
        <v>3073</v>
      </c>
      <c r="B819" t="s">
        <v>1695</v>
      </c>
      <c r="C819" t="s">
        <v>1672</v>
      </c>
      <c r="D819" t="s">
        <v>1679</v>
      </c>
    </row>
    <row r="820" spans="1:4">
      <c r="A820" t="s">
        <v>3074</v>
      </c>
      <c r="B820" t="s">
        <v>1695</v>
      </c>
      <c r="C820" t="s">
        <v>1672</v>
      </c>
      <c r="D820" t="s">
        <v>1679</v>
      </c>
    </row>
    <row r="821" spans="1:4">
      <c r="A821" t="s">
        <v>3077</v>
      </c>
      <c r="B821" t="s">
        <v>1695</v>
      </c>
      <c r="C821" t="s">
        <v>1672</v>
      </c>
      <c r="D821" t="s">
        <v>1679</v>
      </c>
    </row>
    <row r="822" spans="1:4">
      <c r="A822" t="s">
        <v>3081</v>
      </c>
      <c r="B822" t="s">
        <v>1695</v>
      </c>
      <c r="C822" t="s">
        <v>1672</v>
      </c>
      <c r="D822" t="s">
        <v>1677</v>
      </c>
    </row>
    <row r="823" spans="1:4">
      <c r="A823" t="s">
        <v>3082</v>
      </c>
      <c r="B823" t="s">
        <v>1695</v>
      </c>
      <c r="C823" t="s">
        <v>1672</v>
      </c>
      <c r="D823" t="s">
        <v>1677</v>
      </c>
    </row>
    <row r="824" spans="1:4">
      <c r="A824" t="s">
        <v>3085</v>
      </c>
      <c r="B824" t="s">
        <v>1695</v>
      </c>
      <c r="C824" t="s">
        <v>1668</v>
      </c>
      <c r="D824" t="s">
        <v>1677</v>
      </c>
    </row>
    <row r="825" spans="1:4">
      <c r="A825" t="s">
        <v>3089</v>
      </c>
      <c r="B825" t="s">
        <v>1695</v>
      </c>
      <c r="C825" t="s">
        <v>1671</v>
      </c>
      <c r="D825" t="s">
        <v>1677</v>
      </c>
    </row>
    <row r="826" spans="1:4">
      <c r="A826" t="s">
        <v>3091</v>
      </c>
      <c r="B826" t="s">
        <v>1695</v>
      </c>
      <c r="C826" t="s">
        <v>1671</v>
      </c>
      <c r="D826" t="s">
        <v>1677</v>
      </c>
    </row>
    <row r="827" spans="1:4">
      <c r="A827" t="s">
        <v>3093</v>
      </c>
      <c r="B827" t="s">
        <v>1695</v>
      </c>
      <c r="C827" t="s">
        <v>1675</v>
      </c>
      <c r="D827" t="s">
        <v>1679</v>
      </c>
    </row>
    <row r="828" spans="1:4">
      <c r="A828" t="s">
        <v>3095</v>
      </c>
      <c r="B828" t="s">
        <v>1695</v>
      </c>
      <c r="C828" t="s">
        <v>1672</v>
      </c>
      <c r="D828" t="s">
        <v>1677</v>
      </c>
    </row>
    <row r="829" spans="1:4">
      <c r="A829" t="s">
        <v>3098</v>
      </c>
      <c r="B829" t="s">
        <v>1695</v>
      </c>
      <c r="C829" t="s">
        <v>1672</v>
      </c>
      <c r="D829" t="s">
        <v>1677</v>
      </c>
    </row>
    <row r="830" spans="1:4">
      <c r="A830" t="s">
        <v>3100</v>
      </c>
      <c r="B830" t="s">
        <v>1695</v>
      </c>
      <c r="C830" t="s">
        <v>1672</v>
      </c>
      <c r="D830" t="s">
        <v>1677</v>
      </c>
    </row>
    <row r="831" spans="1:4">
      <c r="A831" t="s">
        <v>3103</v>
      </c>
      <c r="B831" t="s">
        <v>1695</v>
      </c>
      <c r="C831" t="s">
        <v>1672</v>
      </c>
      <c r="D831" t="s">
        <v>1677</v>
      </c>
    </row>
    <row r="832" spans="1:4">
      <c r="A832" t="s">
        <v>3106</v>
      </c>
      <c r="B832" t="s">
        <v>1695</v>
      </c>
      <c r="C832" t="s">
        <v>1672</v>
      </c>
      <c r="D832" t="s">
        <v>1679</v>
      </c>
    </row>
    <row r="833" spans="1:4">
      <c r="A833" t="s">
        <v>3109</v>
      </c>
      <c r="B833" t="s">
        <v>1695</v>
      </c>
      <c r="C833" t="s">
        <v>1672</v>
      </c>
      <c r="D833" t="s">
        <v>1679</v>
      </c>
    </row>
    <row r="834" spans="1:4">
      <c r="A834" t="s">
        <v>3112</v>
      </c>
      <c r="B834" t="s">
        <v>1695</v>
      </c>
      <c r="C834" t="s">
        <v>1675</v>
      </c>
      <c r="D834" t="s">
        <v>1679</v>
      </c>
    </row>
    <row r="835" spans="1:4">
      <c r="A835" t="s">
        <v>3114</v>
      </c>
      <c r="B835" t="s">
        <v>1695</v>
      </c>
      <c r="C835" t="s">
        <v>1675</v>
      </c>
      <c r="D835" t="s">
        <v>1679</v>
      </c>
    </row>
    <row r="836" spans="1:4">
      <c r="A836" t="s">
        <v>3117</v>
      </c>
      <c r="B836" t="s">
        <v>1695</v>
      </c>
      <c r="C836" t="s">
        <v>1675</v>
      </c>
      <c r="D836" t="s">
        <v>1677</v>
      </c>
    </row>
    <row r="837" spans="1:4">
      <c r="A837" t="s">
        <v>3120</v>
      </c>
      <c r="B837" t="s">
        <v>1695</v>
      </c>
      <c r="C837" t="s">
        <v>1675</v>
      </c>
      <c r="D837" t="s">
        <v>1677</v>
      </c>
    </row>
    <row r="838" spans="1:4">
      <c r="A838" t="s">
        <v>3123</v>
      </c>
      <c r="B838" t="s">
        <v>1695</v>
      </c>
      <c r="C838" t="s">
        <v>1675</v>
      </c>
      <c r="D838" t="s">
        <v>1677</v>
      </c>
    </row>
    <row r="839" spans="1:4">
      <c r="A839" t="s">
        <v>3126</v>
      </c>
      <c r="B839" t="s">
        <v>1695</v>
      </c>
      <c r="C839" t="s">
        <v>1675</v>
      </c>
      <c r="D839" t="s">
        <v>1677</v>
      </c>
    </row>
    <row r="840" spans="1:4">
      <c r="A840" t="s">
        <v>3129</v>
      </c>
      <c r="B840" t="s">
        <v>1695</v>
      </c>
      <c r="C840" t="s">
        <v>1675</v>
      </c>
      <c r="D840" t="s">
        <v>1679</v>
      </c>
    </row>
    <row r="841" spans="1:4">
      <c r="A841" s="2" t="s">
        <v>3133</v>
      </c>
      <c r="B841" t="s">
        <v>1695</v>
      </c>
      <c r="C841" t="s">
        <v>1675</v>
      </c>
      <c r="D841" t="s">
        <v>1677</v>
      </c>
    </row>
    <row r="842" spans="1:4">
      <c r="A842" s="2" t="s">
        <v>3134</v>
      </c>
      <c r="B842" t="s">
        <v>1695</v>
      </c>
      <c r="C842" t="s">
        <v>1675</v>
      </c>
      <c r="D842" t="s">
        <v>1677</v>
      </c>
    </row>
    <row r="843" spans="1:4">
      <c r="A843" s="2" t="s">
        <v>3136</v>
      </c>
      <c r="B843" t="s">
        <v>1695</v>
      </c>
      <c r="C843" t="s">
        <v>1675</v>
      </c>
      <c r="D843" t="s">
        <v>1679</v>
      </c>
    </row>
    <row r="844" spans="1:4">
      <c r="A844" s="2" t="s">
        <v>3138</v>
      </c>
      <c r="B844" t="s">
        <v>1695</v>
      </c>
      <c r="C844" t="s">
        <v>1675</v>
      </c>
      <c r="D844" t="s">
        <v>1677</v>
      </c>
    </row>
    <row r="845" spans="1:4">
      <c r="A845" s="2" t="s">
        <v>3143</v>
      </c>
      <c r="B845" t="s">
        <v>1695</v>
      </c>
      <c r="C845" t="s">
        <v>1668</v>
      </c>
      <c r="D845" t="s">
        <v>1677</v>
      </c>
    </row>
    <row r="846" spans="1:4">
      <c r="A846" s="2" t="s">
        <v>3146</v>
      </c>
      <c r="B846" t="s">
        <v>1695</v>
      </c>
      <c r="C846" t="s">
        <v>1668</v>
      </c>
      <c r="D846" t="s">
        <v>1677</v>
      </c>
    </row>
    <row r="847" spans="1:4">
      <c r="A847" s="2" t="s">
        <v>3152</v>
      </c>
      <c r="B847" t="s">
        <v>1695</v>
      </c>
      <c r="C847" t="s">
        <v>1668</v>
      </c>
      <c r="D847" t="s">
        <v>1677</v>
      </c>
    </row>
    <row r="848" spans="1:4">
      <c r="A848" s="2" t="s">
        <v>3153</v>
      </c>
      <c r="B848" t="s">
        <v>1695</v>
      </c>
      <c r="C848" t="s">
        <v>1668</v>
      </c>
      <c r="D848" t="s">
        <v>1677</v>
      </c>
    </row>
    <row r="849" spans="1:4">
      <c r="A849" s="2" t="s">
        <v>3155</v>
      </c>
      <c r="B849" t="s">
        <v>1695</v>
      </c>
      <c r="C849" t="s">
        <v>1668</v>
      </c>
      <c r="D849" t="s">
        <v>1677</v>
      </c>
    </row>
    <row r="850" spans="1:4">
      <c r="A850" s="2" t="s">
        <v>3159</v>
      </c>
      <c r="B850" t="s">
        <v>1695</v>
      </c>
      <c r="C850" t="s">
        <v>1668</v>
      </c>
      <c r="D850" t="s">
        <v>1677</v>
      </c>
    </row>
    <row r="851" spans="1:4">
      <c r="A851" s="2" t="s">
        <v>3161</v>
      </c>
      <c r="B851" t="s">
        <v>1695</v>
      </c>
      <c r="C851" t="s">
        <v>1668</v>
      </c>
      <c r="D851" t="s">
        <v>1677</v>
      </c>
    </row>
    <row r="852" spans="1:4">
      <c r="A852" s="2" t="s">
        <v>3166</v>
      </c>
      <c r="B852" t="s">
        <v>1695</v>
      </c>
      <c r="C852" t="s">
        <v>1668</v>
      </c>
      <c r="D852" t="s">
        <v>1677</v>
      </c>
    </row>
    <row r="853" spans="1:4">
      <c r="A853" s="2" t="s">
        <v>3167</v>
      </c>
      <c r="B853" t="s">
        <v>1695</v>
      </c>
      <c r="C853" t="s">
        <v>1668</v>
      </c>
      <c r="D853" t="s">
        <v>1677</v>
      </c>
    </row>
    <row r="854" spans="1:4">
      <c r="A854" s="2" t="s">
        <v>3170</v>
      </c>
      <c r="B854" t="s">
        <v>1695</v>
      </c>
      <c r="C854" t="s">
        <v>1668</v>
      </c>
      <c r="D854" t="s">
        <v>1677</v>
      </c>
    </row>
    <row r="855" spans="1:4">
      <c r="A855" s="2" t="s">
        <v>3173</v>
      </c>
      <c r="B855" t="s">
        <v>1695</v>
      </c>
      <c r="C855" t="s">
        <v>1668</v>
      </c>
      <c r="D855" t="s">
        <v>1677</v>
      </c>
    </row>
    <row r="856" spans="1:4">
      <c r="A856" s="2" t="s">
        <v>3175</v>
      </c>
      <c r="B856" t="s">
        <v>1695</v>
      </c>
      <c r="C856" t="s">
        <v>1668</v>
      </c>
      <c r="D856" t="s">
        <v>1677</v>
      </c>
    </row>
    <row r="857" spans="1:4">
      <c r="A857" s="2" t="s">
        <v>3177</v>
      </c>
      <c r="B857" t="s">
        <v>1695</v>
      </c>
      <c r="C857" t="s">
        <v>1668</v>
      </c>
      <c r="D857" t="s">
        <v>1677</v>
      </c>
    </row>
    <row r="858" spans="1:4">
      <c r="A858" s="2" t="s">
        <v>3180</v>
      </c>
      <c r="B858" t="s">
        <v>1695</v>
      </c>
      <c r="C858" t="s">
        <v>1668</v>
      </c>
      <c r="D858" t="s">
        <v>1677</v>
      </c>
    </row>
    <row r="859" spans="1:4">
      <c r="A859" s="2" t="s">
        <v>3182</v>
      </c>
      <c r="B859" t="s">
        <v>1695</v>
      </c>
      <c r="C859" t="s">
        <v>1668</v>
      </c>
      <c r="D859" t="s">
        <v>1677</v>
      </c>
    </row>
    <row r="860" spans="1:4">
      <c r="A860" s="2" t="s">
        <v>3188</v>
      </c>
      <c r="B860" t="s">
        <v>1695</v>
      </c>
      <c r="C860" t="s">
        <v>1668</v>
      </c>
      <c r="D860" t="s">
        <v>1677</v>
      </c>
    </row>
    <row r="861" spans="1:4">
      <c r="A861" s="2" t="s">
        <v>3193</v>
      </c>
      <c r="B861" t="s">
        <v>1695</v>
      </c>
      <c r="C861" t="s">
        <v>1668</v>
      </c>
      <c r="D861" t="s">
        <v>1677</v>
      </c>
    </row>
    <row r="862" spans="1:4">
      <c r="A862" s="2" t="s">
        <v>3185</v>
      </c>
      <c r="B862" t="s">
        <v>1695</v>
      </c>
      <c r="C862" t="s">
        <v>1668</v>
      </c>
      <c r="D862" t="s">
        <v>1677</v>
      </c>
    </row>
    <row r="863" spans="1:4">
      <c r="A863" t="s">
        <v>3194</v>
      </c>
      <c r="B863" t="s">
        <v>1695</v>
      </c>
      <c r="C863" t="s">
        <v>1668</v>
      </c>
      <c r="D863" t="s">
        <v>1677</v>
      </c>
    </row>
    <row r="864" spans="1:4">
      <c r="A864" t="s">
        <v>3195</v>
      </c>
      <c r="B864" t="s">
        <v>1695</v>
      </c>
      <c r="C864" t="s">
        <v>1668</v>
      </c>
      <c r="D864" t="s">
        <v>1677</v>
      </c>
    </row>
    <row r="865" spans="1:4">
      <c r="A865" t="s">
        <v>3196</v>
      </c>
      <c r="B865" t="s">
        <v>1695</v>
      </c>
      <c r="C865" t="s">
        <v>1668</v>
      </c>
      <c r="D865" t="s">
        <v>1677</v>
      </c>
    </row>
    <row r="866" spans="1:4">
      <c r="A866" s="2" t="s">
        <v>3201</v>
      </c>
      <c r="B866" t="s">
        <v>1695</v>
      </c>
      <c r="C866" t="s">
        <v>1668</v>
      </c>
      <c r="D866" t="s">
        <v>1677</v>
      </c>
    </row>
    <row r="867" spans="1:4">
      <c r="A867" t="s">
        <v>3205</v>
      </c>
      <c r="B867" t="s">
        <v>1695</v>
      </c>
      <c r="C867" t="s">
        <v>1668</v>
      </c>
      <c r="D867" t="s">
        <v>1677</v>
      </c>
    </row>
    <row r="868" spans="1:4">
      <c r="A868" s="2" t="s">
        <v>3208</v>
      </c>
      <c r="B868" t="s">
        <v>1695</v>
      </c>
      <c r="C868" t="s">
        <v>1668</v>
      </c>
      <c r="D868" t="s">
        <v>1677</v>
      </c>
    </row>
    <row r="869" spans="1:4">
      <c r="A869" s="2" t="s">
        <v>3209</v>
      </c>
      <c r="B869" t="s">
        <v>1695</v>
      </c>
      <c r="C869" t="s">
        <v>1668</v>
      </c>
      <c r="D869" t="s">
        <v>1677</v>
      </c>
    </row>
    <row r="870" spans="1:4">
      <c r="A870" s="2" t="s">
        <v>3212</v>
      </c>
      <c r="B870" t="s">
        <v>1696</v>
      </c>
      <c r="C870" t="s">
        <v>1671</v>
      </c>
      <c r="D870" t="s">
        <v>1677</v>
      </c>
    </row>
    <row r="871" spans="1:4">
      <c r="A871" s="2" t="s">
        <v>3214</v>
      </c>
      <c r="B871" t="s">
        <v>1695</v>
      </c>
      <c r="C871" t="s">
        <v>1668</v>
      </c>
      <c r="D871" t="s">
        <v>1677</v>
      </c>
    </row>
    <row r="872" spans="1:4">
      <c r="A872" s="2" t="s">
        <v>3218</v>
      </c>
      <c r="B872" t="s">
        <v>1695</v>
      </c>
      <c r="C872" t="s">
        <v>1668</v>
      </c>
      <c r="D872" t="s">
        <v>1677</v>
      </c>
    </row>
    <row r="873" spans="1:4">
      <c r="A873" s="2" t="s">
        <v>3221</v>
      </c>
      <c r="B873" t="s">
        <v>1695</v>
      </c>
      <c r="C873" t="s">
        <v>1668</v>
      </c>
      <c r="D873" t="s">
        <v>1677</v>
      </c>
    </row>
    <row r="874" spans="1:4">
      <c r="A874" s="2" t="s">
        <v>3226</v>
      </c>
      <c r="B874" t="s">
        <v>1695</v>
      </c>
      <c r="C874" t="s">
        <v>1668</v>
      </c>
      <c r="D874" t="s">
        <v>1677</v>
      </c>
    </row>
    <row r="875" spans="1:4">
      <c r="A875" s="2" t="s">
        <v>3229</v>
      </c>
      <c r="B875" t="s">
        <v>1695</v>
      </c>
      <c r="C875" t="s">
        <v>1668</v>
      </c>
      <c r="D875" t="s">
        <v>1677</v>
      </c>
    </row>
    <row r="876" spans="1:4">
      <c r="A876" s="2" t="s">
        <v>3231</v>
      </c>
      <c r="B876" t="s">
        <v>1695</v>
      </c>
      <c r="C876" t="s">
        <v>1668</v>
      </c>
      <c r="D876" t="s">
        <v>1677</v>
      </c>
    </row>
    <row r="877" spans="1:4">
      <c r="A877" s="2" t="s">
        <v>3235</v>
      </c>
      <c r="B877" t="s">
        <v>1695</v>
      </c>
      <c r="C877" t="s">
        <v>1668</v>
      </c>
      <c r="D877" t="s">
        <v>1677</v>
      </c>
    </row>
    <row r="878" spans="1:4">
      <c r="A878" s="2" t="s">
        <v>3238</v>
      </c>
      <c r="B878" t="s">
        <v>1695</v>
      </c>
      <c r="C878" t="s">
        <v>1668</v>
      </c>
      <c r="D878" t="s">
        <v>1677</v>
      </c>
    </row>
    <row r="879" spans="1:4">
      <c r="A879" s="2" t="s">
        <v>3241</v>
      </c>
      <c r="B879" t="s">
        <v>1695</v>
      </c>
      <c r="C879" t="s">
        <v>1668</v>
      </c>
      <c r="D879" t="s">
        <v>1677</v>
      </c>
    </row>
    <row r="880" spans="1:4">
      <c r="A880" s="2" t="s">
        <v>3243</v>
      </c>
      <c r="B880" t="s">
        <v>1695</v>
      </c>
      <c r="C880" t="s">
        <v>1668</v>
      </c>
      <c r="D880" t="s">
        <v>1677</v>
      </c>
    </row>
    <row r="881" spans="1:4">
      <c r="A881" t="s">
        <v>3246</v>
      </c>
      <c r="B881" t="s">
        <v>1695</v>
      </c>
      <c r="C881" t="s">
        <v>1675</v>
      </c>
      <c r="D881" t="s">
        <v>1679</v>
      </c>
    </row>
    <row r="882" spans="1:4">
      <c r="A882" s="2" t="s">
        <v>3249</v>
      </c>
      <c r="B882" t="s">
        <v>1695</v>
      </c>
      <c r="C882" t="s">
        <v>1675</v>
      </c>
      <c r="D882" t="s">
        <v>1677</v>
      </c>
    </row>
    <row r="883" spans="1:4">
      <c r="A883" s="2" t="s">
        <v>3253</v>
      </c>
      <c r="B883" t="s">
        <v>1695</v>
      </c>
      <c r="C883" t="s">
        <v>1675</v>
      </c>
      <c r="D883" t="s">
        <v>1677</v>
      </c>
    </row>
    <row r="884" spans="1:4">
      <c r="A884" t="s">
        <v>3255</v>
      </c>
      <c r="B884" t="s">
        <v>1695</v>
      </c>
      <c r="C884" t="s">
        <v>1675</v>
      </c>
      <c r="D884" t="s">
        <v>1677</v>
      </c>
    </row>
    <row r="885" spans="1:4">
      <c r="A885" s="2" t="s">
        <v>3258</v>
      </c>
      <c r="B885" t="s">
        <v>1695</v>
      </c>
      <c r="C885" t="s">
        <v>1675</v>
      </c>
      <c r="D885" t="s">
        <v>1677</v>
      </c>
    </row>
    <row r="886" spans="1:4">
      <c r="A886" s="2" t="s">
        <v>3260</v>
      </c>
      <c r="B886" t="s">
        <v>1695</v>
      </c>
      <c r="C886" t="s">
        <v>1675</v>
      </c>
      <c r="D886" t="s">
        <v>1677</v>
      </c>
    </row>
    <row r="887" spans="1:4">
      <c r="A887" s="2" t="s">
        <v>3263</v>
      </c>
      <c r="B887" t="s">
        <v>1695</v>
      </c>
      <c r="C887" t="s">
        <v>1675</v>
      </c>
      <c r="D887" t="s">
        <v>1677</v>
      </c>
    </row>
    <row r="888" spans="1:4">
      <c r="A888" t="s">
        <v>3266</v>
      </c>
      <c r="B888" t="s">
        <v>1695</v>
      </c>
      <c r="C888" t="s">
        <v>1668</v>
      </c>
      <c r="D888" t="s">
        <v>1677</v>
      </c>
    </row>
    <row r="889" spans="1:4">
      <c r="A889" s="2" t="s">
        <v>3270</v>
      </c>
      <c r="B889" t="s">
        <v>1695</v>
      </c>
      <c r="C889" t="s">
        <v>1668</v>
      </c>
      <c r="D889" t="s">
        <v>1677</v>
      </c>
    </row>
    <row r="890" spans="1:4">
      <c r="A890" s="2" t="s">
        <v>3283</v>
      </c>
      <c r="B890" t="s">
        <v>1695</v>
      </c>
      <c r="C890" t="s">
        <v>1675</v>
      </c>
      <c r="D890" t="s">
        <v>1677</v>
      </c>
    </row>
    <row r="891" spans="1:4">
      <c r="A891" s="2" t="s">
        <v>3277</v>
      </c>
      <c r="B891" t="s">
        <v>1695</v>
      </c>
      <c r="C891" t="s">
        <v>1668</v>
      </c>
      <c r="D891" t="s">
        <v>1677</v>
      </c>
    </row>
    <row r="892" spans="1:4">
      <c r="A892" s="2" t="s">
        <v>3281</v>
      </c>
      <c r="B892" t="s">
        <v>1695</v>
      </c>
      <c r="C892" t="s">
        <v>1672</v>
      </c>
      <c r="D892" t="s">
        <v>1677</v>
      </c>
    </row>
    <row r="893" spans="1:4">
      <c r="A893" s="2" t="s">
        <v>3284</v>
      </c>
      <c r="B893" t="s">
        <v>1695</v>
      </c>
      <c r="C893" t="s">
        <v>1675</v>
      </c>
      <c r="D893" t="s">
        <v>1677</v>
      </c>
    </row>
    <row r="894" spans="1:4">
      <c r="A894" s="2" t="s">
        <v>3288</v>
      </c>
      <c r="B894" t="s">
        <v>1695</v>
      </c>
      <c r="C894" t="s">
        <v>1672</v>
      </c>
      <c r="D894" t="s">
        <v>1677</v>
      </c>
    </row>
    <row r="895" spans="1:4">
      <c r="A895" s="2" t="s">
        <v>3291</v>
      </c>
      <c r="B895" t="s">
        <v>1696</v>
      </c>
      <c r="C895" t="s">
        <v>1672</v>
      </c>
      <c r="D895" t="s">
        <v>1677</v>
      </c>
    </row>
    <row r="896" spans="1:4">
      <c r="A896" t="s">
        <v>3301</v>
      </c>
      <c r="B896" t="s">
        <v>1696</v>
      </c>
      <c r="C896" t="s">
        <v>1672</v>
      </c>
      <c r="D896" t="s">
        <v>1677</v>
      </c>
    </row>
    <row r="897" spans="1:4">
      <c r="A897" s="2" t="s">
        <v>3303</v>
      </c>
      <c r="B897" t="s">
        <v>1696</v>
      </c>
      <c r="C897" t="s">
        <v>1672</v>
      </c>
      <c r="D897" t="s">
        <v>1677</v>
      </c>
    </row>
    <row r="898" spans="1:4">
      <c r="A898" s="2" t="s">
        <v>3307</v>
      </c>
      <c r="B898" t="s">
        <v>1696</v>
      </c>
      <c r="C898" t="s">
        <v>1672</v>
      </c>
      <c r="D898" t="s">
        <v>1677</v>
      </c>
    </row>
    <row r="899" spans="1:4">
      <c r="A899" s="2" t="s">
        <v>3311</v>
      </c>
      <c r="B899" t="s">
        <v>1696</v>
      </c>
      <c r="C899" t="s">
        <v>1672</v>
      </c>
      <c r="D899" t="s">
        <v>1677</v>
      </c>
    </row>
    <row r="900" spans="1:4">
      <c r="A900" t="s">
        <v>3313</v>
      </c>
      <c r="B900" t="s">
        <v>1696</v>
      </c>
      <c r="C900" t="s">
        <v>1672</v>
      </c>
      <c r="D900" t="s">
        <v>1677</v>
      </c>
    </row>
    <row r="901" spans="1:4">
      <c r="A901" s="2" t="s">
        <v>3314</v>
      </c>
      <c r="B901" t="s">
        <v>1696</v>
      </c>
      <c r="C901" t="s">
        <v>1672</v>
      </c>
      <c r="D901" t="s">
        <v>1677</v>
      </c>
    </row>
    <row r="902" spans="1:4">
      <c r="A902" s="2" t="s">
        <v>3325</v>
      </c>
      <c r="B902" t="s">
        <v>1696</v>
      </c>
      <c r="C902" t="s">
        <v>1672</v>
      </c>
      <c r="D902" t="s">
        <v>1677</v>
      </c>
    </row>
    <row r="903" spans="1:4">
      <c r="A903" s="2" t="s">
        <v>3324</v>
      </c>
      <c r="B903" t="s">
        <v>1696</v>
      </c>
      <c r="C903" t="s">
        <v>1672</v>
      </c>
      <c r="D903" t="s">
        <v>1677</v>
      </c>
    </row>
    <row r="904" spans="1:4">
      <c r="A904" s="2" t="s">
        <v>3320</v>
      </c>
      <c r="B904" t="s">
        <v>1696</v>
      </c>
      <c r="C904" t="s">
        <v>1672</v>
      </c>
      <c r="D904" t="s">
        <v>1677</v>
      </c>
    </row>
    <row r="905" spans="1:4">
      <c r="A905" s="2" t="s">
        <v>3326</v>
      </c>
      <c r="B905" t="s">
        <v>1696</v>
      </c>
      <c r="C905" t="s">
        <v>1672</v>
      </c>
      <c r="D905" t="s">
        <v>1677</v>
      </c>
    </row>
    <row r="906" spans="1:4">
      <c r="A906" s="2" t="s">
        <v>3329</v>
      </c>
      <c r="B906" t="s">
        <v>1696</v>
      </c>
      <c r="C906" t="s">
        <v>1672</v>
      </c>
      <c r="D906" t="s">
        <v>1677</v>
      </c>
    </row>
    <row r="907" spans="1:4">
      <c r="A907" s="2" t="s">
        <v>3338</v>
      </c>
      <c r="B907" t="s">
        <v>1696</v>
      </c>
      <c r="C907" t="s">
        <v>1672</v>
      </c>
      <c r="D907" t="s">
        <v>1677</v>
      </c>
    </row>
    <row r="908" spans="1:4">
      <c r="A908" s="2" t="s">
        <v>3341</v>
      </c>
      <c r="B908" t="s">
        <v>1696</v>
      </c>
      <c r="C908" t="s">
        <v>1672</v>
      </c>
      <c r="D908" t="s">
        <v>1677</v>
      </c>
    </row>
    <row r="909" spans="1:4">
      <c r="A909" s="2" t="s">
        <v>3344</v>
      </c>
      <c r="B909" t="s">
        <v>1696</v>
      </c>
      <c r="C909" t="s">
        <v>1672</v>
      </c>
      <c r="D909" t="s">
        <v>1677</v>
      </c>
    </row>
    <row r="910" spans="1:4">
      <c r="A910" s="2" t="s">
        <v>3347</v>
      </c>
      <c r="B910" t="s">
        <v>1695</v>
      </c>
      <c r="C910" t="s">
        <v>1674</v>
      </c>
      <c r="D910" t="s">
        <v>3348</v>
      </c>
    </row>
    <row r="911" spans="1:4">
      <c r="A911" s="2" t="s">
        <v>3350</v>
      </c>
      <c r="B911" t="s">
        <v>1695</v>
      </c>
      <c r="C911" t="s">
        <v>1674</v>
      </c>
      <c r="D911" t="s">
        <v>3348</v>
      </c>
    </row>
    <row r="912" spans="1:4">
      <c r="A912" s="2" t="s">
        <v>3352</v>
      </c>
      <c r="B912" t="s">
        <v>1695</v>
      </c>
      <c r="C912" t="s">
        <v>1674</v>
      </c>
      <c r="D912" t="s">
        <v>3348</v>
      </c>
    </row>
    <row r="913" spans="1:4">
      <c r="A913" s="2" t="s">
        <v>3353</v>
      </c>
      <c r="B913" t="s">
        <v>1695</v>
      </c>
      <c r="C913" t="s">
        <v>1674</v>
      </c>
      <c r="D913" t="s">
        <v>3348</v>
      </c>
    </row>
    <row r="914" spans="1:4">
      <c r="A914" s="2" t="s">
        <v>3356</v>
      </c>
      <c r="B914" t="s">
        <v>1695</v>
      </c>
      <c r="C914" t="s">
        <v>1674</v>
      </c>
      <c r="D914" t="s">
        <v>3348</v>
      </c>
    </row>
    <row r="915" spans="1:4">
      <c r="A915" s="2" t="s">
        <v>3357</v>
      </c>
      <c r="B915" t="s">
        <v>1695</v>
      </c>
      <c r="C915" t="s">
        <v>1674</v>
      </c>
      <c r="D915" t="s">
        <v>3348</v>
      </c>
    </row>
    <row r="916" spans="1:4">
      <c r="A916" s="2" t="s">
        <v>3360</v>
      </c>
      <c r="B916" t="s">
        <v>1695</v>
      </c>
      <c r="C916" t="s">
        <v>1674</v>
      </c>
      <c r="D916" t="s">
        <v>1677</v>
      </c>
    </row>
    <row r="917" spans="1:4">
      <c r="A917" s="2" t="s">
        <v>3361</v>
      </c>
      <c r="B917" t="s">
        <v>1695</v>
      </c>
      <c r="C917" t="s">
        <v>1674</v>
      </c>
      <c r="D917" t="s">
        <v>3348</v>
      </c>
    </row>
    <row r="918" spans="1:4">
      <c r="A918" s="2" t="s">
        <v>3364</v>
      </c>
      <c r="B918" t="s">
        <v>1695</v>
      </c>
      <c r="C918" t="s">
        <v>1674</v>
      </c>
      <c r="D918" t="s">
        <v>3348</v>
      </c>
    </row>
    <row r="919" spans="1:4">
      <c r="A919" s="2" t="s">
        <v>3366</v>
      </c>
      <c r="B919" t="s">
        <v>1695</v>
      </c>
      <c r="C919" t="s">
        <v>1674</v>
      </c>
      <c r="D919" t="s">
        <v>3348</v>
      </c>
    </row>
    <row r="920" spans="1:4">
      <c r="A920" s="2" t="s">
        <v>3368</v>
      </c>
      <c r="B920" t="s">
        <v>1695</v>
      </c>
      <c r="C920" t="s">
        <v>1674</v>
      </c>
      <c r="D920" t="s">
        <v>3348</v>
      </c>
    </row>
    <row r="921" spans="1:4">
      <c r="A921" s="2" t="s">
        <v>3370</v>
      </c>
      <c r="B921" t="s">
        <v>1695</v>
      </c>
      <c r="C921" t="s">
        <v>1674</v>
      </c>
      <c r="D921" t="s">
        <v>3348</v>
      </c>
    </row>
    <row r="922" spans="1:4">
      <c r="A922" s="2" t="s">
        <v>3372</v>
      </c>
      <c r="B922" t="s">
        <v>1695</v>
      </c>
      <c r="C922" t="s">
        <v>1674</v>
      </c>
      <c r="D922" t="s">
        <v>3348</v>
      </c>
    </row>
    <row r="923" spans="1:4">
      <c r="A923" s="2" t="s">
        <v>3374</v>
      </c>
      <c r="B923" t="s">
        <v>1695</v>
      </c>
      <c r="C923" t="s">
        <v>1674</v>
      </c>
      <c r="D923" t="s">
        <v>3348</v>
      </c>
    </row>
    <row r="924" spans="1:4">
      <c r="A924" s="2" t="s">
        <v>3375</v>
      </c>
      <c r="B924" t="s">
        <v>1695</v>
      </c>
      <c r="C924" t="s">
        <v>1674</v>
      </c>
      <c r="D924" t="s">
        <v>3348</v>
      </c>
    </row>
    <row r="925" spans="1:4">
      <c r="A925" s="2" t="s">
        <v>3380</v>
      </c>
      <c r="B925" t="s">
        <v>1695</v>
      </c>
      <c r="C925" t="s">
        <v>1674</v>
      </c>
      <c r="D925" t="s">
        <v>3348</v>
      </c>
    </row>
    <row r="926" spans="1:4">
      <c r="A926" s="2" t="s">
        <v>3382</v>
      </c>
      <c r="B926" t="s">
        <v>1695</v>
      </c>
      <c r="C926" t="s">
        <v>1674</v>
      </c>
      <c r="D926" t="s">
        <v>3348</v>
      </c>
    </row>
    <row r="927" spans="1:4">
      <c r="A927" s="2" t="s">
        <v>3383</v>
      </c>
      <c r="B927" t="s">
        <v>1695</v>
      </c>
      <c r="C927" t="s">
        <v>1674</v>
      </c>
      <c r="D927" t="s">
        <v>3348</v>
      </c>
    </row>
    <row r="928" spans="1:4">
      <c r="A928" s="2" t="s">
        <v>3385</v>
      </c>
      <c r="B928" t="s">
        <v>1695</v>
      </c>
      <c r="C928" t="s">
        <v>1674</v>
      </c>
      <c r="D928" t="s">
        <v>3348</v>
      </c>
    </row>
    <row r="929" spans="1:4">
      <c r="A929" t="s">
        <v>3387</v>
      </c>
      <c r="B929" t="s">
        <v>1695</v>
      </c>
      <c r="C929" t="s">
        <v>1674</v>
      </c>
      <c r="D929" t="s">
        <v>3348</v>
      </c>
    </row>
    <row r="930" spans="1:4">
      <c r="A930" t="s">
        <v>3388</v>
      </c>
      <c r="B930" t="s">
        <v>1695</v>
      </c>
      <c r="C930" t="s">
        <v>1674</v>
      </c>
      <c r="D930" t="s">
        <v>3348</v>
      </c>
    </row>
    <row r="931" spans="1:4">
      <c r="A931" s="2" t="s">
        <v>3396</v>
      </c>
      <c r="B931" t="s">
        <v>1695</v>
      </c>
      <c r="C931" t="s">
        <v>1674</v>
      </c>
      <c r="D931" t="s">
        <v>3348</v>
      </c>
    </row>
    <row r="932" spans="1:4">
      <c r="A932" s="2" t="s">
        <v>3397</v>
      </c>
      <c r="B932" t="s">
        <v>1695</v>
      </c>
      <c r="C932" t="s">
        <v>1674</v>
      </c>
      <c r="D932" t="s">
        <v>3348</v>
      </c>
    </row>
    <row r="933" spans="1:4">
      <c r="A933" s="2" t="s">
        <v>3399</v>
      </c>
      <c r="B933" t="s">
        <v>1695</v>
      </c>
      <c r="C933" t="s">
        <v>1674</v>
      </c>
      <c r="D933" t="s">
        <v>3348</v>
      </c>
    </row>
    <row r="934" spans="1:4">
      <c r="A934" s="2" t="s">
        <v>3402</v>
      </c>
      <c r="B934" t="s">
        <v>1695</v>
      </c>
      <c r="C934" t="s">
        <v>1668</v>
      </c>
      <c r="D934" t="s">
        <v>1677</v>
      </c>
    </row>
    <row r="935" spans="1:4">
      <c r="A935" s="2" t="s">
        <v>3405</v>
      </c>
      <c r="B935" t="s">
        <v>1695</v>
      </c>
      <c r="C935" t="s">
        <v>1672</v>
      </c>
      <c r="D935" t="s">
        <v>1677</v>
      </c>
    </row>
    <row r="936" spans="1:4">
      <c r="A936" s="2" t="s">
        <v>3407</v>
      </c>
      <c r="B936" t="s">
        <v>1695</v>
      </c>
      <c r="C936" t="s">
        <v>1672</v>
      </c>
      <c r="D936" t="s">
        <v>1677</v>
      </c>
    </row>
    <row r="937" spans="1:4">
      <c r="A937" s="2" t="s">
        <v>3411</v>
      </c>
      <c r="B937" t="s">
        <v>1695</v>
      </c>
      <c r="C937" t="s">
        <v>1672</v>
      </c>
      <c r="D937" t="s">
        <v>1677</v>
      </c>
    </row>
    <row r="938" spans="1:4">
      <c r="A938" s="2" t="s">
        <v>3415</v>
      </c>
      <c r="B938" t="s">
        <v>1695</v>
      </c>
      <c r="C938" t="s">
        <v>1672</v>
      </c>
      <c r="D938" t="s">
        <v>1679</v>
      </c>
    </row>
    <row r="939" spans="1:4">
      <c r="A939" s="2" t="s">
        <v>3418</v>
      </c>
      <c r="B939" t="s">
        <v>1695</v>
      </c>
      <c r="C939" t="s">
        <v>1668</v>
      </c>
      <c r="D939" t="s">
        <v>1677</v>
      </c>
    </row>
    <row r="940" spans="1:4">
      <c r="A940" t="s">
        <v>3428</v>
      </c>
      <c r="B940" t="s">
        <v>1695</v>
      </c>
      <c r="C940" t="s">
        <v>1672</v>
      </c>
      <c r="D940" t="s">
        <v>1681</v>
      </c>
    </row>
    <row r="941" spans="1:4">
      <c r="A941" t="s">
        <v>3432</v>
      </c>
      <c r="B941" t="s">
        <v>1696</v>
      </c>
      <c r="C941" t="s">
        <v>1669</v>
      </c>
      <c r="D941" t="s">
        <v>1677</v>
      </c>
    </row>
    <row r="942" spans="1:4">
      <c r="A942" s="2" t="s">
        <v>3435</v>
      </c>
      <c r="B942" t="s">
        <v>1695</v>
      </c>
      <c r="C942" t="s">
        <v>1668</v>
      </c>
      <c r="D942" t="s">
        <v>1677</v>
      </c>
    </row>
    <row r="943" spans="1:4">
      <c r="A943" s="2" t="s">
        <v>3436</v>
      </c>
      <c r="B943" t="s">
        <v>1695</v>
      </c>
      <c r="C943" t="s">
        <v>1668</v>
      </c>
      <c r="D943" t="s">
        <v>1677</v>
      </c>
    </row>
    <row r="944" spans="1:4">
      <c r="A944" s="2" t="s">
        <v>3439</v>
      </c>
      <c r="B944" t="s">
        <v>1695</v>
      </c>
      <c r="C944" t="s">
        <v>1668</v>
      </c>
      <c r="D944" t="s">
        <v>1677</v>
      </c>
    </row>
    <row r="945" spans="1:4">
      <c r="A945" s="2" t="s">
        <v>3442</v>
      </c>
      <c r="B945" t="s">
        <v>1695</v>
      </c>
      <c r="C945" t="s">
        <v>1668</v>
      </c>
      <c r="D945" t="s">
        <v>1677</v>
      </c>
    </row>
    <row r="946" spans="1:4">
      <c r="A946" s="2" t="s">
        <v>3444</v>
      </c>
      <c r="B946" t="s">
        <v>1695</v>
      </c>
      <c r="C946" t="s">
        <v>1668</v>
      </c>
      <c r="D946" t="s">
        <v>1677</v>
      </c>
    </row>
    <row r="947" spans="1:4">
      <c r="A947" s="2" t="s">
        <v>3448</v>
      </c>
      <c r="B947" t="s">
        <v>1695</v>
      </c>
      <c r="C947" t="s">
        <v>1675</v>
      </c>
      <c r="D947" t="s">
        <v>1682</v>
      </c>
    </row>
    <row r="948" spans="1:4">
      <c r="A948" s="2" t="s">
        <v>3451</v>
      </c>
      <c r="B948" t="s">
        <v>1695</v>
      </c>
      <c r="C948" t="s">
        <v>1675</v>
      </c>
      <c r="D948" t="s">
        <v>1677</v>
      </c>
    </row>
    <row r="949" spans="1:4">
      <c r="A949" s="2" t="s">
        <v>3452</v>
      </c>
      <c r="B949" t="s">
        <v>1695</v>
      </c>
      <c r="C949" t="s">
        <v>1675</v>
      </c>
      <c r="D949" t="s">
        <v>1677</v>
      </c>
    </row>
    <row r="950" spans="1:4">
      <c r="A950" s="2" t="s">
        <v>3457</v>
      </c>
      <c r="B950" t="s">
        <v>1695</v>
      </c>
      <c r="C950" t="s">
        <v>1668</v>
      </c>
      <c r="D950" t="s">
        <v>1677</v>
      </c>
    </row>
    <row r="951" spans="1:4">
      <c r="A951" s="2" t="s">
        <v>3461</v>
      </c>
      <c r="B951" t="s">
        <v>1695</v>
      </c>
      <c r="C951" t="s">
        <v>1668</v>
      </c>
      <c r="D951" t="s">
        <v>1677</v>
      </c>
    </row>
    <row r="952" spans="1:4">
      <c r="A952" s="2" t="s">
        <v>3463</v>
      </c>
      <c r="B952" t="s">
        <v>1695</v>
      </c>
      <c r="C952" t="s">
        <v>1668</v>
      </c>
      <c r="D952" t="s">
        <v>1677</v>
      </c>
    </row>
    <row r="953" spans="1:4">
      <c r="A953" s="2" t="s">
        <v>3466</v>
      </c>
      <c r="B953" t="s">
        <v>1695</v>
      </c>
      <c r="C953" t="s">
        <v>1668</v>
      </c>
      <c r="D953" t="s">
        <v>1677</v>
      </c>
    </row>
    <row r="954" spans="1:4">
      <c r="A954" s="2" t="s">
        <v>3468</v>
      </c>
      <c r="B954" t="s">
        <v>1695</v>
      </c>
      <c r="C954" t="s">
        <v>1668</v>
      </c>
      <c r="D954" t="s">
        <v>1677</v>
      </c>
    </row>
    <row r="955" spans="1:4">
      <c r="A955" s="2" t="s">
        <v>3472</v>
      </c>
      <c r="B955" t="s">
        <v>1695</v>
      </c>
      <c r="C955" t="s">
        <v>1668</v>
      </c>
      <c r="D955" t="s">
        <v>1677</v>
      </c>
    </row>
    <row r="956" spans="1:4">
      <c r="A956" t="s">
        <v>3474</v>
      </c>
      <c r="B956" t="s">
        <v>1695</v>
      </c>
      <c r="C956" t="s">
        <v>1668</v>
      </c>
      <c r="D956" t="s">
        <v>1677</v>
      </c>
    </row>
    <row r="957" spans="1:4">
      <c r="A957" s="2" t="s">
        <v>3477</v>
      </c>
      <c r="B957" t="s">
        <v>1695</v>
      </c>
      <c r="C957" t="s">
        <v>1668</v>
      </c>
      <c r="D957" t="s">
        <v>1677</v>
      </c>
    </row>
    <row r="958" spans="1:4">
      <c r="A958" s="2" t="s">
        <v>3480</v>
      </c>
      <c r="B958" t="s">
        <v>1695</v>
      </c>
      <c r="C958" t="s">
        <v>1675</v>
      </c>
      <c r="D958" t="s">
        <v>1679</v>
      </c>
    </row>
    <row r="959" spans="1:4">
      <c r="A959" s="2" t="s">
        <v>3481</v>
      </c>
      <c r="B959" t="s">
        <v>1695</v>
      </c>
      <c r="C959" t="s">
        <v>1675</v>
      </c>
      <c r="D959" t="s">
        <v>1679</v>
      </c>
    </row>
    <row r="960" spans="1:4">
      <c r="A960" s="2" t="s">
        <v>3486</v>
      </c>
      <c r="B960" t="s">
        <v>1695</v>
      </c>
      <c r="C960" t="s">
        <v>1675</v>
      </c>
      <c r="D960" t="s">
        <v>1679</v>
      </c>
    </row>
    <row r="961" spans="2:4">
      <c r="B961" t="s">
        <v>1695</v>
      </c>
      <c r="C961" t="s">
        <v>1668</v>
      </c>
      <c r="D961" t="s">
        <v>1677</v>
      </c>
    </row>
    <row r="962" spans="2:4">
      <c r="B962" t="s">
        <v>1695</v>
      </c>
      <c r="C962" t="s">
        <v>1668</v>
      </c>
      <c r="D962" t="s">
        <v>1677</v>
      </c>
    </row>
    <row r="963" spans="2:4">
      <c r="B963" t="s">
        <v>1695</v>
      </c>
      <c r="C963" t="s">
        <v>1668</v>
      </c>
      <c r="D963" t="s">
        <v>1677</v>
      </c>
    </row>
    <row r="964" spans="2:4">
      <c r="B964" t="s">
        <v>1695</v>
      </c>
      <c r="C964" t="s">
        <v>1668</v>
      </c>
      <c r="D964" t="s">
        <v>1677</v>
      </c>
    </row>
    <row r="965" spans="2:4">
      <c r="B965" t="s">
        <v>1695</v>
      </c>
      <c r="C965" t="s">
        <v>1668</v>
      </c>
      <c r="D965" t="s">
        <v>1677</v>
      </c>
    </row>
    <row r="966" spans="2:4">
      <c r="B966" t="s">
        <v>1695</v>
      </c>
      <c r="C966" t="s">
        <v>1668</v>
      </c>
      <c r="D966" t="s">
        <v>1677</v>
      </c>
    </row>
    <row r="967" spans="2:4">
      <c r="B967" t="s">
        <v>1695</v>
      </c>
      <c r="C967" t="s">
        <v>1668</v>
      </c>
      <c r="D967" t="s">
        <v>1677</v>
      </c>
    </row>
    <row r="968" spans="2:4">
      <c r="B968" t="s">
        <v>1695</v>
      </c>
      <c r="C968" t="s">
        <v>1668</v>
      </c>
      <c r="D968" t="s">
        <v>1677</v>
      </c>
    </row>
    <row r="969" spans="2:4">
      <c r="B969" t="s">
        <v>1695</v>
      </c>
      <c r="C969" t="s">
        <v>1668</v>
      </c>
      <c r="D969" t="s">
        <v>1677</v>
      </c>
    </row>
    <row r="970" spans="2:4">
      <c r="B970" t="s">
        <v>1695</v>
      </c>
      <c r="C970" t="s">
        <v>1668</v>
      </c>
      <c r="D970" t="s">
        <v>1677</v>
      </c>
    </row>
    <row r="971" spans="2:4">
      <c r="B971" t="s">
        <v>1695</v>
      </c>
      <c r="C971" t="s">
        <v>1668</v>
      </c>
      <c r="D971" t="s">
        <v>1677</v>
      </c>
    </row>
    <row r="972" spans="2:4">
      <c r="B972" t="s">
        <v>1695</v>
      </c>
      <c r="C972" t="s">
        <v>1668</v>
      </c>
      <c r="D972" t="s">
        <v>1677</v>
      </c>
    </row>
    <row r="973" spans="2:4">
      <c r="B973" t="s">
        <v>1695</v>
      </c>
      <c r="C973" t="s">
        <v>1668</v>
      </c>
      <c r="D973" t="s">
        <v>1677</v>
      </c>
    </row>
    <row r="974" spans="2:4">
      <c r="B974" t="s">
        <v>1695</v>
      </c>
      <c r="C974" t="s">
        <v>1668</v>
      </c>
      <c r="D974" t="s">
        <v>1677</v>
      </c>
    </row>
    <row r="975" spans="2:4">
      <c r="B975" t="s">
        <v>1695</v>
      </c>
      <c r="C975" t="s">
        <v>1668</v>
      </c>
      <c r="D975" t="s">
        <v>1677</v>
      </c>
    </row>
    <row r="976" spans="2:4">
      <c r="B976" t="s">
        <v>1695</v>
      </c>
      <c r="C976" t="s">
        <v>1668</v>
      </c>
      <c r="D976" t="s">
        <v>1677</v>
      </c>
    </row>
    <row r="977" spans="2:4">
      <c r="B977" t="s">
        <v>1695</v>
      </c>
      <c r="C977" t="s">
        <v>1668</v>
      </c>
      <c r="D977" t="s">
        <v>1677</v>
      </c>
    </row>
    <row r="978" spans="2:4">
      <c r="B978" t="s">
        <v>1695</v>
      </c>
      <c r="C978" t="s">
        <v>1668</v>
      </c>
      <c r="D978" t="s">
        <v>1677</v>
      </c>
    </row>
    <row r="979" spans="2:4">
      <c r="B979" t="s">
        <v>1695</v>
      </c>
      <c r="C979" t="s">
        <v>1668</v>
      </c>
      <c r="D979" t="s">
        <v>1677</v>
      </c>
    </row>
    <row r="980" spans="2:4">
      <c r="B980" t="s">
        <v>1695</v>
      </c>
      <c r="C980" t="s">
        <v>1668</v>
      </c>
      <c r="D980" t="s">
        <v>1677</v>
      </c>
    </row>
    <row r="981" spans="2:4">
      <c r="B981" t="s">
        <v>1695</v>
      </c>
      <c r="C981" t="s">
        <v>1668</v>
      </c>
      <c r="D981" t="s">
        <v>1677</v>
      </c>
    </row>
    <row r="982" spans="2:4">
      <c r="B982" t="s">
        <v>1695</v>
      </c>
      <c r="C982" t="s">
        <v>1668</v>
      </c>
      <c r="D982" t="s">
        <v>1677</v>
      </c>
    </row>
    <row r="983" spans="2:4">
      <c r="B983" t="s">
        <v>1695</v>
      </c>
      <c r="C983" t="s">
        <v>1668</v>
      </c>
      <c r="D983" t="s">
        <v>1677</v>
      </c>
    </row>
    <row r="984" spans="2:4">
      <c r="B984" t="s">
        <v>1695</v>
      </c>
      <c r="C984" t="s">
        <v>1668</v>
      </c>
      <c r="D984" t="s">
        <v>1677</v>
      </c>
    </row>
    <row r="985" spans="2:4">
      <c r="B985" t="s">
        <v>1695</v>
      </c>
      <c r="C985" t="s">
        <v>1668</v>
      </c>
      <c r="D985" t="s">
        <v>1677</v>
      </c>
    </row>
    <row r="986" spans="2:4">
      <c r="B986" t="s">
        <v>1695</v>
      </c>
      <c r="C986" t="s">
        <v>1668</v>
      </c>
      <c r="D986" t="s">
        <v>1677</v>
      </c>
    </row>
    <row r="987" spans="2:4">
      <c r="B987" t="s">
        <v>1695</v>
      </c>
      <c r="C987" t="s">
        <v>1668</v>
      </c>
      <c r="D987" t="s">
        <v>1677</v>
      </c>
    </row>
    <row r="988" spans="2:4">
      <c r="B988" t="s">
        <v>1695</v>
      </c>
      <c r="C988" t="s">
        <v>1668</v>
      </c>
      <c r="D988" t="s">
        <v>1677</v>
      </c>
    </row>
    <row r="989" spans="2:4">
      <c r="B989" t="s">
        <v>1695</v>
      </c>
      <c r="C989" t="s">
        <v>1668</v>
      </c>
      <c r="D989" t="s">
        <v>1677</v>
      </c>
    </row>
    <row r="990" spans="2:4">
      <c r="B990" t="s">
        <v>1695</v>
      </c>
      <c r="C990" t="s">
        <v>1668</v>
      </c>
      <c r="D990" t="s">
        <v>1677</v>
      </c>
    </row>
    <row r="991" spans="2:4">
      <c r="B991" t="s">
        <v>1695</v>
      </c>
      <c r="C991" t="s">
        <v>1668</v>
      </c>
      <c r="D991" t="s">
        <v>1677</v>
      </c>
    </row>
    <row r="992" spans="2:4">
      <c r="B992" t="s">
        <v>1695</v>
      </c>
      <c r="C992" t="s">
        <v>1668</v>
      </c>
      <c r="D992" t="s">
        <v>1677</v>
      </c>
    </row>
    <row r="993" spans="2:4">
      <c r="B993" t="s">
        <v>1695</v>
      </c>
      <c r="C993" t="s">
        <v>1668</v>
      </c>
      <c r="D993" t="s">
        <v>1677</v>
      </c>
    </row>
    <row r="994" spans="2:4">
      <c r="B994" t="s">
        <v>1695</v>
      </c>
      <c r="C994" t="s">
        <v>1668</v>
      </c>
      <c r="D994" t="s">
        <v>1677</v>
      </c>
    </row>
    <row r="995" spans="2:4">
      <c r="B995" t="s">
        <v>1695</v>
      </c>
      <c r="C995" t="s">
        <v>1668</v>
      </c>
      <c r="D995" t="s">
        <v>1677</v>
      </c>
    </row>
    <row r="996" spans="2:4">
      <c r="B996" t="s">
        <v>1695</v>
      </c>
      <c r="C996" t="s">
        <v>1668</v>
      </c>
      <c r="D996" t="s">
        <v>1677</v>
      </c>
    </row>
    <row r="997" spans="2:4">
      <c r="B997" t="s">
        <v>1695</v>
      </c>
      <c r="C997" t="s">
        <v>1668</v>
      </c>
      <c r="D997" t="s">
        <v>1677</v>
      </c>
    </row>
    <row r="998" spans="2:4">
      <c r="B998" t="s">
        <v>1695</v>
      </c>
      <c r="C998" t="s">
        <v>1668</v>
      </c>
      <c r="D998" t="s">
        <v>1677</v>
      </c>
    </row>
    <row r="999" spans="2:4">
      <c r="B999" t="s">
        <v>1695</v>
      </c>
      <c r="C999" t="s">
        <v>1668</v>
      </c>
      <c r="D999" t="s">
        <v>1677</v>
      </c>
    </row>
    <row r="1000" spans="2:4">
      <c r="B1000" t="s">
        <v>1695</v>
      </c>
      <c r="C1000" t="s">
        <v>1668</v>
      </c>
      <c r="D1000" t="s">
        <v>1677</v>
      </c>
    </row>
    <row r="1001" spans="2:4">
      <c r="B1001" t="s">
        <v>1695</v>
      </c>
      <c r="C1001" t="s">
        <v>1668</v>
      </c>
      <c r="D1001" t="s">
        <v>1677</v>
      </c>
    </row>
    <row r="1002" spans="2:4">
      <c r="B1002" t="s">
        <v>1695</v>
      </c>
      <c r="C1002" t="s">
        <v>1668</v>
      </c>
      <c r="D1002" t="s">
        <v>1677</v>
      </c>
    </row>
    <row r="1003" spans="2:4">
      <c r="B1003" t="s">
        <v>1695</v>
      </c>
      <c r="C1003" t="s">
        <v>1668</v>
      </c>
      <c r="D1003" t="s">
        <v>1677</v>
      </c>
    </row>
    <row r="1004" spans="2:4">
      <c r="B1004" t="s">
        <v>1695</v>
      </c>
      <c r="C1004" t="s">
        <v>1668</v>
      </c>
      <c r="D1004" t="s">
        <v>1677</v>
      </c>
    </row>
  </sheetData>
  <conditionalFormatting sqref="A893:A940">
    <cfRule type="containsText" dxfId="43" priority="14" operator="containsText" text=" ">
      <formula>NOT(ISERROR(SEARCH(" ",A893)))</formula>
    </cfRule>
  </conditionalFormatting>
  <conditionalFormatting sqref="A942:A943">
    <cfRule type="containsText" dxfId="42" priority="12" operator="containsText" text=" ">
      <formula>NOT(ISERROR(SEARCH(" ",A942)))</formula>
    </cfRule>
  </conditionalFormatting>
  <conditionalFormatting sqref="A946:A950">
    <cfRule type="containsText" dxfId="41" priority="9" operator="containsText" text=" ">
      <formula>NOT(ISERROR(SEARCH(" ",A946)))</formula>
    </cfRule>
  </conditionalFormatting>
  <conditionalFormatting sqref="A952:A953">
    <cfRule type="containsText" dxfId="40" priority="7" operator="containsText" text=" ">
      <formula>NOT(ISERROR(SEARCH(" ",A952)))</formula>
    </cfRule>
  </conditionalFormatting>
  <conditionalFormatting sqref="A956:A957">
    <cfRule type="containsText" dxfId="39" priority="4" operator="containsText" text=" ">
      <formula>NOT(ISERROR(SEARCH(" ",A956)))</formula>
    </cfRule>
  </conditionalFormatting>
  <conditionalFormatting sqref="B1:C1048576">
    <cfRule type="containsText" dxfId="38" priority="63" operator="containsText" text="FALSE">
      <formula>NOT(ISERROR(SEARCH("FALSE",B1)))</formula>
    </cfRule>
  </conditionalFormatting>
  <conditionalFormatting sqref="A958">
    <cfRule type="containsText" dxfId="22" priority="3" operator="containsText" text=" ">
      <formula>NOT(ISERROR(SEARCH(" ",A958)))</formula>
    </cfRule>
  </conditionalFormatting>
  <conditionalFormatting sqref="A959">
    <cfRule type="containsText" dxfId="8" priority="2" operator="containsText" text=" ">
      <formula>NOT(ISERROR(SEARCH(" ",A959)))</formula>
    </cfRule>
  </conditionalFormatting>
  <conditionalFormatting sqref="A960">
    <cfRule type="containsText" dxfId="0" priority="1" operator="containsText" text=" ">
      <formula>NOT(ISERROR(SEARCH(" ",A960)))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1016"/>
  <sheetViews>
    <sheetView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L959" sqref="L959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4" customWidth="1"/>
    <col min="7" max="7" width="28.69140625" style="34" bestFit="1" customWidth="1"/>
    <col min="8" max="9" width="8.84375" customWidth="1"/>
  </cols>
  <sheetData>
    <row r="1" spans="1:16">
      <c r="A1" t="s">
        <v>0</v>
      </c>
      <c r="B1" t="s">
        <v>3414</v>
      </c>
      <c r="C1" t="s">
        <v>2880</v>
      </c>
      <c r="D1" t="s">
        <v>2223</v>
      </c>
      <c r="E1" s="34" t="s">
        <v>676</v>
      </c>
      <c r="F1" s="34" t="s">
        <v>677</v>
      </c>
      <c r="G1" s="34" t="s">
        <v>2881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60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4" t="str">
        <f>_xlfn.XLOOKUP($A2,PROPERTIES[VEHIDCODE],PROPERTIES[REGION1])</f>
        <v>ALL_REGION</v>
      </c>
      <c r="F2" s="34" t="str">
        <f>_xlfn.XLOOKUP($A2,PROPERTIES[VEHIDCODE],PROPERTIES[REGION2])</f>
        <v>NO_REGION</v>
      </c>
      <c r="G2" s="34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4" t="str">
        <f>_xlfn.XLOOKUP($A3,PROPERTIES[VEHIDCODE],PROPERTIES[REGION1])</f>
        <v>ALL_REGION</v>
      </c>
      <c r="F3" s="34" t="str">
        <f>_xlfn.XLOOKUP($A3,PROPERTIES[VEHIDCODE],PROPERTIES[REGION2])</f>
        <v>NO_REGION</v>
      </c>
      <c r="G3" s="34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4" t="str">
        <f>_xlfn.XLOOKUP($A4,PROPERTIES[VEHIDCODE],PROPERTIES[REGION1])</f>
        <v>WESTERN_EUROPE</v>
      </c>
      <c r="F4" s="34" t="str">
        <f>_xlfn.XLOOKUP($A4,PROPERTIES[VEHIDCODE],PROPERTIES[REGION2])</f>
        <v>NO_REGION</v>
      </c>
      <c r="G4" s="34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4" t="str">
        <f>_xlfn.XLOOKUP($A5,PROPERTIES[VEHIDCODE],PROPERTIES[REGION1])</f>
        <v>SOUTHERN_EUROPE</v>
      </c>
      <c r="F5" s="34" t="str">
        <f>_xlfn.XLOOKUP($A5,PROPERTIES[VEHIDCODE],PROPERTIES[REGION2])</f>
        <v>NO_REGION</v>
      </c>
      <c r="G5" s="34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4" t="str">
        <f>_xlfn.XLOOKUP($A6,PROPERTIES[VEHIDCODE],PROPERTIES[REGION1])</f>
        <v>OCEANIA</v>
      </c>
      <c r="F6" s="34" t="str">
        <f>_xlfn.XLOOKUP($A6,PROPERTIES[VEHIDCODE],PROPERTIES[REGION2])</f>
        <v>NO_REGION</v>
      </c>
      <c r="G6" s="34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4" t="str">
        <f>_xlfn.XLOOKUP($A7,PROPERTIES[VEHIDCODE],PROPERTIES[REGION1])</f>
        <v>WESTERN_EUROPE</v>
      </c>
      <c r="F7" s="34" t="str">
        <f>_xlfn.XLOOKUP($A7,PROPERTIES[VEHIDCODE],PROPERTIES[REGION2])</f>
        <v>NO_REGION</v>
      </c>
      <c r="G7" s="34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4" t="str">
        <f>_xlfn.XLOOKUP($A8,PROPERTIES[VEHIDCODE],PROPERTIES[REGION1])</f>
        <v>WESTERN_EUROPE</v>
      </c>
      <c r="F8" s="34" t="str">
        <f>_xlfn.XLOOKUP($A8,PROPERTIES[VEHIDCODE],PROPERTIES[REGION2])</f>
        <v>NO_REGION</v>
      </c>
      <c r="G8" s="34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4" t="str">
        <f>_xlfn.XLOOKUP($A9,PROPERTIES[VEHIDCODE],PROPERTIES[REGION1])</f>
        <v>AFRICA</v>
      </c>
      <c r="F9" s="34" t="str">
        <f>_xlfn.XLOOKUP($A9,PROPERTIES[VEHIDCODE],PROPERTIES[REGION2])</f>
        <v>NO_REGION</v>
      </c>
      <c r="G9" s="34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4" t="str">
        <f>_xlfn.XLOOKUP($A10,PROPERTIES[VEHIDCODE],PROPERTIES[REGION1])</f>
        <v>OCEANIA</v>
      </c>
      <c r="F10" s="34" t="str">
        <f>_xlfn.XLOOKUP($A10,PROPERTIES[VEHIDCODE],PROPERTIES[REGION2])</f>
        <v>NO_REGION</v>
      </c>
      <c r="G10" s="34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4" t="str">
        <f>_xlfn.XLOOKUP($A11,PROPERTIES[VEHIDCODE],PROPERTIES[REGION1])</f>
        <v>WESTERN_EUROPE</v>
      </c>
      <c r="F11" s="34" t="str">
        <f>_xlfn.XLOOKUP($A11,PROPERTIES[VEHIDCODE],PROPERTIES[REGION2])</f>
        <v>NO_REGION</v>
      </c>
      <c r="G11" s="34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4" t="str">
        <f>_xlfn.XLOOKUP($A12,PROPERTIES[VEHIDCODE],PROPERTIES[REGION1])</f>
        <v>OCEANIA</v>
      </c>
      <c r="F12" s="34" t="str">
        <f>_xlfn.XLOOKUP($A12,PROPERTIES[VEHIDCODE],PROPERTIES[REGION2])</f>
        <v>NO_REGION</v>
      </c>
      <c r="G12" s="34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4" t="str">
        <f>_xlfn.XLOOKUP($A13,PROPERTIES[VEHIDCODE],PROPERTIES[REGION1])</f>
        <v>WESTERN_EUROPE</v>
      </c>
      <c r="F13" s="34" t="str">
        <f>_xlfn.XLOOKUP($A13,PROPERTIES[VEHIDCODE],PROPERTIES[REGION2])</f>
        <v>NO_REGION</v>
      </c>
      <c r="G13" s="34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4" t="str">
        <f>_xlfn.XLOOKUP($A14,PROPERTIES[VEHIDCODE],PROPERTIES[REGION1])</f>
        <v>NORTHERN_EUROPE</v>
      </c>
      <c r="F14" s="34" t="str">
        <f>_xlfn.XLOOKUP($A14,PROPERTIES[VEHIDCODE],PROPERTIES[REGION2])</f>
        <v>NO_REGION</v>
      </c>
      <c r="G14" s="34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4" t="str">
        <f>_xlfn.XLOOKUP($A15,PROPERTIES[VEHIDCODE],PROPERTIES[REGION1])</f>
        <v>WESTERN_EUROPE</v>
      </c>
      <c r="F15" s="34" t="str">
        <f>_xlfn.XLOOKUP($A15,PROPERTIES[VEHIDCODE],PROPERTIES[REGION2])</f>
        <v>NO_REGION</v>
      </c>
      <c r="G15" s="34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4" t="str">
        <f>_xlfn.XLOOKUP($A16,PROPERTIES[VEHIDCODE],PROPERTIES[REGION1])</f>
        <v>OCEANIA</v>
      </c>
      <c r="F16" s="34" t="str">
        <f>_xlfn.XLOOKUP($A16,PROPERTIES[VEHIDCODE],PROPERTIES[REGION2])</f>
        <v>NO_REGION</v>
      </c>
      <c r="G16" s="34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4" t="str">
        <f>_xlfn.XLOOKUP($A17,PROPERTIES[VEHIDCODE],PROPERTIES[REGION1])</f>
        <v>SOUTHERN_EUROPE</v>
      </c>
      <c r="F17" s="34" t="str">
        <f>_xlfn.XLOOKUP($A17,PROPERTIES[VEHIDCODE],PROPERTIES[REGION2])</f>
        <v>NO_REGION</v>
      </c>
      <c r="G17" s="34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4" t="str">
        <f>_xlfn.XLOOKUP($A18,PROPERTIES[VEHIDCODE],PROPERTIES[REGION1])</f>
        <v>NORTH_AMERICA</v>
      </c>
      <c r="F18" s="34" t="str">
        <f>_xlfn.XLOOKUP($A18,PROPERTIES[VEHIDCODE],PROPERTIES[REGION2])</f>
        <v>NO_REGION</v>
      </c>
      <c r="G18" s="34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4" t="str">
        <f>_xlfn.XLOOKUP($A19,PROPERTIES[VEHIDCODE],PROPERTIES[REGION1])</f>
        <v>WESTERN_EUROPE</v>
      </c>
      <c r="F19" s="34" t="str">
        <f>_xlfn.XLOOKUP($A19,PROPERTIES[VEHIDCODE],PROPERTIES[REGION2])</f>
        <v>NO_REGION</v>
      </c>
      <c r="G19" s="34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4" t="str">
        <f>_xlfn.XLOOKUP($A20,PROPERTIES[VEHIDCODE],PROPERTIES[REGION1])</f>
        <v>WESTERN_EUROPE</v>
      </c>
      <c r="F20" s="34" t="str">
        <f>_xlfn.XLOOKUP($A20,PROPERTIES[VEHIDCODE],PROPERTIES[REGION2])</f>
        <v>NO_REGION</v>
      </c>
      <c r="G20" s="34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4" t="str">
        <f>_xlfn.XLOOKUP($A21,PROPERTIES[VEHIDCODE],PROPERTIES[REGION1])</f>
        <v>WESTERN_EUROPE</v>
      </c>
      <c r="F21" s="34" t="str">
        <f>_xlfn.XLOOKUP($A21,PROPERTIES[VEHIDCODE],PROPERTIES[REGION2])</f>
        <v>NO_REGION</v>
      </c>
      <c r="G21" s="34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4" t="str">
        <f>_xlfn.XLOOKUP($A22,PROPERTIES[VEHIDCODE],PROPERTIES[REGION1])</f>
        <v>WESTERN_EUROPE</v>
      </c>
      <c r="F22" s="34" t="str">
        <f>_xlfn.XLOOKUP($A22,PROPERTIES[VEHIDCODE],PROPERTIES[REGION2])</f>
        <v>NO_REGION</v>
      </c>
      <c r="G22" s="34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4" t="str">
        <f>_xlfn.XLOOKUP($A23,PROPERTIES[VEHIDCODE],PROPERTIES[REGION1])</f>
        <v>WESTERN_EUROPE</v>
      </c>
      <c r="F23" s="34" t="str">
        <f>_xlfn.XLOOKUP($A23,PROPERTIES[VEHIDCODE],PROPERTIES[REGION2])</f>
        <v>NO_REGION</v>
      </c>
      <c r="G23" s="34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4" t="str">
        <f>_xlfn.XLOOKUP($A24,PROPERTIES[VEHIDCODE],PROPERTIES[REGION1])</f>
        <v>NORTHERN_EUROPE</v>
      </c>
      <c r="F24" s="34" t="str">
        <f>_xlfn.XLOOKUP($A24,PROPERTIES[VEHIDCODE],PROPERTIES[REGION2])</f>
        <v>NO_REGION</v>
      </c>
      <c r="G24" s="34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4" t="str">
        <f>_xlfn.XLOOKUP($A25,PROPERTIES[VEHIDCODE],PROPERTIES[REGION1])</f>
        <v>EASTERN_EUROPE</v>
      </c>
      <c r="F25" s="34" t="str">
        <f>_xlfn.XLOOKUP($A25,PROPERTIES[VEHIDCODE],PROPERTIES[REGION2])</f>
        <v>NO_REGION</v>
      </c>
      <c r="G25" s="34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4" t="str">
        <f>_xlfn.XLOOKUP($A26,PROPERTIES[VEHIDCODE],PROPERTIES[REGION1])</f>
        <v>WESTERN_EUROPE</v>
      </c>
      <c r="F26" s="34" t="str">
        <f>_xlfn.XLOOKUP($A26,PROPERTIES[VEHIDCODE],PROPERTIES[REGION2])</f>
        <v>NO_REGION</v>
      </c>
      <c r="G26" s="34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4" t="str">
        <f>_xlfn.XLOOKUP($A27,PROPERTIES[VEHIDCODE],PROPERTIES[REGION1])</f>
        <v>NORTHERN_EUROPE</v>
      </c>
      <c r="F27" s="34" t="str">
        <f>_xlfn.XLOOKUP($A27,PROPERTIES[VEHIDCODE],PROPERTIES[REGION2])</f>
        <v>NO_REGION</v>
      </c>
      <c r="G27" s="34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4" t="str">
        <f>_xlfn.XLOOKUP($A28,PROPERTIES[VEHIDCODE],PROPERTIES[REGION1])</f>
        <v>WESTERN_EUROPE</v>
      </c>
      <c r="F28" s="34" t="str">
        <f>_xlfn.XLOOKUP($A28,PROPERTIES[VEHIDCODE],PROPERTIES[REGION2])</f>
        <v>NO_REGION</v>
      </c>
      <c r="G28" s="34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4" t="str">
        <f>_xlfn.XLOOKUP($A29,PROPERTIES[VEHIDCODE],PROPERTIES[REGION1])</f>
        <v>NORTH_AMERICA</v>
      </c>
      <c r="F29" s="34" t="str">
        <f>_xlfn.XLOOKUP($A29,PROPERTIES[VEHIDCODE],PROPERTIES[REGION2])</f>
        <v>NO_REGION</v>
      </c>
      <c r="G29" s="34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4" t="str">
        <f>_xlfn.XLOOKUP($A30,PROPERTIES[VEHIDCODE],PROPERTIES[REGION1])</f>
        <v>WESTERN_EUROPE</v>
      </c>
      <c r="F30" s="34" t="str">
        <f>_xlfn.XLOOKUP($A30,PROPERTIES[VEHIDCODE],PROPERTIES[REGION2])</f>
        <v>NO_REGION</v>
      </c>
      <c r="G30" s="34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4" t="str">
        <f>_xlfn.XLOOKUP($A31,PROPERTIES[VEHIDCODE],PROPERTIES[REGION1])</f>
        <v>NORTHERN_EUROPE</v>
      </c>
      <c r="F31" s="34" t="str">
        <f>_xlfn.XLOOKUP($A31,PROPERTIES[VEHIDCODE],PROPERTIES[REGION2])</f>
        <v>NO_REGION</v>
      </c>
      <c r="G31" s="34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4" t="str">
        <f>_xlfn.XLOOKUP($A32,PROPERTIES[VEHIDCODE],PROPERTIES[REGION1])</f>
        <v>WESTERN_EUROPE</v>
      </c>
      <c r="F32" s="34" t="str">
        <f>_xlfn.XLOOKUP($A32,PROPERTIES[VEHIDCODE],PROPERTIES[REGION2])</f>
        <v>NO_REGION</v>
      </c>
      <c r="G32" s="34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4" t="str">
        <f>_xlfn.XLOOKUP($A33,PROPERTIES[VEHIDCODE],PROPERTIES[REGION1])</f>
        <v>OCEANIA</v>
      </c>
      <c r="F33" s="34" t="str">
        <f>_xlfn.XLOOKUP($A33,PROPERTIES[VEHIDCODE],PROPERTIES[REGION2])</f>
        <v>NO_REGION</v>
      </c>
      <c r="G33" s="34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4" t="str">
        <f>_xlfn.XLOOKUP($A34,PROPERTIES[VEHIDCODE],PROPERTIES[REGION1])</f>
        <v>EASTERN_EUROPE</v>
      </c>
      <c r="F34" s="34" t="str">
        <f>_xlfn.XLOOKUP($A34,PROPERTIES[VEHIDCODE],PROPERTIES[REGION2])</f>
        <v>NO_REGION</v>
      </c>
      <c r="G34" s="34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4" t="str">
        <f>_xlfn.XLOOKUP($A35,PROPERTIES[VEHIDCODE],PROPERTIES[REGION1])</f>
        <v>WESTERN_EUROPE</v>
      </c>
      <c r="F35" s="34" t="str">
        <f>_xlfn.XLOOKUP($A35,PROPERTIES[VEHIDCODE],PROPERTIES[REGION2])</f>
        <v>NO_REGION</v>
      </c>
      <c r="G35" s="34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4" t="str">
        <f>_xlfn.XLOOKUP($A36,PROPERTIES[VEHIDCODE],PROPERTIES[REGION1])</f>
        <v>NORTHERN_EUROPE</v>
      </c>
      <c r="F36" s="34" t="str">
        <f>_xlfn.XLOOKUP($A36,PROPERTIES[VEHIDCODE],PROPERTIES[REGION2])</f>
        <v>NO_REGION</v>
      </c>
      <c r="G36" s="34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4" t="str">
        <f>_xlfn.XLOOKUP($A37,PROPERTIES[VEHIDCODE],PROPERTIES[REGION1])</f>
        <v>NORTHERN_EUROPE</v>
      </c>
      <c r="F37" s="34" t="str">
        <f>_xlfn.XLOOKUP($A37,PROPERTIES[VEHIDCODE],PROPERTIES[REGION2])</f>
        <v>NO_REGION</v>
      </c>
      <c r="G37" s="34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4" t="str">
        <f>_xlfn.XLOOKUP($A38,PROPERTIES[VEHIDCODE],PROPERTIES[REGION1])</f>
        <v>EASTERN_EUROPE</v>
      </c>
      <c r="F38" s="34" t="str">
        <f>_xlfn.XLOOKUP($A38,PROPERTIES[VEHIDCODE],PROPERTIES[REGION2])</f>
        <v>NO_REGION</v>
      </c>
      <c r="G38" s="34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4" t="str">
        <f>_xlfn.XLOOKUP($A39,PROPERTIES[VEHIDCODE],PROPERTIES[REGION1])</f>
        <v>WESTERN_EUROPE</v>
      </c>
      <c r="F39" s="34" t="str">
        <f>_xlfn.XLOOKUP($A39,PROPERTIES[VEHIDCODE],PROPERTIES[REGION2])</f>
        <v>NO_REGION</v>
      </c>
      <c r="G39" s="34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4" t="str">
        <f>_xlfn.XLOOKUP($A40,PROPERTIES[VEHIDCODE],PROPERTIES[REGION1])</f>
        <v>OCEANIA</v>
      </c>
      <c r="F40" s="34" t="str">
        <f>_xlfn.XLOOKUP($A40,PROPERTIES[VEHIDCODE],PROPERTIES[REGION2])</f>
        <v>NO_REGION</v>
      </c>
      <c r="G40" s="34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4" t="str">
        <f>_xlfn.XLOOKUP($A41,PROPERTIES[VEHIDCODE],PROPERTIES[REGION1])</f>
        <v>SOUTHERN_EUROPE</v>
      </c>
      <c r="F41" s="34" t="str">
        <f>_xlfn.XLOOKUP($A41,PROPERTIES[VEHIDCODE],PROPERTIES[REGION2])</f>
        <v>NO_REGION</v>
      </c>
      <c r="G41" s="34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4" t="str">
        <f>_xlfn.XLOOKUP($A42,PROPERTIES[VEHIDCODE],PROPERTIES[REGION1])</f>
        <v>WESTERN_EUROPE</v>
      </c>
      <c r="F42" s="34" t="str">
        <f>_xlfn.XLOOKUP($A42,PROPERTIES[VEHIDCODE],PROPERTIES[REGION2])</f>
        <v>NO_REGION</v>
      </c>
      <c r="G42" s="34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4" t="str">
        <f>_xlfn.XLOOKUP($A43,PROPERTIES[VEHIDCODE],PROPERTIES[REGION1])</f>
        <v>EASTERN_EUROPE</v>
      </c>
      <c r="F43" s="34" t="str">
        <f>_xlfn.XLOOKUP($A43,PROPERTIES[VEHIDCODE],PROPERTIES[REGION2])</f>
        <v>NO_REGION</v>
      </c>
      <c r="G43" s="34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4" t="str">
        <f>_xlfn.XLOOKUP($A44,PROPERTIES[VEHIDCODE],PROPERTIES[REGION1])</f>
        <v>SOUTHERN_EUROPE</v>
      </c>
      <c r="F44" s="34" t="str">
        <f>_xlfn.XLOOKUP($A44,PROPERTIES[VEHIDCODE],PROPERTIES[REGION2])</f>
        <v>NO_REGION</v>
      </c>
      <c r="G44" s="34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4" t="str">
        <f>_xlfn.XLOOKUP($A45,PROPERTIES[VEHIDCODE],PROPERTIES[REGION1])</f>
        <v>AFRICA</v>
      </c>
      <c r="F45" s="34" t="str">
        <f>_xlfn.XLOOKUP($A45,PROPERTIES[VEHIDCODE],PROPERTIES[REGION2])</f>
        <v>NO_REGION</v>
      </c>
      <c r="G45" s="34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4" t="str">
        <f>_xlfn.XLOOKUP($A46,PROPERTIES[VEHIDCODE],PROPERTIES[REGION1])</f>
        <v>NORTH_AMERICA</v>
      </c>
      <c r="F46" s="34" t="str">
        <f>_xlfn.XLOOKUP($A46,PROPERTIES[VEHIDCODE],PROPERTIES[REGION2])</f>
        <v>NO_REGION</v>
      </c>
      <c r="G46" s="34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4" t="str">
        <f>_xlfn.XLOOKUP($A47,PROPERTIES[VEHIDCODE],PROPERTIES[REGION1])</f>
        <v>NORTHERN_EUROPE</v>
      </c>
      <c r="F47" s="34" t="str">
        <f>_xlfn.XLOOKUP($A47,PROPERTIES[VEHIDCODE],PROPERTIES[REGION2])</f>
        <v>NO_REGION</v>
      </c>
      <c r="G47" s="34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4" t="str">
        <f>_xlfn.XLOOKUP($A48,PROPERTIES[VEHIDCODE],PROPERTIES[REGION1])</f>
        <v>EASTERN_EUROPE</v>
      </c>
      <c r="F48" s="34" t="str">
        <f>_xlfn.XLOOKUP($A48,PROPERTIES[VEHIDCODE],PROPERTIES[REGION2])</f>
        <v>NO_REGION</v>
      </c>
      <c r="G48" s="34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4" t="str">
        <f>_xlfn.XLOOKUP($A49,PROPERTIES[VEHIDCODE],PROPERTIES[REGION1])</f>
        <v>SOUTHERN_EUROPE</v>
      </c>
      <c r="F49" s="34" t="str">
        <f>_xlfn.XLOOKUP($A49,PROPERTIES[VEHIDCODE],PROPERTIES[REGION2])</f>
        <v>NO_REGION</v>
      </c>
      <c r="G49" s="34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4" t="str">
        <f>_xlfn.XLOOKUP($A50,PROPERTIES[VEHIDCODE],PROPERTIES[REGION1])</f>
        <v>EASTERN_EUROPE</v>
      </c>
      <c r="F50" s="34" t="str">
        <f>_xlfn.XLOOKUP($A50,PROPERTIES[VEHIDCODE],PROPERTIES[REGION2])</f>
        <v>NO_REGION</v>
      </c>
      <c r="G50" s="34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4" t="str">
        <f>_xlfn.XLOOKUP($A51,PROPERTIES[VEHIDCODE],PROPERTIES[REGION1])</f>
        <v>WESTERN_EUROPE</v>
      </c>
      <c r="F51" s="34" t="str">
        <f>_xlfn.XLOOKUP($A51,PROPERTIES[VEHIDCODE],PROPERTIES[REGION2])</f>
        <v>NO_REGION</v>
      </c>
      <c r="G51" s="34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4" t="str">
        <f>_xlfn.XLOOKUP($A52,PROPERTIES[VEHIDCODE],PROPERTIES[REGION1])</f>
        <v>WESTERN_EUROPE</v>
      </c>
      <c r="F52" s="34" t="str">
        <f>_xlfn.XLOOKUP($A52,PROPERTIES[VEHIDCODE],PROPERTIES[REGION2])</f>
        <v>NO_REGION</v>
      </c>
      <c r="G52" s="34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4" t="str">
        <f>_xlfn.XLOOKUP($A53,PROPERTIES[VEHIDCODE],PROPERTIES[REGION1])</f>
        <v>WESTERN_EUROPE</v>
      </c>
      <c r="F53" s="34" t="str">
        <f>_xlfn.XLOOKUP($A53,PROPERTIES[VEHIDCODE],PROPERTIES[REGION2])</f>
        <v>NO_REGION</v>
      </c>
      <c r="G53" s="34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4" t="str">
        <f>_xlfn.XLOOKUP($A54,PROPERTIES[VEHIDCODE],PROPERTIES[REGION1])</f>
        <v>EASTERN_EUROPE</v>
      </c>
      <c r="F54" s="34" t="str">
        <f>_xlfn.XLOOKUP($A54,PROPERTIES[VEHIDCODE],PROPERTIES[REGION2])</f>
        <v>NO_REGION</v>
      </c>
      <c r="G54" s="34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4" t="str">
        <f>_xlfn.XLOOKUP($A55,PROPERTIES[VEHIDCODE],PROPERTIES[REGION1])</f>
        <v>SOUTHERN_EUROPE</v>
      </c>
      <c r="F55" s="34" t="str">
        <f>_xlfn.XLOOKUP($A55,PROPERTIES[VEHIDCODE],PROPERTIES[REGION2])</f>
        <v>NO_REGION</v>
      </c>
      <c r="G55" s="34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4" t="str">
        <f>_xlfn.XLOOKUP($A56,PROPERTIES[VEHIDCODE],PROPERTIES[REGION1])</f>
        <v>SOUTHERN_EUROPE</v>
      </c>
      <c r="F56" s="34" t="str">
        <f>_xlfn.XLOOKUP($A56,PROPERTIES[VEHIDCODE],PROPERTIES[REGION2])</f>
        <v>NO_REGION</v>
      </c>
      <c r="G56" s="34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4" t="str">
        <f>_xlfn.XLOOKUP($A57,PROPERTIES[VEHIDCODE],PROPERTIES[REGION1])</f>
        <v>SOUTHERN_EUROPE</v>
      </c>
      <c r="F57" s="34" t="str">
        <f>_xlfn.XLOOKUP($A57,PROPERTIES[VEHIDCODE],PROPERTIES[REGION2])</f>
        <v>NO_REGION</v>
      </c>
      <c r="G57" s="34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4" t="str">
        <f>_xlfn.XLOOKUP($A58,PROPERTIES[VEHIDCODE],PROPERTIES[REGION1])</f>
        <v>AFRICA</v>
      </c>
      <c r="F58" s="34" t="str">
        <f>_xlfn.XLOOKUP($A58,PROPERTIES[VEHIDCODE],PROPERTIES[REGION2])</f>
        <v>NO_REGION</v>
      </c>
      <c r="G58" s="34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4" t="str">
        <f>_xlfn.XLOOKUP($A59,PROPERTIES[VEHIDCODE],PROPERTIES[REGION1])</f>
        <v>EASTERN_EUROPE</v>
      </c>
      <c r="F59" s="34" t="str">
        <f>_xlfn.XLOOKUP($A59,PROPERTIES[VEHIDCODE],PROPERTIES[REGION2])</f>
        <v>NO_REGION</v>
      </c>
      <c r="G59" s="34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4" t="str">
        <f>_xlfn.XLOOKUP($A60,PROPERTIES[VEHIDCODE],PROPERTIES[REGION1])</f>
        <v>WESTERN_EUROPE</v>
      </c>
      <c r="F60" s="34" t="str">
        <f>_xlfn.XLOOKUP($A60,PROPERTIES[VEHIDCODE],PROPERTIES[REGION2])</f>
        <v>NO_REGION</v>
      </c>
      <c r="G60" s="34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4" t="str">
        <f>_xlfn.XLOOKUP($A61,PROPERTIES[VEHIDCODE],PROPERTIES[REGION1])</f>
        <v>WESTERN_EUROPE</v>
      </c>
      <c r="F61" s="34" t="str">
        <f>_xlfn.XLOOKUP($A61,PROPERTIES[VEHIDCODE],PROPERTIES[REGION2])</f>
        <v>NO_REGION</v>
      </c>
      <c r="G61" s="34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4" t="str">
        <f>_xlfn.XLOOKUP($A62,PROPERTIES[VEHIDCODE],PROPERTIES[REGION1])</f>
        <v>WESTERN_EUROPE</v>
      </c>
      <c r="F62" s="34" t="str">
        <f>_xlfn.XLOOKUP($A62,PROPERTIES[VEHIDCODE],PROPERTIES[REGION2])</f>
        <v>NO_REGION</v>
      </c>
      <c r="G62" s="34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4" t="str">
        <f>_xlfn.XLOOKUP($A63,PROPERTIES[VEHIDCODE],PROPERTIES[REGION1])</f>
        <v>NORTHERN_EUROPE</v>
      </c>
      <c r="F63" s="34" t="str">
        <f>_xlfn.XLOOKUP($A63,PROPERTIES[VEHIDCODE],PROPERTIES[REGION2])</f>
        <v>NO_REGION</v>
      </c>
      <c r="G63" s="34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4" t="str">
        <f>_xlfn.XLOOKUP($A64,PROPERTIES[VEHIDCODE],PROPERTIES[REGION1])</f>
        <v>NORTH_AMERICA</v>
      </c>
      <c r="F64" s="34" t="str">
        <f>_xlfn.XLOOKUP($A64,PROPERTIES[VEHIDCODE],PROPERTIES[REGION2])</f>
        <v>NO_REGION</v>
      </c>
      <c r="G64" s="34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4" t="str">
        <f>_xlfn.XLOOKUP($A65,PROPERTIES[VEHIDCODE],PROPERTIES[REGION1])</f>
        <v>NORTH_AMERICA</v>
      </c>
      <c r="F65" s="34" t="str">
        <f>_xlfn.XLOOKUP($A65,PROPERTIES[VEHIDCODE],PROPERTIES[REGION2])</f>
        <v>NO_REGION</v>
      </c>
      <c r="G65" s="34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4" t="str">
        <f>_xlfn.XLOOKUP($A66,PROPERTIES[VEHIDCODE],PROPERTIES[REGION1])</f>
        <v>WESTERN_EUROPE</v>
      </c>
      <c r="F66" s="34" t="str">
        <f>_xlfn.XLOOKUP($A66,PROPERTIES[VEHIDCODE],PROPERTIES[REGION2])</f>
        <v>NO_REGION</v>
      </c>
      <c r="G66" s="34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4" t="str">
        <f>_xlfn.XLOOKUP($A67,PROPERTIES[VEHIDCODE],PROPERTIES[REGION1])</f>
        <v>NORTH_AMERICA</v>
      </c>
      <c r="F67" s="34" t="str">
        <f>_xlfn.XLOOKUP($A67,PROPERTIES[VEHIDCODE],PROPERTIES[REGION2])</f>
        <v>NO_REGION</v>
      </c>
      <c r="G67" s="34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4" t="str">
        <f>_xlfn.XLOOKUP($A68,PROPERTIES[VEHIDCODE],PROPERTIES[REGION1])</f>
        <v>WESTERN_EUROPE</v>
      </c>
      <c r="F68" s="34" t="str">
        <f>_xlfn.XLOOKUP($A68,PROPERTIES[VEHIDCODE],PROPERTIES[REGION2])</f>
        <v>NO_REGION</v>
      </c>
      <c r="G68" s="34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4" t="str">
        <f>_xlfn.XLOOKUP($A69,PROPERTIES[VEHIDCODE],PROPERTIES[REGION1])</f>
        <v>NORTH_AMERICA</v>
      </c>
      <c r="F69" s="34" t="str">
        <f>_xlfn.XLOOKUP($A69,PROPERTIES[VEHIDCODE],PROPERTIES[REGION2])</f>
        <v>NO_REGION</v>
      </c>
      <c r="G69" s="34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4" t="str">
        <f>_xlfn.XLOOKUP($A70,PROPERTIES[VEHIDCODE],PROPERTIES[REGION1])</f>
        <v>NORTH_AMERICA</v>
      </c>
      <c r="F70" s="34" t="str">
        <f>_xlfn.XLOOKUP($A70,PROPERTIES[VEHIDCODE],PROPERTIES[REGION2])</f>
        <v>NO_REGION</v>
      </c>
      <c r="G70" s="34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4" t="str">
        <f>_xlfn.XLOOKUP($A71,PROPERTIES[VEHIDCODE],PROPERTIES[REGION1])</f>
        <v>EASTERN_EUROPE</v>
      </c>
      <c r="F71" s="34" t="str">
        <f>_xlfn.XLOOKUP($A71,PROPERTIES[VEHIDCODE],PROPERTIES[REGION2])</f>
        <v>NO_REGION</v>
      </c>
      <c r="G71" s="34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4" t="str">
        <f>_xlfn.XLOOKUP($A72,PROPERTIES[VEHIDCODE],PROPERTIES[REGION1])</f>
        <v>WESTERN_EUROPE</v>
      </c>
      <c r="F72" s="34" t="str">
        <f>_xlfn.XLOOKUP($A72,PROPERTIES[VEHIDCODE],PROPERTIES[REGION2])</f>
        <v>NO_REGION</v>
      </c>
      <c r="G72" s="34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4" t="str">
        <f>_xlfn.XLOOKUP($A73,PROPERTIES[VEHIDCODE],PROPERTIES[REGION1])</f>
        <v>NORTHERN_EUROPE</v>
      </c>
      <c r="F73" s="34" t="str">
        <f>_xlfn.XLOOKUP($A73,PROPERTIES[VEHIDCODE],PROPERTIES[REGION2])</f>
        <v>NO_REGION</v>
      </c>
      <c r="G73" s="34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4" t="str">
        <f>_xlfn.XLOOKUP($A74,PROPERTIES[VEHIDCODE],PROPERTIES[REGION1])</f>
        <v>WESTERN_EUROPE</v>
      </c>
      <c r="F74" s="34" t="str">
        <f>_xlfn.XLOOKUP($A74,PROPERTIES[VEHIDCODE],PROPERTIES[REGION2])</f>
        <v>NO_REGION</v>
      </c>
      <c r="G74" s="34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4" t="str">
        <f>_xlfn.XLOOKUP($A75,PROPERTIES[VEHIDCODE],PROPERTIES[REGION1])</f>
        <v>WESTERN_EUROPE</v>
      </c>
      <c r="F75" s="34" t="str">
        <f>_xlfn.XLOOKUP($A75,PROPERTIES[VEHIDCODE],PROPERTIES[REGION2])</f>
        <v>NO_REGION</v>
      </c>
      <c r="G75" s="34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4" t="str">
        <f>_xlfn.XLOOKUP($A76,PROPERTIES[VEHIDCODE],PROPERTIES[REGION1])</f>
        <v>WESTERN_EUROPE</v>
      </c>
      <c r="F76" s="34" t="str">
        <f>_xlfn.XLOOKUP($A76,PROPERTIES[VEHIDCODE],PROPERTIES[REGION2])</f>
        <v>NO_REGION</v>
      </c>
      <c r="G76" s="34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4" t="str">
        <f>_xlfn.XLOOKUP($A77,PROPERTIES[VEHIDCODE],PROPERTIES[REGION1])</f>
        <v>OCEANIA</v>
      </c>
      <c r="F77" s="34" t="str">
        <f>_xlfn.XLOOKUP($A77,PROPERTIES[VEHIDCODE],PROPERTIES[REGION2])</f>
        <v>NO_REGION</v>
      </c>
      <c r="G77" s="34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4" t="str">
        <f>_xlfn.XLOOKUP($A78,PROPERTIES[VEHIDCODE],PROPERTIES[REGION1])</f>
        <v>EASTERN_EUROPE</v>
      </c>
      <c r="F78" s="34" t="str">
        <f>_xlfn.XLOOKUP($A78,PROPERTIES[VEHIDCODE],PROPERTIES[REGION2])</f>
        <v>NO_REGION</v>
      </c>
      <c r="G78" s="34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4" t="str">
        <f>_xlfn.XLOOKUP($A79,PROPERTIES[VEHIDCODE],PROPERTIES[REGION1])</f>
        <v>SOUTHERN_EUROPE</v>
      </c>
      <c r="F79" s="34" t="str">
        <f>_xlfn.XLOOKUP($A79,PROPERTIES[VEHIDCODE],PROPERTIES[REGION2])</f>
        <v>NO_REGION</v>
      </c>
      <c r="G79" s="34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4" t="str">
        <f>_xlfn.XLOOKUP($A80,PROPERTIES[VEHIDCODE],PROPERTIES[REGION1])</f>
        <v>SOUTH_AMERICA</v>
      </c>
      <c r="F80" s="34" t="str">
        <f>_xlfn.XLOOKUP($A80,PROPERTIES[VEHIDCODE],PROPERTIES[REGION2])</f>
        <v>NO_REGION</v>
      </c>
      <c r="G80" s="34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4" t="str">
        <f>_xlfn.XLOOKUP($A81,PROPERTIES[VEHIDCODE],PROPERTIES[REGION1])</f>
        <v>WESTERN_EUROPE</v>
      </c>
      <c r="F81" s="34" t="str">
        <f>_xlfn.XLOOKUP($A81,PROPERTIES[VEHIDCODE],PROPERTIES[REGION2])</f>
        <v>NO_REGION</v>
      </c>
      <c r="G81" s="34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4" t="str">
        <f>_xlfn.XLOOKUP($A82,PROPERTIES[VEHIDCODE],PROPERTIES[REGION1])</f>
        <v>WESTERN_EUROPE</v>
      </c>
      <c r="F82" s="34" t="str">
        <f>_xlfn.XLOOKUP($A82,PROPERTIES[VEHIDCODE],PROPERTIES[REGION2])</f>
        <v>NO_REGION</v>
      </c>
      <c r="G82" s="34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4" t="str">
        <f>_xlfn.XLOOKUP($A83,PROPERTIES[VEHIDCODE],PROPERTIES[REGION1])</f>
        <v>NORTHERN_EUROPE</v>
      </c>
      <c r="F83" s="34" t="str">
        <f>_xlfn.XLOOKUP($A83,PROPERTIES[VEHIDCODE],PROPERTIES[REGION2])</f>
        <v>NO_REGION</v>
      </c>
      <c r="G83" s="34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4" t="str">
        <f>_xlfn.XLOOKUP($A84,PROPERTIES[VEHIDCODE],PROPERTIES[REGION1])</f>
        <v>NORTHERN_EUROPE</v>
      </c>
      <c r="F84" s="34" t="str">
        <f>_xlfn.XLOOKUP($A84,PROPERTIES[VEHIDCODE],PROPERTIES[REGION2])</f>
        <v>NO_REGION</v>
      </c>
      <c r="G84" s="34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4" t="str">
        <f>_xlfn.XLOOKUP($A85,PROPERTIES[VEHIDCODE],PROPERTIES[REGION1])</f>
        <v>WESTERN_EUROPE</v>
      </c>
      <c r="F85" s="34" t="str">
        <f>_xlfn.XLOOKUP($A85,PROPERTIES[VEHIDCODE],PROPERTIES[REGION2])</f>
        <v>NO_REGION</v>
      </c>
      <c r="G85" s="34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4" t="str">
        <f>_xlfn.XLOOKUP($A86,PROPERTIES[VEHIDCODE],PROPERTIES[REGION1])</f>
        <v>NORTH_AMERICA</v>
      </c>
      <c r="F86" s="34" t="str">
        <f>_xlfn.XLOOKUP($A86,PROPERTIES[VEHIDCODE],PROPERTIES[REGION2])</f>
        <v>NO_REGION</v>
      </c>
      <c r="G86" s="34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4" t="str">
        <f>_xlfn.XLOOKUP($A87,PROPERTIES[VEHIDCODE],PROPERTIES[REGION1])</f>
        <v>WESTERN_EUROPE</v>
      </c>
      <c r="F87" s="34" t="str">
        <f>_xlfn.XLOOKUP($A87,PROPERTIES[VEHIDCODE],PROPERTIES[REGION2])</f>
        <v>NO_REGION</v>
      </c>
      <c r="G87" s="34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4" t="str">
        <f>_xlfn.XLOOKUP($A88,PROPERTIES[VEHIDCODE],PROPERTIES[REGION1])</f>
        <v>NORTHERN_EUROPE</v>
      </c>
      <c r="F88" s="34" t="str">
        <f>_xlfn.XLOOKUP($A88,PROPERTIES[VEHIDCODE],PROPERTIES[REGION2])</f>
        <v>NO_REGION</v>
      </c>
      <c r="G88" s="34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4" t="str">
        <f>_xlfn.XLOOKUP($A89,PROPERTIES[VEHIDCODE],PROPERTIES[REGION1])</f>
        <v>ASIA</v>
      </c>
      <c r="F89" s="34" t="str">
        <f>_xlfn.XLOOKUP($A89,PROPERTIES[VEHIDCODE],PROPERTIES[REGION2])</f>
        <v>NO_REGION</v>
      </c>
      <c r="G89" s="34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4" t="str">
        <f>_xlfn.XLOOKUP($A90,PROPERTIES[VEHIDCODE],PROPERTIES[REGION1])</f>
        <v>NORTHERN_EUROPE</v>
      </c>
      <c r="F90" s="34" t="str">
        <f>_xlfn.XLOOKUP($A90,PROPERTIES[VEHIDCODE],PROPERTIES[REGION2])</f>
        <v>NO_REGION</v>
      </c>
      <c r="G90" s="34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4" t="str">
        <f>_xlfn.XLOOKUP($A91,PROPERTIES[VEHIDCODE],PROPERTIES[REGION1])</f>
        <v>NORTH_AMERICA</v>
      </c>
      <c r="F91" s="34" t="str">
        <f>_xlfn.XLOOKUP($A91,PROPERTIES[VEHIDCODE],PROPERTIES[REGION2])</f>
        <v>NO_REGION</v>
      </c>
      <c r="G91" s="34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4" t="str">
        <f>_xlfn.XLOOKUP($A92,PROPERTIES[VEHIDCODE],PROPERTIES[REGION1])</f>
        <v>NORTHERN_EUROPE</v>
      </c>
      <c r="F92" s="34" t="str">
        <f>_xlfn.XLOOKUP($A92,PROPERTIES[VEHIDCODE],PROPERTIES[REGION2])</f>
        <v>NO_REGION</v>
      </c>
      <c r="G92" s="34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4" t="str">
        <f>_xlfn.XLOOKUP($A93,PROPERTIES[VEHIDCODE],PROPERTIES[REGION1])</f>
        <v>WESTERN_EUROPE</v>
      </c>
      <c r="F93" s="34" t="str">
        <f>_xlfn.XLOOKUP($A93,PROPERTIES[VEHIDCODE],PROPERTIES[REGION2])</f>
        <v>NO_REGION</v>
      </c>
      <c r="G93" s="34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4" t="str">
        <f>_xlfn.XLOOKUP($A94,PROPERTIES[VEHIDCODE],PROPERTIES[REGION1])</f>
        <v>NORTHERN_EUROPE</v>
      </c>
      <c r="F94" s="34" t="str">
        <f>_xlfn.XLOOKUP($A94,PROPERTIES[VEHIDCODE],PROPERTIES[REGION2])</f>
        <v>NO_REGION</v>
      </c>
      <c r="G94" s="34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4" t="str">
        <f>_xlfn.XLOOKUP($A95,PROPERTIES[VEHIDCODE],PROPERTIES[REGION1])</f>
        <v>AFRICA</v>
      </c>
      <c r="F95" s="34" t="str">
        <f>_xlfn.XLOOKUP($A95,PROPERTIES[VEHIDCODE],PROPERTIES[REGION2])</f>
        <v>NO_REGION</v>
      </c>
      <c r="G95" s="34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4" t="str">
        <f>_xlfn.XLOOKUP($A96,PROPERTIES[VEHIDCODE],PROPERTIES[REGION1])</f>
        <v>ASIA</v>
      </c>
      <c r="F96" s="34" t="str">
        <f>_xlfn.XLOOKUP($A96,PROPERTIES[VEHIDCODE],PROPERTIES[REGION2])</f>
        <v>NO_REGION</v>
      </c>
      <c r="G96" s="34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4" t="str">
        <f>_xlfn.XLOOKUP($A97,PROPERTIES[VEHIDCODE],PROPERTIES[REGION1])</f>
        <v>WESTERN_EUROPE</v>
      </c>
      <c r="F97" s="34" t="str">
        <f>_xlfn.XLOOKUP($A97,PROPERTIES[VEHIDCODE],PROPERTIES[REGION2])</f>
        <v>NO_REGION</v>
      </c>
      <c r="G97" s="34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4" t="str">
        <f>_xlfn.XLOOKUP($A98,PROPERTIES[VEHIDCODE],PROPERTIES[REGION1])</f>
        <v>SOUTHERN_EUROPE</v>
      </c>
      <c r="F98" s="34" t="str">
        <f>_xlfn.XLOOKUP($A98,PROPERTIES[VEHIDCODE],PROPERTIES[REGION2])</f>
        <v>NO_REGION</v>
      </c>
      <c r="G98" s="34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4" t="str">
        <f>_xlfn.XLOOKUP($A99,PROPERTIES[VEHIDCODE],PROPERTIES[REGION1])</f>
        <v>EASTERN_EUROPE</v>
      </c>
      <c r="F99" s="34" t="str">
        <f>_xlfn.XLOOKUP($A99,PROPERTIES[VEHIDCODE],PROPERTIES[REGION2])</f>
        <v>NO_REGION</v>
      </c>
      <c r="G99" s="34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4" t="str">
        <f>_xlfn.XLOOKUP($A100,PROPERTIES[VEHIDCODE],PROPERTIES[REGION1])</f>
        <v>WESTERN_EUROPE</v>
      </c>
      <c r="F100" s="34" t="str">
        <f>_xlfn.XLOOKUP($A100,PROPERTIES[VEHIDCODE],PROPERTIES[REGION2])</f>
        <v>NO_REGION</v>
      </c>
      <c r="G100" s="34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4" t="str">
        <f>_xlfn.XLOOKUP($A101,PROPERTIES[VEHIDCODE],PROPERTIES[REGION1])</f>
        <v>NORTH_AMERICA</v>
      </c>
      <c r="F101" s="34" t="str">
        <f>_xlfn.XLOOKUP($A101,PROPERTIES[VEHIDCODE],PROPERTIES[REGION2])</f>
        <v>NO_REGION</v>
      </c>
      <c r="G101" s="34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4" t="str">
        <f>_xlfn.XLOOKUP($A102,PROPERTIES[VEHIDCODE],PROPERTIES[REGION1])</f>
        <v>WESTERN_EUROPE</v>
      </c>
      <c r="F102" s="34" t="str">
        <f>_xlfn.XLOOKUP($A102,PROPERTIES[VEHIDCODE],PROPERTIES[REGION2])</f>
        <v>NO_REGION</v>
      </c>
      <c r="G102" s="34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4" t="str">
        <f>_xlfn.XLOOKUP($A103,PROPERTIES[VEHIDCODE],PROPERTIES[REGION1])</f>
        <v>NORTHERN_EUROPE</v>
      </c>
      <c r="F103" s="34" t="str">
        <f>_xlfn.XLOOKUP($A103,PROPERTIES[VEHIDCODE],PROPERTIES[REGION2])</f>
        <v>NO_REGION</v>
      </c>
      <c r="G103" s="34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4" t="str">
        <f>_xlfn.XLOOKUP($A104,PROPERTIES[VEHIDCODE],PROPERTIES[REGION1])</f>
        <v>OCEANIA</v>
      </c>
      <c r="F104" s="34" t="str">
        <f>_xlfn.XLOOKUP($A104,PROPERTIES[VEHIDCODE],PROPERTIES[REGION2])</f>
        <v>NO_REGION</v>
      </c>
      <c r="G104" s="34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4" t="str">
        <f>_xlfn.XLOOKUP($A105,PROPERTIES[VEHIDCODE],PROPERTIES[REGION1])</f>
        <v>NORTH_AMERICA</v>
      </c>
      <c r="F105" s="34" t="str">
        <f>_xlfn.XLOOKUP($A105,PROPERTIES[VEHIDCODE],PROPERTIES[REGION2])</f>
        <v>NO_REGION</v>
      </c>
      <c r="G105" s="34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4" t="str">
        <f>_xlfn.XLOOKUP($A106,PROPERTIES[VEHIDCODE],PROPERTIES[REGION1])</f>
        <v>WESTERN_EUROPE</v>
      </c>
      <c r="F106" s="34" t="str">
        <f>_xlfn.XLOOKUP($A106,PROPERTIES[VEHIDCODE],PROPERTIES[REGION2])</f>
        <v>NO_REGION</v>
      </c>
      <c r="G106" s="34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4" t="str">
        <f>_xlfn.XLOOKUP($A107,PROPERTIES[VEHIDCODE],PROPERTIES[REGION1])</f>
        <v>AFRICA</v>
      </c>
      <c r="F107" s="34" t="str">
        <f>_xlfn.XLOOKUP($A107,PROPERTIES[VEHIDCODE],PROPERTIES[REGION2])</f>
        <v>NO_REGION</v>
      </c>
      <c r="G107" s="34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4" t="str">
        <f>_xlfn.XLOOKUP($A108,PROPERTIES[VEHIDCODE],PROPERTIES[REGION1])</f>
        <v>OCEANIA</v>
      </c>
      <c r="F108" s="34" t="str">
        <f>_xlfn.XLOOKUP($A108,PROPERTIES[VEHIDCODE],PROPERTIES[REGION2])</f>
        <v>NO_REGION</v>
      </c>
      <c r="G108" s="34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4" t="str">
        <f>_xlfn.XLOOKUP($A109,PROPERTIES[VEHIDCODE],PROPERTIES[REGION1])</f>
        <v>NORTH_AMERICA</v>
      </c>
      <c r="F109" s="34" t="str">
        <f>_xlfn.XLOOKUP($A109,PROPERTIES[VEHIDCODE],PROPERTIES[REGION2])</f>
        <v>NO_REGION</v>
      </c>
      <c r="G109" s="34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4" t="str">
        <f>_xlfn.XLOOKUP($A110,PROPERTIES[VEHIDCODE],PROPERTIES[REGION1])</f>
        <v>AFRICA</v>
      </c>
      <c r="F110" s="34" t="str">
        <f>_xlfn.XLOOKUP($A110,PROPERTIES[VEHIDCODE],PROPERTIES[REGION2])</f>
        <v>NO_REGION</v>
      </c>
      <c r="G110" s="34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4" t="str">
        <f>_xlfn.XLOOKUP($A111,PROPERTIES[VEHIDCODE],PROPERTIES[REGION1])</f>
        <v>SOUTHERN_EUROPE</v>
      </c>
      <c r="F111" s="34" t="str">
        <f>_xlfn.XLOOKUP($A111,PROPERTIES[VEHIDCODE],PROPERTIES[REGION2])</f>
        <v>NO_REGION</v>
      </c>
      <c r="G111" s="34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4" t="str">
        <f>_xlfn.XLOOKUP($A112,PROPERTIES[VEHIDCODE],PROPERTIES[REGION1])</f>
        <v>WESTERN_EUROPE</v>
      </c>
      <c r="F112" s="34" t="str">
        <f>_xlfn.XLOOKUP($A112,PROPERTIES[VEHIDCODE],PROPERTIES[REGION2])</f>
        <v>NO_REGION</v>
      </c>
      <c r="G112" s="34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4" t="str">
        <f>_xlfn.XLOOKUP($A113,PROPERTIES[VEHIDCODE],PROPERTIES[REGION1])</f>
        <v>WESTERN_EUROPE</v>
      </c>
      <c r="F113" s="34" t="str">
        <f>_xlfn.XLOOKUP($A113,PROPERTIES[VEHIDCODE],PROPERTIES[REGION2])</f>
        <v>NO_REGION</v>
      </c>
      <c r="G113" s="34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4" t="str">
        <f>_xlfn.XLOOKUP($A114,PROPERTIES[VEHIDCODE],PROPERTIES[REGION1])</f>
        <v>NORTHERN_EUROPE</v>
      </c>
      <c r="F114" s="34" t="str">
        <f>_xlfn.XLOOKUP($A114,PROPERTIES[VEHIDCODE],PROPERTIES[REGION2])</f>
        <v>NO_REGION</v>
      </c>
      <c r="G114" s="34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4" t="str">
        <f>_xlfn.XLOOKUP($A115,PROPERTIES[VEHIDCODE],PROPERTIES[REGION1])</f>
        <v>NORTH_AMERICA</v>
      </c>
      <c r="F115" s="34" t="str">
        <f>_xlfn.XLOOKUP($A115,PROPERTIES[VEHIDCODE],PROPERTIES[REGION2])</f>
        <v>NO_REGION</v>
      </c>
      <c r="G115" s="34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4" t="str">
        <f>_xlfn.XLOOKUP($A116,PROPERTIES[VEHIDCODE],PROPERTIES[REGION1])</f>
        <v>WESTERN_EUROPE</v>
      </c>
      <c r="F116" s="34" t="str">
        <f>_xlfn.XLOOKUP($A116,PROPERTIES[VEHIDCODE],PROPERTIES[REGION2])</f>
        <v>NO_REGION</v>
      </c>
      <c r="G116" s="34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4" t="str">
        <f>_xlfn.XLOOKUP($A117,PROPERTIES[VEHIDCODE],PROPERTIES[REGION1])</f>
        <v>AFRICA</v>
      </c>
      <c r="F117" s="34" t="str">
        <f>_xlfn.XLOOKUP($A117,PROPERTIES[VEHIDCODE],PROPERTIES[REGION2])</f>
        <v>NO_REGION</v>
      </c>
      <c r="G117" s="34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4" t="str">
        <f>_xlfn.XLOOKUP($A118,PROPERTIES[VEHIDCODE],PROPERTIES[REGION1])</f>
        <v>AFRICA</v>
      </c>
      <c r="F118" s="34" t="str">
        <f>_xlfn.XLOOKUP($A118,PROPERTIES[VEHIDCODE],PROPERTIES[REGION2])</f>
        <v>NO_REGION</v>
      </c>
      <c r="G118" s="34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4" t="str">
        <f>_xlfn.XLOOKUP($A119,PROPERTIES[VEHIDCODE],PROPERTIES[REGION1])</f>
        <v>NORTHERN_EUROPE</v>
      </c>
      <c r="F119" s="34" t="str">
        <f>_xlfn.XLOOKUP($A119,PROPERTIES[VEHIDCODE],PROPERTIES[REGION2])</f>
        <v>NO_REGION</v>
      </c>
      <c r="G119" s="34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4" t="str">
        <f>_xlfn.XLOOKUP($A120,PROPERTIES[VEHIDCODE],PROPERTIES[REGION1])</f>
        <v>WESTERN_EUROPE</v>
      </c>
      <c r="F120" s="34" t="str">
        <f>_xlfn.XLOOKUP($A120,PROPERTIES[VEHIDCODE],PROPERTIES[REGION2])</f>
        <v>NO_REGION</v>
      </c>
      <c r="G120" s="34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4" t="str">
        <f>_xlfn.XLOOKUP($A121,PROPERTIES[VEHIDCODE],PROPERTIES[REGION1])</f>
        <v>WESTERN_EUROPE</v>
      </c>
      <c r="F121" s="34" t="str">
        <f>_xlfn.XLOOKUP($A121,PROPERTIES[VEHIDCODE],PROPERTIES[REGION2])</f>
        <v>NO_REGION</v>
      </c>
      <c r="G121" s="34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4" t="str">
        <f>_xlfn.XLOOKUP($A122,PROPERTIES[VEHIDCODE],PROPERTIES[REGION1])</f>
        <v>NORTHERN_EUROPE</v>
      </c>
      <c r="F122" s="34" t="str">
        <f>_xlfn.XLOOKUP($A122,PROPERTIES[VEHIDCODE],PROPERTIES[REGION2])</f>
        <v>NO_REGION</v>
      </c>
      <c r="G122" s="34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4" t="str">
        <f>_xlfn.XLOOKUP($A123,PROPERTIES[VEHIDCODE],PROPERTIES[REGION1])</f>
        <v>NORTH_AMERICA</v>
      </c>
      <c r="F123" s="34" t="str">
        <f>_xlfn.XLOOKUP($A123,PROPERTIES[VEHIDCODE],PROPERTIES[REGION2])</f>
        <v>NO_REGION</v>
      </c>
      <c r="G123" s="34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4" t="str">
        <f>_xlfn.XLOOKUP($A124,PROPERTIES[VEHIDCODE],PROPERTIES[REGION1])</f>
        <v>NORTH_AMERICA</v>
      </c>
      <c r="F124" s="34" t="str">
        <f>_xlfn.XLOOKUP($A124,PROPERTIES[VEHIDCODE],PROPERTIES[REGION2])</f>
        <v>NO_REGION</v>
      </c>
      <c r="G124" s="34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4" t="str">
        <f>_xlfn.XLOOKUP($A125,PROPERTIES[VEHIDCODE],PROPERTIES[REGION1])</f>
        <v>ASIA</v>
      </c>
      <c r="F125" s="34" t="str">
        <f>_xlfn.XLOOKUP($A125,PROPERTIES[VEHIDCODE],PROPERTIES[REGION2])</f>
        <v>NO_REGION</v>
      </c>
      <c r="G125" s="34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4" t="str">
        <f>_xlfn.XLOOKUP($A126,PROPERTIES[VEHIDCODE],PROPERTIES[REGION1])</f>
        <v>ASIA</v>
      </c>
      <c r="F126" s="34" t="str">
        <f>_xlfn.XLOOKUP($A126,PROPERTIES[VEHIDCODE],PROPERTIES[REGION2])</f>
        <v>NO_REGION</v>
      </c>
      <c r="G126" s="34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4" t="str">
        <f>_xlfn.XLOOKUP($A127,PROPERTIES[VEHIDCODE],PROPERTIES[REGION1])</f>
        <v>AFRICA</v>
      </c>
      <c r="F127" s="34" t="str">
        <f>_xlfn.XLOOKUP($A127,PROPERTIES[VEHIDCODE],PROPERTIES[REGION2])</f>
        <v>NO_REGION</v>
      </c>
      <c r="G127" s="34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4" t="str">
        <f>_xlfn.XLOOKUP($A128,PROPERTIES[VEHIDCODE],PROPERTIES[REGION1])</f>
        <v>NORTHERN_EUROPE</v>
      </c>
      <c r="F128" s="34" t="str">
        <f>_xlfn.XLOOKUP($A128,PROPERTIES[VEHIDCODE],PROPERTIES[REGION2])</f>
        <v>NO_REGION</v>
      </c>
      <c r="G128" s="34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4" t="str">
        <f>_xlfn.XLOOKUP($A129,PROPERTIES[VEHIDCODE],PROPERTIES[REGION1])</f>
        <v>OCEANIA</v>
      </c>
      <c r="F129" s="34" t="str">
        <f>_xlfn.XLOOKUP($A129,PROPERTIES[VEHIDCODE],PROPERTIES[REGION2])</f>
        <v>NO_REGION</v>
      </c>
      <c r="G129" s="34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4" t="str">
        <f>_xlfn.XLOOKUP($A130,PROPERTIES[VEHIDCODE],PROPERTIES[REGION1])</f>
        <v>WESTERN_EUROPE</v>
      </c>
      <c r="F130" s="34" t="str">
        <f>_xlfn.XLOOKUP($A130,PROPERTIES[VEHIDCODE],PROPERTIES[REGION2])</f>
        <v>NO_REGION</v>
      </c>
      <c r="G130" s="34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4" t="str">
        <f>_xlfn.XLOOKUP($A131,PROPERTIES[VEHIDCODE],PROPERTIES[REGION1])</f>
        <v>WESTERN_EUROPE</v>
      </c>
      <c r="F131" s="34" t="str">
        <f>_xlfn.XLOOKUP($A131,PROPERTIES[VEHIDCODE],PROPERTIES[REGION2])</f>
        <v>NO_REGION</v>
      </c>
      <c r="G131" s="34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4" t="str">
        <f>_xlfn.XLOOKUP($A132,PROPERTIES[VEHIDCODE],PROPERTIES[REGION1])</f>
        <v>OCEANIA</v>
      </c>
      <c r="F132" s="34" t="str">
        <f>_xlfn.XLOOKUP($A132,PROPERTIES[VEHIDCODE],PROPERTIES[REGION2])</f>
        <v>NO_REGION</v>
      </c>
      <c r="G132" s="34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4" t="str">
        <f>_xlfn.XLOOKUP($A133,PROPERTIES[VEHIDCODE],PROPERTIES[REGION1])</f>
        <v>OCEANIA</v>
      </c>
      <c r="F133" s="34" t="str">
        <f>_xlfn.XLOOKUP($A133,PROPERTIES[VEHIDCODE],PROPERTIES[REGION2])</f>
        <v>NO_REGION</v>
      </c>
      <c r="G133" s="34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4" t="str">
        <f>_xlfn.XLOOKUP($A134,PROPERTIES[VEHIDCODE],PROPERTIES[REGION1])</f>
        <v>OCEANIA</v>
      </c>
      <c r="F134" s="34" t="str">
        <f>_xlfn.XLOOKUP($A134,PROPERTIES[VEHIDCODE],PROPERTIES[REGION2])</f>
        <v>NO_REGION</v>
      </c>
      <c r="G134" s="34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4" t="str">
        <f>_xlfn.XLOOKUP($A135,PROPERTIES[VEHIDCODE],PROPERTIES[REGION1])</f>
        <v>OCEANIA</v>
      </c>
      <c r="F135" s="34" t="str">
        <f>_xlfn.XLOOKUP($A135,PROPERTIES[VEHIDCODE],PROPERTIES[REGION2])</f>
        <v>NO_REGION</v>
      </c>
      <c r="G135" s="34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4" t="str">
        <f>_xlfn.XLOOKUP($A136,PROPERTIES[VEHIDCODE],PROPERTIES[REGION1])</f>
        <v>SOUTH_AMERICA</v>
      </c>
      <c r="F136" s="34" t="str">
        <f>_xlfn.XLOOKUP($A136,PROPERTIES[VEHIDCODE],PROPERTIES[REGION2])</f>
        <v>NO_REGION</v>
      </c>
      <c r="G136" s="34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4" t="str">
        <f>_xlfn.XLOOKUP($A137,PROPERTIES[VEHIDCODE],PROPERTIES[REGION1])</f>
        <v>SOUTH_AMERICA</v>
      </c>
      <c r="F137" s="34" t="str">
        <f>_xlfn.XLOOKUP($A137,PROPERTIES[VEHIDCODE],PROPERTIES[REGION2])</f>
        <v>NO_REGION</v>
      </c>
      <c r="G137" s="34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4" t="str">
        <f>_xlfn.XLOOKUP($A138,PROPERTIES[VEHIDCODE],PROPERTIES[REGION1])</f>
        <v>AFRICA</v>
      </c>
      <c r="F138" s="34" t="str">
        <f>_xlfn.XLOOKUP($A138,PROPERTIES[VEHIDCODE],PROPERTIES[REGION2])</f>
        <v>NO_REGION</v>
      </c>
      <c r="G138" s="34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4" t="str">
        <f>_xlfn.XLOOKUP($A139,PROPERTIES[VEHIDCODE],PROPERTIES[REGION1])</f>
        <v>AFRICA</v>
      </c>
      <c r="F139" s="34" t="str">
        <f>_xlfn.XLOOKUP($A139,PROPERTIES[VEHIDCODE],PROPERTIES[REGION2])</f>
        <v>NO_REGION</v>
      </c>
      <c r="G139" s="34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4" t="str">
        <f>_xlfn.XLOOKUP($A140,PROPERTIES[VEHIDCODE],PROPERTIES[REGION1])</f>
        <v>AFRICA</v>
      </c>
      <c r="F140" s="34" t="str">
        <f>_xlfn.XLOOKUP($A140,PROPERTIES[VEHIDCODE],PROPERTIES[REGION2])</f>
        <v>NO_REGION</v>
      </c>
      <c r="G140" s="34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4" t="str">
        <f>_xlfn.XLOOKUP($A141,PROPERTIES[VEHIDCODE],PROPERTIES[REGION1])</f>
        <v>AFRICA</v>
      </c>
      <c r="F141" s="34" t="str">
        <f>_xlfn.XLOOKUP($A141,PROPERTIES[VEHIDCODE],PROPERTIES[REGION2])</f>
        <v>NO_REGION</v>
      </c>
      <c r="G141" s="34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4" t="str">
        <f>_xlfn.XLOOKUP($A142,PROPERTIES[VEHIDCODE],PROPERTIES[REGION1])</f>
        <v>AFRICA</v>
      </c>
      <c r="F142" s="34" t="str">
        <f>_xlfn.XLOOKUP($A142,PROPERTIES[VEHIDCODE],PROPERTIES[REGION2])</f>
        <v>NO_REGION</v>
      </c>
      <c r="G142" s="34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4" t="str">
        <f>_xlfn.XLOOKUP($A143,PROPERTIES[VEHIDCODE],PROPERTIES[REGION1])</f>
        <v>AFRICA</v>
      </c>
      <c r="F143" s="34" t="str">
        <f>_xlfn.XLOOKUP($A143,PROPERTIES[VEHIDCODE],PROPERTIES[REGION2])</f>
        <v>NO_REGION</v>
      </c>
      <c r="G143" s="34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4" t="str">
        <f>_xlfn.XLOOKUP($A144,PROPERTIES[VEHIDCODE],PROPERTIES[REGION1])</f>
        <v>AFRICA</v>
      </c>
      <c r="F144" s="34" t="str">
        <f>_xlfn.XLOOKUP($A144,PROPERTIES[VEHIDCODE],PROPERTIES[REGION2])</f>
        <v>NO_REGION</v>
      </c>
      <c r="G144" s="34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4" t="str">
        <f>_xlfn.XLOOKUP($A145,PROPERTIES[VEHIDCODE],PROPERTIES[REGION1])</f>
        <v>AFRICA</v>
      </c>
      <c r="F145" s="34" t="str">
        <f>_xlfn.XLOOKUP($A145,PROPERTIES[VEHIDCODE],PROPERTIES[REGION2])</f>
        <v>NO_REGION</v>
      </c>
      <c r="G145" s="34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4" t="str">
        <f>_xlfn.XLOOKUP($A146,PROPERTIES[VEHIDCODE],PROPERTIES[REGION1])</f>
        <v>ASIA</v>
      </c>
      <c r="F146" s="34" t="str">
        <f>_xlfn.XLOOKUP($A146,PROPERTIES[VEHIDCODE],PROPERTIES[REGION2])</f>
        <v>NO_REGION</v>
      </c>
      <c r="G146" s="34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4" t="str">
        <f>_xlfn.XLOOKUP($A147,PROPERTIES[VEHIDCODE],PROPERTIES[REGION1])</f>
        <v>ASIA</v>
      </c>
      <c r="F147" s="34" t="str">
        <f>_xlfn.XLOOKUP($A147,PROPERTIES[VEHIDCODE],PROPERTIES[REGION2])</f>
        <v>NO_REGION</v>
      </c>
      <c r="G147" s="34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4" t="str">
        <f>_xlfn.XLOOKUP($A148,PROPERTIES[VEHIDCODE],PROPERTIES[REGION1])</f>
        <v>ASIA</v>
      </c>
      <c r="F148" s="34" t="str">
        <f>_xlfn.XLOOKUP($A148,PROPERTIES[VEHIDCODE],PROPERTIES[REGION2])</f>
        <v>NO_REGION</v>
      </c>
      <c r="G148" s="34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4" t="str">
        <f>_xlfn.XLOOKUP($A149,PROPERTIES[VEHIDCODE],PROPERTIES[REGION1])</f>
        <v>ASIA</v>
      </c>
      <c r="F149" s="34" t="str">
        <f>_xlfn.XLOOKUP($A149,PROPERTIES[VEHIDCODE],PROPERTIES[REGION2])</f>
        <v>NO_REGION</v>
      </c>
      <c r="G149" s="34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4" t="str">
        <f>_xlfn.XLOOKUP($A150,PROPERTIES[VEHIDCODE],PROPERTIES[REGION1])</f>
        <v>ASIA</v>
      </c>
      <c r="F150" s="34" t="str">
        <f>_xlfn.XLOOKUP($A150,PROPERTIES[VEHIDCODE],PROPERTIES[REGION2])</f>
        <v>NO_REGION</v>
      </c>
      <c r="G150" s="34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4" t="str">
        <f>_xlfn.XLOOKUP($A151,PROPERTIES[VEHIDCODE],PROPERTIES[REGION1])</f>
        <v>ASIA</v>
      </c>
      <c r="F151" s="34" t="str">
        <f>_xlfn.XLOOKUP($A151,PROPERTIES[VEHIDCODE],PROPERTIES[REGION2])</f>
        <v>NO_REGION</v>
      </c>
      <c r="G151" s="34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4" t="str">
        <f>_xlfn.XLOOKUP($A152,PROPERTIES[VEHIDCODE],PROPERTIES[REGION1])</f>
        <v>SOUTHERN_EUROPE</v>
      </c>
      <c r="F152" s="34" t="str">
        <f>_xlfn.XLOOKUP($A152,PROPERTIES[VEHIDCODE],PROPERTIES[REGION2])</f>
        <v>NO_REGION</v>
      </c>
      <c r="G152" s="34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4" t="str">
        <f>_xlfn.XLOOKUP($A153,PROPERTIES[VEHIDCODE],PROPERTIES[REGION1])</f>
        <v>SOUTHERN_EUROPE</v>
      </c>
      <c r="F153" s="34" t="str">
        <f>_xlfn.XLOOKUP($A153,PROPERTIES[VEHIDCODE],PROPERTIES[REGION2])</f>
        <v>NO_REGION</v>
      </c>
      <c r="G153" s="34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4" t="str">
        <f>_xlfn.XLOOKUP($A154,PROPERTIES[VEHIDCODE],PROPERTIES[REGION1])</f>
        <v>SOUTHERN_EUROPE</v>
      </c>
      <c r="F154" s="34" t="str">
        <f>_xlfn.XLOOKUP($A154,PROPERTIES[VEHIDCODE],PROPERTIES[REGION2])</f>
        <v>NO_REGION</v>
      </c>
      <c r="G154" s="34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4" t="str">
        <f>_xlfn.XLOOKUP($A155,PROPERTIES[VEHIDCODE],PROPERTIES[REGION1])</f>
        <v>SOUTHERN_EUROPE</v>
      </c>
      <c r="F155" s="34" t="str">
        <f>_xlfn.XLOOKUP($A155,PROPERTIES[VEHIDCODE],PROPERTIES[REGION2])</f>
        <v>NO_REGION</v>
      </c>
      <c r="G155" s="34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4" t="str">
        <f>_xlfn.XLOOKUP($A156,PROPERTIES[VEHIDCODE],PROPERTIES[REGION1])</f>
        <v>SOUTHERN_EUROPE</v>
      </c>
      <c r="F156" s="34" t="str">
        <f>_xlfn.XLOOKUP($A156,PROPERTIES[VEHIDCODE],PROPERTIES[REGION2])</f>
        <v>NO_REGION</v>
      </c>
      <c r="G156" s="34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4" t="str">
        <f>_xlfn.XLOOKUP($A157,PROPERTIES[VEHIDCODE],PROPERTIES[REGION1])</f>
        <v>EASTERN_EUROPE</v>
      </c>
      <c r="F157" s="34" t="str">
        <f>_xlfn.XLOOKUP($A157,PROPERTIES[VEHIDCODE],PROPERTIES[REGION2])</f>
        <v>NO_REGION</v>
      </c>
      <c r="G157" s="34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4" t="str">
        <f>_xlfn.XLOOKUP($A158,PROPERTIES[VEHIDCODE],PROPERTIES[REGION1])</f>
        <v>EASTERN_EUROPE</v>
      </c>
      <c r="F158" s="34" t="str">
        <f>_xlfn.XLOOKUP($A158,PROPERTIES[VEHIDCODE],PROPERTIES[REGION2])</f>
        <v>NO_REGION</v>
      </c>
      <c r="G158" s="34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4" t="str">
        <f>_xlfn.XLOOKUP($A159,PROPERTIES[VEHIDCODE],PROPERTIES[REGION1])</f>
        <v>EASTERN_EUROPE</v>
      </c>
      <c r="F159" s="34" t="str">
        <f>_xlfn.XLOOKUP($A159,PROPERTIES[VEHIDCODE],PROPERTIES[REGION2])</f>
        <v>NO_REGION</v>
      </c>
      <c r="G159" s="34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4" t="str">
        <f>_xlfn.XLOOKUP($A160,PROPERTIES[VEHIDCODE],PROPERTIES[REGION1])</f>
        <v>EASTERN_EUROPE</v>
      </c>
      <c r="F160" s="34" t="str">
        <f>_xlfn.XLOOKUP($A160,PROPERTIES[VEHIDCODE],PROPERTIES[REGION2])</f>
        <v>NO_REGION</v>
      </c>
      <c r="G160" s="34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4" t="str">
        <f>_xlfn.XLOOKUP($A161,PROPERTIES[VEHIDCODE],PROPERTIES[REGION1])</f>
        <v>EASTERN_EUROPE</v>
      </c>
      <c r="F161" s="34" t="str">
        <f>_xlfn.XLOOKUP($A161,PROPERTIES[VEHIDCODE],PROPERTIES[REGION2])</f>
        <v>NO_REGION</v>
      </c>
      <c r="G161" s="34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4" t="str">
        <f>_xlfn.XLOOKUP($A162,PROPERTIES[VEHIDCODE],PROPERTIES[REGION1])</f>
        <v>EASTERN_EUROPE</v>
      </c>
      <c r="F162" s="34" t="str">
        <f>_xlfn.XLOOKUP($A162,PROPERTIES[VEHIDCODE],PROPERTIES[REGION2])</f>
        <v>NO_REGION</v>
      </c>
      <c r="G162" s="34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4" t="str">
        <f>_xlfn.XLOOKUP($A163,PROPERTIES[VEHIDCODE],PROPERTIES[REGION1])</f>
        <v>WESTERN_EUROPE</v>
      </c>
      <c r="F163" s="34" t="str">
        <f>_xlfn.XLOOKUP($A163,PROPERTIES[VEHIDCODE],PROPERTIES[REGION2])</f>
        <v>NO_REGION</v>
      </c>
      <c r="G163" s="34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4" t="str">
        <f>_xlfn.XLOOKUP($A164,PROPERTIES[VEHIDCODE],PROPERTIES[REGION1])</f>
        <v>NORTH_AMERICA</v>
      </c>
      <c r="F164" s="34" t="str">
        <f>_xlfn.XLOOKUP($A164,PROPERTIES[VEHIDCODE],PROPERTIES[REGION2])</f>
        <v>NO_REGION</v>
      </c>
      <c r="G164" s="34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4" t="str">
        <f>_xlfn.XLOOKUP($A165,PROPERTIES[VEHIDCODE],PROPERTIES[REGION1])</f>
        <v>NORTHERN_EUROPE</v>
      </c>
      <c r="F165" s="34" t="str">
        <f>_xlfn.XLOOKUP($A165,PROPERTIES[VEHIDCODE],PROPERTIES[REGION2])</f>
        <v>NO_REGION</v>
      </c>
      <c r="G165" s="34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4" t="str">
        <f>_xlfn.XLOOKUP($A166,PROPERTIES[VEHIDCODE],PROPERTIES[REGION1])</f>
        <v>NORTH_AMERICA</v>
      </c>
      <c r="F166" s="34" t="str">
        <f>_xlfn.XLOOKUP($A166,PROPERTIES[VEHIDCODE],PROPERTIES[REGION2])</f>
        <v>NO_REGION</v>
      </c>
      <c r="G166" s="34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4" t="str">
        <f>_xlfn.XLOOKUP($A167,PROPERTIES[VEHIDCODE],PROPERTIES[REGION1])</f>
        <v>SOUTH_AMERICA</v>
      </c>
      <c r="F167" s="34" t="str">
        <f>_xlfn.XLOOKUP($A167,PROPERTIES[VEHIDCODE],PROPERTIES[REGION2])</f>
        <v>NO_REGION</v>
      </c>
      <c r="G167" s="34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4" t="str">
        <f>_xlfn.XLOOKUP($A168,PROPERTIES[VEHIDCODE],PROPERTIES[REGION1])</f>
        <v>OCEANIA</v>
      </c>
      <c r="F168" s="34" t="str">
        <f>_xlfn.XLOOKUP($A168,PROPERTIES[VEHIDCODE],PROPERTIES[REGION2])</f>
        <v>NO_REGION</v>
      </c>
      <c r="G168" s="34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4" t="str">
        <f>_xlfn.XLOOKUP($A169,PROPERTIES[VEHIDCODE],PROPERTIES[REGION1])</f>
        <v>WESTERN_EUROPE</v>
      </c>
      <c r="F169" s="34" t="str">
        <f>_xlfn.XLOOKUP($A169,PROPERTIES[VEHIDCODE],PROPERTIES[REGION2])</f>
        <v>NO_REGION</v>
      </c>
      <c r="G169" s="34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4" t="str">
        <f>_xlfn.XLOOKUP($A170,PROPERTIES[VEHIDCODE],PROPERTIES[REGION1])</f>
        <v>SOUTH_AMERICA</v>
      </c>
      <c r="F170" s="34" t="str">
        <f>_xlfn.XLOOKUP($A170,PROPERTIES[VEHIDCODE],PROPERTIES[REGION2])</f>
        <v>NO_REGION</v>
      </c>
      <c r="G170" s="34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4" t="str">
        <f>_xlfn.XLOOKUP($A171,PROPERTIES[VEHIDCODE],PROPERTIES[REGION1])</f>
        <v>ASIA</v>
      </c>
      <c r="F171" s="34" t="str">
        <f>_xlfn.XLOOKUP($A171,PROPERTIES[VEHIDCODE],PROPERTIES[REGION2])</f>
        <v>NO_REGION</v>
      </c>
      <c r="G171" s="34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4" t="str">
        <f>_xlfn.XLOOKUP($A172,PROPERTIES[VEHIDCODE],PROPERTIES[REGION1])</f>
        <v>WESTERN_EUROPE</v>
      </c>
      <c r="F172" s="34" t="str">
        <f>_xlfn.XLOOKUP($A172,PROPERTIES[VEHIDCODE],PROPERTIES[REGION2])</f>
        <v>NO_REGION</v>
      </c>
      <c r="G172" s="34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4" t="str">
        <f>_xlfn.XLOOKUP($A173,PROPERTIES[VEHIDCODE],PROPERTIES[REGION1])</f>
        <v>NORTH_AMERICA</v>
      </c>
      <c r="F173" s="34" t="str">
        <f>_xlfn.XLOOKUP($A173,PROPERTIES[VEHIDCODE],PROPERTIES[REGION2])</f>
        <v>NO_REGION</v>
      </c>
      <c r="G173" s="34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4" t="str">
        <f>_xlfn.XLOOKUP($A174,PROPERTIES[VEHIDCODE],PROPERTIES[REGION1])</f>
        <v>WESTERN_EUROPE</v>
      </c>
      <c r="F174" s="34" t="str">
        <f>_xlfn.XLOOKUP($A174,PROPERTIES[VEHIDCODE],PROPERTIES[REGION2])</f>
        <v>NO_REGION</v>
      </c>
      <c r="G174" s="34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4" t="str">
        <f>_xlfn.XLOOKUP($A175,PROPERTIES[VEHIDCODE],PROPERTIES[REGION1])</f>
        <v>WESTERN_EUROPE</v>
      </c>
      <c r="F175" s="34" t="str">
        <f>_xlfn.XLOOKUP($A175,PROPERTIES[VEHIDCODE],PROPERTIES[REGION2])</f>
        <v>NO_REGION</v>
      </c>
      <c r="G175" s="34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4" t="str">
        <f>_xlfn.XLOOKUP($A176,PROPERTIES[VEHIDCODE],PROPERTIES[REGION1])</f>
        <v>WESTERN_EUROPE</v>
      </c>
      <c r="F176" s="34" t="str">
        <f>_xlfn.XLOOKUP($A176,PROPERTIES[VEHIDCODE],PROPERTIES[REGION2])</f>
        <v>NO_REGION</v>
      </c>
      <c r="G176" s="34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4" t="str">
        <f>_xlfn.XLOOKUP($A177,PROPERTIES[VEHIDCODE],PROPERTIES[REGION1])</f>
        <v>OCEANIA</v>
      </c>
      <c r="F177" s="34" t="str">
        <f>_xlfn.XLOOKUP($A177,PROPERTIES[VEHIDCODE],PROPERTIES[REGION2])</f>
        <v>NO_REGION</v>
      </c>
      <c r="G177" s="34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4" t="str">
        <f>_xlfn.XLOOKUP($A178,PROPERTIES[VEHIDCODE],PROPERTIES[REGION1])</f>
        <v>NORTH_AMERICA</v>
      </c>
      <c r="F178" s="34" t="str">
        <f>_xlfn.XLOOKUP($A178,PROPERTIES[VEHIDCODE],PROPERTIES[REGION2])</f>
        <v>NO_REGION</v>
      </c>
      <c r="G178" s="34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4" t="str">
        <f>_xlfn.XLOOKUP($A179,PROPERTIES[VEHIDCODE],PROPERTIES[REGION1])</f>
        <v>NORTH_AMERICA</v>
      </c>
      <c r="F179" s="34" t="str">
        <f>_xlfn.XLOOKUP($A179,PROPERTIES[VEHIDCODE],PROPERTIES[REGION2])</f>
        <v>NO_REGION</v>
      </c>
      <c r="G179" s="34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4" t="str">
        <f>_xlfn.XLOOKUP($A180,PROPERTIES[VEHIDCODE],PROPERTIES[REGION1])</f>
        <v>NORTH_AMERICA</v>
      </c>
      <c r="F180" s="34" t="str">
        <f>_xlfn.XLOOKUP($A180,PROPERTIES[VEHIDCODE],PROPERTIES[REGION2])</f>
        <v>NO_REGION</v>
      </c>
      <c r="G180" s="34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4" t="str">
        <f>_xlfn.XLOOKUP($A181,PROPERTIES[VEHIDCODE],PROPERTIES[REGION1])</f>
        <v>SOUTH_AMERICA</v>
      </c>
      <c r="F181" s="34" t="str">
        <f>_xlfn.XLOOKUP($A181,PROPERTIES[VEHIDCODE],PROPERTIES[REGION2])</f>
        <v>NO_REGION</v>
      </c>
      <c r="G181" s="34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4" t="str">
        <f>_xlfn.XLOOKUP($A182,PROPERTIES[VEHIDCODE],PROPERTIES[REGION1])</f>
        <v>WESTERN_EUROPE</v>
      </c>
      <c r="F182" s="34" t="str">
        <f>_xlfn.XLOOKUP($A182,PROPERTIES[VEHIDCODE],PROPERTIES[REGION2])</f>
        <v>NO_REGION</v>
      </c>
      <c r="G182" s="34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4" t="str">
        <f>_xlfn.XLOOKUP($A183,PROPERTIES[VEHIDCODE],PROPERTIES[REGION1])</f>
        <v>NORTH_AMERICA</v>
      </c>
      <c r="F183" s="34" t="str">
        <f>_xlfn.XLOOKUP($A183,PROPERTIES[VEHIDCODE],PROPERTIES[REGION2])</f>
        <v>NO_REGION</v>
      </c>
      <c r="G183" s="34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4" t="str">
        <f>_xlfn.XLOOKUP($A184,PROPERTIES[VEHIDCODE],PROPERTIES[REGION1])</f>
        <v>SOUTH_AMERICA</v>
      </c>
      <c r="F184" s="34" t="str">
        <f>_xlfn.XLOOKUP($A184,PROPERTIES[VEHIDCODE],PROPERTIES[REGION2])</f>
        <v>NO_REGION</v>
      </c>
      <c r="G184" s="34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4" t="str">
        <f>_xlfn.XLOOKUP($A185,PROPERTIES[VEHIDCODE],PROPERTIES[REGION1])</f>
        <v>NORTH_AMERICA</v>
      </c>
      <c r="F185" s="34" t="str">
        <f>_xlfn.XLOOKUP($A185,PROPERTIES[VEHIDCODE],PROPERTIES[REGION2])</f>
        <v>NO_REGION</v>
      </c>
      <c r="G185" s="34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4" t="str">
        <f>_xlfn.XLOOKUP($A186,PROPERTIES[VEHIDCODE],PROPERTIES[REGION1])</f>
        <v>AFRICA</v>
      </c>
      <c r="F186" s="34" t="str">
        <f>_xlfn.XLOOKUP($A186,PROPERTIES[VEHIDCODE],PROPERTIES[REGION2])</f>
        <v>NO_REGION</v>
      </c>
      <c r="G186" s="34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4" t="str">
        <f>_xlfn.XLOOKUP($A187,PROPERTIES[VEHIDCODE],PROPERTIES[REGION1])</f>
        <v>WESTERN_EUROPE</v>
      </c>
      <c r="F187" s="34" t="str">
        <f>_xlfn.XLOOKUP($A187,PROPERTIES[VEHIDCODE],PROPERTIES[REGION2])</f>
        <v>NO_REGION</v>
      </c>
      <c r="G187" s="34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4" t="str">
        <f>_xlfn.XLOOKUP($A188,PROPERTIES[VEHIDCODE],PROPERTIES[REGION1])</f>
        <v>NORTH_AMERICA</v>
      </c>
      <c r="F188" s="34" t="str">
        <f>_xlfn.XLOOKUP($A188,PROPERTIES[VEHIDCODE],PROPERTIES[REGION2])</f>
        <v>NO_REGION</v>
      </c>
      <c r="G188" s="34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4" t="str">
        <f>_xlfn.XLOOKUP($A189,PROPERTIES[VEHIDCODE],PROPERTIES[REGION1])</f>
        <v>NORTH_AMERICA</v>
      </c>
      <c r="F189" s="34" t="str">
        <f>_xlfn.XLOOKUP($A189,PROPERTIES[VEHIDCODE],PROPERTIES[REGION2])</f>
        <v>NO_REGION</v>
      </c>
      <c r="G189" s="34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4" t="str">
        <f>_xlfn.XLOOKUP($A190,PROPERTIES[VEHIDCODE],PROPERTIES[REGION1])</f>
        <v>EASTERN_EUROPE</v>
      </c>
      <c r="F190" s="34" t="str">
        <f>_xlfn.XLOOKUP($A190,PROPERTIES[VEHIDCODE],PROPERTIES[REGION2])</f>
        <v>NO_REGION</v>
      </c>
      <c r="G190" s="34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4" t="str">
        <f>_xlfn.XLOOKUP($A191,PROPERTIES[VEHIDCODE],PROPERTIES[REGION1])</f>
        <v>EASTERN_EUROPE</v>
      </c>
      <c r="F191" s="34" t="str">
        <f>_xlfn.XLOOKUP($A191,PROPERTIES[VEHIDCODE],PROPERTIES[REGION2])</f>
        <v>NO_REGION</v>
      </c>
      <c r="G191" s="34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4" t="str">
        <f>_xlfn.XLOOKUP($A192,PROPERTIES[VEHIDCODE],PROPERTIES[REGION1])</f>
        <v>WESTERN_EUROPE</v>
      </c>
      <c r="F192" s="34" t="str">
        <f>_xlfn.XLOOKUP($A192,PROPERTIES[VEHIDCODE],PROPERTIES[REGION2])</f>
        <v>NO_REGION</v>
      </c>
      <c r="G192" s="34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4" t="str">
        <f>_xlfn.XLOOKUP($A193,PROPERTIES[VEHIDCODE],PROPERTIES[REGION1])</f>
        <v>WESTERN_EUROPE</v>
      </c>
      <c r="F193" s="34" t="str">
        <f>_xlfn.XLOOKUP($A193,PROPERTIES[VEHIDCODE],PROPERTIES[REGION2])</f>
        <v>NO_REGION</v>
      </c>
      <c r="G193" s="34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4" t="str">
        <f>_xlfn.XLOOKUP($A194,PROPERTIES[VEHIDCODE],PROPERTIES[REGION1])</f>
        <v>NORTH_AMERICA</v>
      </c>
      <c r="F194" s="34" t="str">
        <f>_xlfn.XLOOKUP($A194,PROPERTIES[VEHIDCODE],PROPERTIES[REGION2])</f>
        <v>NO_REGION</v>
      </c>
      <c r="G194" s="34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4" t="str">
        <f>_xlfn.XLOOKUP($A195,PROPERTIES[VEHIDCODE],PROPERTIES[REGION1])</f>
        <v>EASTERN_EUROPE</v>
      </c>
      <c r="F195" s="34" t="str">
        <f>_xlfn.XLOOKUP($A195,PROPERTIES[VEHIDCODE],PROPERTIES[REGION2])</f>
        <v>NO_REGION</v>
      </c>
      <c r="G195" s="34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4" t="str">
        <f>_xlfn.XLOOKUP($A196,PROPERTIES[VEHIDCODE],PROPERTIES[REGION1])</f>
        <v>NORTHERN_EUROPE</v>
      </c>
      <c r="F196" s="34" t="str">
        <f>_xlfn.XLOOKUP($A196,PROPERTIES[VEHIDCODE],PROPERTIES[REGION2])</f>
        <v>NO_REGION</v>
      </c>
      <c r="G196" s="34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4" t="str">
        <f>_xlfn.XLOOKUP($A197,PROPERTIES[VEHIDCODE],PROPERTIES[REGION1])</f>
        <v>EASTERN_EUROPE</v>
      </c>
      <c r="F197" s="34" t="str">
        <f>_xlfn.XLOOKUP($A197,PROPERTIES[VEHIDCODE],PROPERTIES[REGION2])</f>
        <v>NO_REGION</v>
      </c>
      <c r="G197" s="34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4" t="str">
        <f>_xlfn.XLOOKUP($A198,PROPERTIES[VEHIDCODE],PROPERTIES[REGION1])</f>
        <v>SOUTH_AMERICA</v>
      </c>
      <c r="F198" s="34" t="str">
        <f>_xlfn.XLOOKUP($A198,PROPERTIES[VEHIDCODE],PROPERTIES[REGION2])</f>
        <v>NO_REGION</v>
      </c>
      <c r="G198" s="34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4" t="str">
        <f>_xlfn.XLOOKUP($A199,PROPERTIES[VEHIDCODE],PROPERTIES[REGION1])</f>
        <v>SOUTH_AMERICA</v>
      </c>
      <c r="F199" s="34" t="str">
        <f>_xlfn.XLOOKUP($A199,PROPERTIES[VEHIDCODE],PROPERTIES[REGION2])</f>
        <v>NO_REGION</v>
      </c>
      <c r="G199" s="34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4" t="str">
        <f>_xlfn.XLOOKUP($A200,PROPERTIES[VEHIDCODE],PROPERTIES[REGION1])</f>
        <v>ASIA</v>
      </c>
      <c r="F200" s="34" t="str">
        <f>_xlfn.XLOOKUP($A200,PROPERTIES[VEHIDCODE],PROPERTIES[REGION2])</f>
        <v>NO_REGION</v>
      </c>
      <c r="G200" s="34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4" t="str">
        <f>_xlfn.XLOOKUP($A201,PROPERTIES[VEHIDCODE],PROPERTIES[REGION1])</f>
        <v>WESTERN_EUROPE</v>
      </c>
      <c r="F201" s="34" t="str">
        <f>_xlfn.XLOOKUP($A201,PROPERTIES[VEHIDCODE],PROPERTIES[REGION2])</f>
        <v>NO_REGION</v>
      </c>
      <c r="G201" s="34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4" t="str">
        <f>_xlfn.XLOOKUP($A202,PROPERTIES[VEHIDCODE],PROPERTIES[REGION1])</f>
        <v>NORTHERN_EUROPE</v>
      </c>
      <c r="F202" s="34" t="str">
        <f>_xlfn.XLOOKUP($A202,PROPERTIES[VEHIDCODE],PROPERTIES[REGION2])</f>
        <v>NO_REGION</v>
      </c>
      <c r="G202" s="34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4" t="str">
        <f>_xlfn.XLOOKUP($A203,PROPERTIES[VEHIDCODE],PROPERTIES[REGION1])</f>
        <v>ASIA</v>
      </c>
      <c r="F203" s="34" t="str">
        <f>_xlfn.XLOOKUP($A203,PROPERTIES[VEHIDCODE],PROPERTIES[REGION2])</f>
        <v>NO_REGION</v>
      </c>
      <c r="G203" s="34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4" t="str">
        <f>_xlfn.XLOOKUP($A204,PROPERTIES[VEHIDCODE],PROPERTIES[REGION1])</f>
        <v>NORTHERN_EUROPE</v>
      </c>
      <c r="F204" s="34" t="str">
        <f>_xlfn.XLOOKUP($A204,PROPERTIES[VEHIDCODE],PROPERTIES[REGION2])</f>
        <v>NO_REGION</v>
      </c>
      <c r="G204" s="34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4" t="str">
        <f>_xlfn.XLOOKUP($A205,PROPERTIES[VEHIDCODE],PROPERTIES[REGION1])</f>
        <v>ASIA</v>
      </c>
      <c r="F205" s="34" t="str">
        <f>_xlfn.XLOOKUP($A205,PROPERTIES[VEHIDCODE],PROPERTIES[REGION2])</f>
        <v>NO_REGION</v>
      </c>
      <c r="G205" s="34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4" t="str">
        <f>_xlfn.XLOOKUP($A206,PROPERTIES[VEHIDCODE],PROPERTIES[REGION1])</f>
        <v>SOUTH_AMERICA</v>
      </c>
      <c r="F206" s="34" t="str">
        <f>_xlfn.XLOOKUP($A206,PROPERTIES[VEHIDCODE],PROPERTIES[REGION2])</f>
        <v>NO_REGION</v>
      </c>
      <c r="G206" s="34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4" t="str">
        <f>_xlfn.XLOOKUP($A207,PROPERTIES[VEHIDCODE],PROPERTIES[REGION1])</f>
        <v>ASIA</v>
      </c>
      <c r="F207" s="34" t="str">
        <f>_xlfn.XLOOKUP($A207,PROPERTIES[VEHIDCODE],PROPERTIES[REGION2])</f>
        <v>NO_REGION</v>
      </c>
      <c r="G207" s="34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4" t="str">
        <f>_xlfn.XLOOKUP($A208,PROPERTIES[VEHIDCODE],PROPERTIES[REGION1])</f>
        <v>OCEANIA</v>
      </c>
      <c r="F208" s="34" t="str">
        <f>_xlfn.XLOOKUP($A208,PROPERTIES[VEHIDCODE],PROPERTIES[REGION2])</f>
        <v>NO_REGION</v>
      </c>
      <c r="G208" s="34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4" t="str">
        <f>_xlfn.XLOOKUP($A209,PROPERTIES[VEHIDCODE],PROPERTIES[REGION1])</f>
        <v>AFRICA</v>
      </c>
      <c r="F209" s="34" t="str">
        <f>_xlfn.XLOOKUP($A209,PROPERTIES[VEHIDCODE],PROPERTIES[REGION2])</f>
        <v>NO_REGION</v>
      </c>
      <c r="G209" s="34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4" t="str">
        <f>_xlfn.XLOOKUP($A210,PROPERTIES[VEHIDCODE],PROPERTIES[REGION1])</f>
        <v>NORTH_AMERICA</v>
      </c>
      <c r="F210" s="34" t="str">
        <f>_xlfn.XLOOKUP($A210,PROPERTIES[VEHIDCODE],PROPERTIES[REGION2])</f>
        <v>NO_REGION</v>
      </c>
      <c r="G210" s="34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4" t="str">
        <f>_xlfn.XLOOKUP($A211,PROPERTIES[VEHIDCODE],PROPERTIES[REGION1])</f>
        <v>OCEANIA</v>
      </c>
      <c r="F211" s="34" t="str">
        <f>_xlfn.XLOOKUP($A211,PROPERTIES[VEHIDCODE],PROPERTIES[REGION2])</f>
        <v>NO_REGION</v>
      </c>
      <c r="G211" s="34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4" t="str">
        <f>_xlfn.XLOOKUP($A212,PROPERTIES[VEHIDCODE],PROPERTIES[REGION1])</f>
        <v>EASTERN_EUROPE</v>
      </c>
      <c r="F212" s="34" t="str">
        <f>_xlfn.XLOOKUP($A212,PROPERTIES[VEHIDCODE],PROPERTIES[REGION2])</f>
        <v>NO_REGION</v>
      </c>
      <c r="G212" s="34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4" t="str">
        <f>_xlfn.XLOOKUP($A213,PROPERTIES[VEHIDCODE],PROPERTIES[REGION1])</f>
        <v>NORTHERN_EUROPE</v>
      </c>
      <c r="F213" s="34" t="str">
        <f>_xlfn.XLOOKUP($A213,PROPERTIES[VEHIDCODE],PROPERTIES[REGION2])</f>
        <v>NO_REGION</v>
      </c>
      <c r="G213" s="34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4" t="str">
        <f>_xlfn.XLOOKUP($A214,PROPERTIES[VEHIDCODE],PROPERTIES[REGION1])</f>
        <v>NORTH_AMERICA</v>
      </c>
      <c r="F214" s="34" t="str">
        <f>_xlfn.XLOOKUP($A214,PROPERTIES[VEHIDCODE],PROPERTIES[REGION2])</f>
        <v>NO_REGION</v>
      </c>
      <c r="G214" s="34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4" t="str">
        <f>_xlfn.XLOOKUP($A215,PROPERTIES[VEHIDCODE],PROPERTIES[REGION1])</f>
        <v>NORTH_AMERICA</v>
      </c>
      <c r="F215" s="34" t="str">
        <f>_xlfn.XLOOKUP($A215,PROPERTIES[VEHIDCODE],PROPERTIES[REGION2])</f>
        <v>NO_REGION</v>
      </c>
      <c r="G215" s="34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4" t="str">
        <f>_xlfn.XLOOKUP($A216,PROPERTIES[VEHIDCODE],PROPERTIES[REGION1])</f>
        <v>ASIA</v>
      </c>
      <c r="F216" s="34" t="str">
        <f>_xlfn.XLOOKUP($A216,PROPERTIES[VEHIDCODE],PROPERTIES[REGION2])</f>
        <v>NO_REGION</v>
      </c>
      <c r="G216" s="34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4" t="str">
        <f>_xlfn.XLOOKUP($A217,PROPERTIES[VEHIDCODE],PROPERTIES[REGION1])</f>
        <v>NORTH_AMERICA</v>
      </c>
      <c r="F217" s="34" t="str">
        <f>_xlfn.XLOOKUP($A217,PROPERTIES[VEHIDCODE],PROPERTIES[REGION2])</f>
        <v>NO_REGION</v>
      </c>
      <c r="G217" s="34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4" t="str">
        <f>_xlfn.XLOOKUP($A218,PROPERTIES[VEHIDCODE],PROPERTIES[REGION1])</f>
        <v>SOUTHERN_EUROPE</v>
      </c>
      <c r="F218" s="34" t="str">
        <f>_xlfn.XLOOKUP($A218,PROPERTIES[VEHIDCODE],PROPERTIES[REGION2])</f>
        <v>NO_REGION</v>
      </c>
      <c r="G218" s="34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4" t="str">
        <f>_xlfn.XLOOKUP($A219,PROPERTIES[VEHIDCODE],PROPERTIES[REGION1])</f>
        <v>NORTHERN_EUROPE</v>
      </c>
      <c r="F219" s="34" t="str">
        <f>_xlfn.XLOOKUP($A219,PROPERTIES[VEHIDCODE],PROPERTIES[REGION2])</f>
        <v>NO_REGION</v>
      </c>
      <c r="G219" s="34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4" t="str">
        <f>_xlfn.XLOOKUP($A220,PROPERTIES[VEHIDCODE],PROPERTIES[REGION1])</f>
        <v>ASIA</v>
      </c>
      <c r="F220" s="34" t="str">
        <f>_xlfn.XLOOKUP($A220,PROPERTIES[VEHIDCODE],PROPERTIES[REGION2])</f>
        <v>NO_REGION</v>
      </c>
      <c r="G220" s="34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4" t="str">
        <f>_xlfn.XLOOKUP($A221,PROPERTIES[VEHIDCODE],PROPERTIES[REGION1])</f>
        <v>OCEANIA</v>
      </c>
      <c r="F221" s="34" t="str">
        <f>_xlfn.XLOOKUP($A221,PROPERTIES[VEHIDCODE],PROPERTIES[REGION2])</f>
        <v>NO_REGION</v>
      </c>
      <c r="G221" s="34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4" t="str">
        <f>_xlfn.XLOOKUP($A222,PROPERTIES[VEHIDCODE],PROPERTIES[REGION1])</f>
        <v>NORTH_AMERICA</v>
      </c>
      <c r="F222" s="34" t="str">
        <f>_xlfn.XLOOKUP($A222,PROPERTIES[VEHIDCODE],PROPERTIES[REGION2])</f>
        <v>NO_REGION</v>
      </c>
      <c r="G222" s="34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4" t="str">
        <f>_xlfn.XLOOKUP($A223,PROPERTIES[VEHIDCODE],PROPERTIES[REGION1])</f>
        <v>ASIA</v>
      </c>
      <c r="F223" s="34" t="str">
        <f>_xlfn.XLOOKUP($A223,PROPERTIES[VEHIDCODE],PROPERTIES[REGION2])</f>
        <v>NO_REGION</v>
      </c>
      <c r="G223" s="34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4" t="str">
        <f>_xlfn.XLOOKUP($A224,PROPERTIES[VEHIDCODE],PROPERTIES[REGION1])</f>
        <v>SOUTH_AMERICA</v>
      </c>
      <c r="F224" s="34" t="str">
        <f>_xlfn.XLOOKUP($A224,PROPERTIES[VEHIDCODE],PROPERTIES[REGION2])</f>
        <v>NO_REGION</v>
      </c>
      <c r="G224" s="34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4" t="str">
        <f>_xlfn.XLOOKUP($A225,PROPERTIES[VEHIDCODE],PROPERTIES[REGION1])</f>
        <v>WESTERN_EUROPE</v>
      </c>
      <c r="F225" s="34" t="str">
        <f>_xlfn.XLOOKUP($A225,PROPERTIES[VEHIDCODE],PROPERTIES[REGION2])</f>
        <v>NO_REGION</v>
      </c>
      <c r="G225" s="34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4" t="str">
        <f>_xlfn.XLOOKUP($A226,PROPERTIES[VEHIDCODE],PROPERTIES[REGION1])</f>
        <v>NORTHERN_EUROPE</v>
      </c>
      <c r="F226" s="34" t="str">
        <f>_xlfn.XLOOKUP($A226,PROPERTIES[VEHIDCODE],PROPERTIES[REGION2])</f>
        <v>NO_REGION</v>
      </c>
      <c r="G226" s="34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4" t="str">
        <f>_xlfn.XLOOKUP($A227,PROPERTIES[VEHIDCODE],PROPERTIES[REGION1])</f>
        <v>NORTHERN_EUROPE</v>
      </c>
      <c r="F227" s="34" t="str">
        <f>_xlfn.XLOOKUP($A227,PROPERTIES[VEHIDCODE],PROPERTIES[REGION2])</f>
        <v>NO_REGION</v>
      </c>
      <c r="G227" s="34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4" t="str">
        <f>_xlfn.XLOOKUP($A228,PROPERTIES[VEHIDCODE],PROPERTIES[REGION1])</f>
        <v>ASIA</v>
      </c>
      <c r="F228" s="34" t="str">
        <f>_xlfn.XLOOKUP($A228,PROPERTIES[VEHIDCODE],PROPERTIES[REGION2])</f>
        <v>NO_REGION</v>
      </c>
      <c r="G228" s="34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4" t="str">
        <f>_xlfn.XLOOKUP($A229,PROPERTIES[VEHIDCODE],PROPERTIES[REGION1])</f>
        <v>EASTERN_EUROPE</v>
      </c>
      <c r="F229" s="34" t="str">
        <f>_xlfn.XLOOKUP($A229,PROPERTIES[VEHIDCODE],PROPERTIES[REGION2])</f>
        <v>NO_REGION</v>
      </c>
      <c r="G229" s="34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4" t="str">
        <f>_xlfn.XLOOKUP($A230,PROPERTIES[VEHIDCODE],PROPERTIES[REGION1])</f>
        <v>ASIA</v>
      </c>
      <c r="F230" s="34" t="str">
        <f>_xlfn.XLOOKUP($A230,PROPERTIES[VEHIDCODE],PROPERTIES[REGION2])</f>
        <v>NO_REGION</v>
      </c>
      <c r="G230" s="34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4" t="str">
        <f>_xlfn.XLOOKUP($A231,PROPERTIES[VEHIDCODE],PROPERTIES[REGION1])</f>
        <v>WESTERN_EUROPE</v>
      </c>
      <c r="F231" s="34" t="str">
        <f>_xlfn.XLOOKUP($A231,PROPERTIES[VEHIDCODE],PROPERTIES[REGION2])</f>
        <v>NO_REGION</v>
      </c>
      <c r="G231" s="34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4" t="str">
        <f>_xlfn.XLOOKUP($A232,PROPERTIES[VEHIDCODE],PROPERTIES[REGION1])</f>
        <v>ASIA</v>
      </c>
      <c r="F232" s="34" t="str">
        <f>_xlfn.XLOOKUP($A232,PROPERTIES[VEHIDCODE],PROPERTIES[REGION2])</f>
        <v>NO_REGION</v>
      </c>
      <c r="G232" s="34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4" t="str">
        <f>_xlfn.XLOOKUP($A233,PROPERTIES[VEHIDCODE],PROPERTIES[REGION1])</f>
        <v>ASIA</v>
      </c>
      <c r="F233" s="34" t="str">
        <f>_xlfn.XLOOKUP($A233,PROPERTIES[VEHIDCODE],PROPERTIES[REGION2])</f>
        <v>NO_REGION</v>
      </c>
      <c r="G233" s="34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4" t="str">
        <f>_xlfn.XLOOKUP($A234,PROPERTIES[VEHIDCODE],PROPERTIES[REGION1])</f>
        <v>WESTERN_EUROPE</v>
      </c>
      <c r="F234" s="34" t="str">
        <f>_xlfn.XLOOKUP($A234,PROPERTIES[VEHIDCODE],PROPERTIES[REGION2])</f>
        <v>NO_REGION</v>
      </c>
      <c r="G234" s="34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4" t="str">
        <f>_xlfn.XLOOKUP($A235,PROPERTIES[VEHIDCODE],PROPERTIES[REGION1])</f>
        <v>ASIA</v>
      </c>
      <c r="F235" s="34" t="str">
        <f>_xlfn.XLOOKUP($A235,PROPERTIES[VEHIDCODE],PROPERTIES[REGION2])</f>
        <v>NO_REGION</v>
      </c>
      <c r="G235" s="34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4" t="str">
        <f>_xlfn.XLOOKUP($A236,PROPERTIES[VEHIDCODE],PROPERTIES[REGION1])</f>
        <v>NORTH_AMERICA</v>
      </c>
      <c r="F236" s="34" t="str">
        <f>_xlfn.XLOOKUP($A236,PROPERTIES[VEHIDCODE],PROPERTIES[REGION2])</f>
        <v>NO_REGION</v>
      </c>
      <c r="G236" s="34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4" t="str">
        <f>_xlfn.XLOOKUP($A237,PROPERTIES[VEHIDCODE],PROPERTIES[REGION1])</f>
        <v>NORTHERN_EUROPE</v>
      </c>
      <c r="F237" s="34" t="str">
        <f>_xlfn.XLOOKUP($A237,PROPERTIES[VEHIDCODE],PROPERTIES[REGION2])</f>
        <v>NO_REGION</v>
      </c>
      <c r="G237" s="34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4" t="str">
        <f>_xlfn.XLOOKUP($A238,PROPERTIES[VEHIDCODE],PROPERTIES[REGION1])</f>
        <v>NORTH_AMERICA</v>
      </c>
      <c r="F238" s="34" t="str">
        <f>_xlfn.XLOOKUP($A238,PROPERTIES[VEHIDCODE],PROPERTIES[REGION2])</f>
        <v>NO_REGION</v>
      </c>
      <c r="G238" s="34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4" t="str">
        <f>_xlfn.XLOOKUP($A239,PROPERTIES[VEHIDCODE],PROPERTIES[REGION1])</f>
        <v>NORTH_AMERICA</v>
      </c>
      <c r="F239" s="34" t="str">
        <f>_xlfn.XLOOKUP($A239,PROPERTIES[VEHIDCODE],PROPERTIES[REGION2])</f>
        <v>NO_REGION</v>
      </c>
      <c r="G239" s="34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4" t="str">
        <f>_xlfn.XLOOKUP($A240,PROPERTIES[VEHIDCODE],PROPERTIES[REGION1])</f>
        <v>NORTHERN_EUROPE</v>
      </c>
      <c r="F240" s="34" t="str">
        <f>_xlfn.XLOOKUP($A240,PROPERTIES[VEHIDCODE],PROPERTIES[REGION2])</f>
        <v>NO_REGION</v>
      </c>
      <c r="G240" s="34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4" t="str">
        <f>_xlfn.XLOOKUP($A241,PROPERTIES[VEHIDCODE],PROPERTIES[REGION1])</f>
        <v>OCEANIA</v>
      </c>
      <c r="F241" s="34" t="str">
        <f>_xlfn.XLOOKUP($A241,PROPERTIES[VEHIDCODE],PROPERTIES[REGION2])</f>
        <v>NO_REGION</v>
      </c>
      <c r="G241" s="34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4" t="str">
        <f>_xlfn.XLOOKUP($A242,PROPERTIES[VEHIDCODE],PROPERTIES[REGION1])</f>
        <v>NORTH_AMERICA</v>
      </c>
      <c r="F242" s="34" t="str">
        <f>_xlfn.XLOOKUP($A242,PROPERTIES[VEHIDCODE],PROPERTIES[REGION2])</f>
        <v>NO_REGION</v>
      </c>
      <c r="G242" s="34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4" t="str">
        <f>_xlfn.XLOOKUP($A243,PROPERTIES[VEHIDCODE],PROPERTIES[REGION1])</f>
        <v>AFRICA</v>
      </c>
      <c r="F243" s="34" t="str">
        <f>_xlfn.XLOOKUP($A243,PROPERTIES[VEHIDCODE],PROPERTIES[REGION2])</f>
        <v>NO_REGION</v>
      </c>
      <c r="G243" s="34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4" t="str">
        <f>_xlfn.XLOOKUP($A244,PROPERTIES[VEHIDCODE],PROPERTIES[REGION1])</f>
        <v>NORTHERN_EUROPE</v>
      </c>
      <c r="F244" s="34" t="str">
        <f>_xlfn.XLOOKUP($A244,PROPERTIES[VEHIDCODE],PROPERTIES[REGION2])</f>
        <v>NO_REGION</v>
      </c>
      <c r="G244" s="34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4" t="str">
        <f>_xlfn.XLOOKUP($A245,PROPERTIES[VEHIDCODE],PROPERTIES[REGION1])</f>
        <v>SOUTH_AMERICA</v>
      </c>
      <c r="F245" s="34" t="str">
        <f>_xlfn.XLOOKUP($A245,PROPERTIES[VEHIDCODE],PROPERTIES[REGION2])</f>
        <v>NO_REGION</v>
      </c>
      <c r="G245" s="34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4" t="str">
        <f>_xlfn.XLOOKUP($A246,PROPERTIES[VEHIDCODE],PROPERTIES[REGION1])</f>
        <v>NORTH_AMERICA</v>
      </c>
      <c r="F246" s="34" t="str">
        <f>_xlfn.XLOOKUP($A246,PROPERTIES[VEHIDCODE],PROPERTIES[REGION2])</f>
        <v>NO_REGION</v>
      </c>
      <c r="G246" s="34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4" t="str">
        <f>_xlfn.XLOOKUP($A247,PROPERTIES[VEHIDCODE],PROPERTIES[REGION1])</f>
        <v>OCEANIA</v>
      </c>
      <c r="F247" s="34" t="str">
        <f>_xlfn.XLOOKUP($A247,PROPERTIES[VEHIDCODE],PROPERTIES[REGION2])</f>
        <v>NO_REGION</v>
      </c>
      <c r="G247" s="34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4" t="str">
        <f>_xlfn.XLOOKUP($A248,PROPERTIES[VEHIDCODE],PROPERTIES[REGION1])</f>
        <v>ASIA</v>
      </c>
      <c r="F248" s="34" t="str">
        <f>_xlfn.XLOOKUP($A248,PROPERTIES[VEHIDCODE],PROPERTIES[REGION2])</f>
        <v>NO_REGION</v>
      </c>
      <c r="G248" s="34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4" t="str">
        <f>_xlfn.XLOOKUP($A249,PROPERTIES[VEHIDCODE],PROPERTIES[REGION1])</f>
        <v>NORTHERN_EUROPE</v>
      </c>
      <c r="F249" s="34" t="str">
        <f>_xlfn.XLOOKUP($A249,PROPERTIES[VEHIDCODE],PROPERTIES[REGION2])</f>
        <v>NO_REGION</v>
      </c>
      <c r="G249" s="34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4" t="str">
        <f>_xlfn.XLOOKUP($A250,PROPERTIES[VEHIDCODE],PROPERTIES[REGION1])</f>
        <v>SOUTHERN_EUROPE</v>
      </c>
      <c r="F250" s="34" t="str">
        <f>_xlfn.XLOOKUP($A250,PROPERTIES[VEHIDCODE],PROPERTIES[REGION2])</f>
        <v>NO_REGION</v>
      </c>
      <c r="G250" s="34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4" t="str">
        <f>_xlfn.XLOOKUP($A251,PROPERTIES[VEHIDCODE],PROPERTIES[REGION1])</f>
        <v>OCEANIA</v>
      </c>
      <c r="F251" s="34" t="str">
        <f>_xlfn.XLOOKUP($A251,PROPERTIES[VEHIDCODE],PROPERTIES[REGION2])</f>
        <v>NO_REGION</v>
      </c>
      <c r="G251" s="34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4" t="str">
        <f>_xlfn.XLOOKUP($A252,PROPERTIES[VEHIDCODE],PROPERTIES[REGION1])</f>
        <v>AFRICA</v>
      </c>
      <c r="F252" s="34" t="str">
        <f>_xlfn.XLOOKUP($A252,PROPERTIES[VEHIDCODE],PROPERTIES[REGION2])</f>
        <v>NO_REGION</v>
      </c>
      <c r="G252" s="34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4" t="str">
        <f>_xlfn.XLOOKUP($A253,PROPERTIES[VEHIDCODE],PROPERTIES[REGION1])</f>
        <v>ASIA</v>
      </c>
      <c r="F253" s="34" t="str">
        <f>_xlfn.XLOOKUP($A253,PROPERTIES[VEHIDCODE],PROPERTIES[REGION2])</f>
        <v>NO_REGION</v>
      </c>
      <c r="G253" s="34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4" t="str">
        <f>_xlfn.XLOOKUP($A254,PROPERTIES[VEHIDCODE],PROPERTIES[REGION1])</f>
        <v>SOUTHERN_EUROPE</v>
      </c>
      <c r="F254" s="34" t="str">
        <f>_xlfn.XLOOKUP($A254,PROPERTIES[VEHIDCODE],PROPERTIES[REGION2])</f>
        <v>NO_REGION</v>
      </c>
      <c r="G254" s="34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4" t="str">
        <f>_xlfn.XLOOKUP($A255,PROPERTIES[VEHIDCODE],PROPERTIES[REGION1])</f>
        <v>NORTHERN_EUROPE</v>
      </c>
      <c r="F255" s="34" t="str">
        <f>_xlfn.XLOOKUP($A255,PROPERTIES[VEHIDCODE],PROPERTIES[REGION2])</f>
        <v>NO_REGION</v>
      </c>
      <c r="G255" s="34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4" t="str">
        <f>_xlfn.XLOOKUP($A256,PROPERTIES[VEHIDCODE],PROPERTIES[REGION1])</f>
        <v>ASIA</v>
      </c>
      <c r="F256" s="34" t="str">
        <f>_xlfn.XLOOKUP($A256,PROPERTIES[VEHIDCODE],PROPERTIES[REGION2])</f>
        <v>NO_REGION</v>
      </c>
      <c r="G256" s="34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4" t="str">
        <f>_xlfn.XLOOKUP($A257,PROPERTIES[VEHIDCODE],PROPERTIES[REGION1])</f>
        <v>OCEANIA</v>
      </c>
      <c r="F257" s="34" t="str">
        <f>_xlfn.XLOOKUP($A257,PROPERTIES[VEHIDCODE],PROPERTIES[REGION2])</f>
        <v>NO_REGION</v>
      </c>
      <c r="G257" s="34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4" t="str">
        <f>_xlfn.XLOOKUP($A258,PROPERTIES[VEHIDCODE],PROPERTIES[REGION1])</f>
        <v>NORTHERN_EUROPE</v>
      </c>
      <c r="F258" s="34" t="str">
        <f>_xlfn.XLOOKUP($A258,PROPERTIES[VEHIDCODE],PROPERTIES[REGION2])</f>
        <v>NO_REGION</v>
      </c>
      <c r="G258" s="34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4" t="str">
        <f>_xlfn.XLOOKUP($A259,PROPERTIES[VEHIDCODE],PROPERTIES[REGION1])</f>
        <v>OCEANIA</v>
      </c>
      <c r="F259" s="34" t="str">
        <f>_xlfn.XLOOKUP($A259,PROPERTIES[VEHIDCODE],PROPERTIES[REGION2])</f>
        <v>NO_REGION</v>
      </c>
      <c r="G259" s="34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4" t="str">
        <f>_xlfn.XLOOKUP($A260,PROPERTIES[VEHIDCODE],PROPERTIES[REGION1])</f>
        <v>ASIA</v>
      </c>
      <c r="F260" s="34" t="str">
        <f>_xlfn.XLOOKUP($A260,PROPERTIES[VEHIDCODE],PROPERTIES[REGION2])</f>
        <v>NO_REGION</v>
      </c>
      <c r="G260" s="34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4" t="str">
        <f>_xlfn.XLOOKUP($A261,PROPERTIES[VEHIDCODE],PROPERTIES[REGION1])</f>
        <v>NORTHERN_EUROPE</v>
      </c>
      <c r="F261" s="34" t="str">
        <f>_xlfn.XLOOKUP($A261,PROPERTIES[VEHIDCODE],PROPERTIES[REGION2])</f>
        <v>NO_REGION</v>
      </c>
      <c r="G261" s="34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4" t="str">
        <f>_xlfn.XLOOKUP($A262,PROPERTIES[VEHIDCODE],PROPERTIES[REGION1])</f>
        <v>NORTH_AMERICA</v>
      </c>
      <c r="F262" s="34" t="str">
        <f>_xlfn.XLOOKUP($A262,PROPERTIES[VEHIDCODE],PROPERTIES[REGION2])</f>
        <v>NO_REGION</v>
      </c>
      <c r="G262" s="34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4" t="str">
        <f>_xlfn.XLOOKUP($A263,PROPERTIES[VEHIDCODE],PROPERTIES[REGION1])</f>
        <v>WESTERN_EUROPE</v>
      </c>
      <c r="F263" s="34" t="str">
        <f>_xlfn.XLOOKUP($A263,PROPERTIES[VEHIDCODE],PROPERTIES[REGION2])</f>
        <v>NO_REGION</v>
      </c>
      <c r="G263" s="34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4" t="str">
        <f>_xlfn.XLOOKUP($A264,PROPERTIES[VEHIDCODE],PROPERTIES[REGION1])</f>
        <v>SOUTHERN_EUROPE</v>
      </c>
      <c r="F264" s="34" t="str">
        <f>_xlfn.XLOOKUP($A264,PROPERTIES[VEHIDCODE],PROPERTIES[REGION2])</f>
        <v>NO_REGION</v>
      </c>
      <c r="G264" s="34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4" t="str">
        <f>_xlfn.XLOOKUP($A265,PROPERTIES[VEHIDCODE],PROPERTIES[REGION1])</f>
        <v>NORTH_AMERICA</v>
      </c>
      <c r="F265" s="34" t="str">
        <f>_xlfn.XLOOKUP($A265,PROPERTIES[VEHIDCODE],PROPERTIES[REGION2])</f>
        <v>NO_REGION</v>
      </c>
      <c r="G265" s="34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4" t="str">
        <f>_xlfn.XLOOKUP($A266,PROPERTIES[VEHIDCODE],PROPERTIES[REGION1])</f>
        <v>SOUTHERN_EUROPE</v>
      </c>
      <c r="F266" s="34" t="str">
        <f>_xlfn.XLOOKUP($A266,PROPERTIES[VEHIDCODE],PROPERTIES[REGION2])</f>
        <v>NO_REGION</v>
      </c>
      <c r="G266" s="34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4" t="str">
        <f>_xlfn.XLOOKUP($A267,PROPERTIES[VEHIDCODE],PROPERTIES[REGION1])</f>
        <v>OCEANIA</v>
      </c>
      <c r="F267" s="34" t="str">
        <f>_xlfn.XLOOKUP($A267,PROPERTIES[VEHIDCODE],PROPERTIES[REGION2])</f>
        <v>NO_REGION</v>
      </c>
      <c r="G267" s="34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4" t="str">
        <f>_xlfn.XLOOKUP($A268,PROPERTIES[VEHIDCODE],PROPERTIES[REGION1])</f>
        <v>SOUTH_AMERICA</v>
      </c>
      <c r="F268" s="34" t="str">
        <f>_xlfn.XLOOKUP($A268,PROPERTIES[VEHIDCODE],PROPERTIES[REGION2])</f>
        <v>NO_REGION</v>
      </c>
      <c r="G268" s="34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4" t="str">
        <f>_xlfn.XLOOKUP($A269,PROPERTIES[VEHIDCODE],PROPERTIES[REGION1])</f>
        <v>SOUTH_AMERICA</v>
      </c>
      <c r="F269" s="34" t="str">
        <f>_xlfn.XLOOKUP($A269,PROPERTIES[VEHIDCODE],PROPERTIES[REGION2])</f>
        <v>NO_REGION</v>
      </c>
      <c r="G269" s="34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4" t="str">
        <f>_xlfn.XLOOKUP($A270,PROPERTIES[VEHIDCODE],PROPERTIES[REGION1])</f>
        <v>SOUTH_AMERICA</v>
      </c>
      <c r="F270" s="34" t="str">
        <f>_xlfn.XLOOKUP($A270,PROPERTIES[VEHIDCODE],PROPERTIES[REGION2])</f>
        <v>NO_REGION</v>
      </c>
      <c r="G270" s="34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4" t="str">
        <f>_xlfn.XLOOKUP($A271,PROPERTIES[VEHIDCODE],PROPERTIES[REGION1])</f>
        <v>SOUTH_AMERICA</v>
      </c>
      <c r="F271" s="34" t="str">
        <f>_xlfn.XLOOKUP($A271,PROPERTIES[VEHIDCODE],PROPERTIES[REGION2])</f>
        <v>NO_REGION</v>
      </c>
      <c r="G271" s="34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4" t="str">
        <f>_xlfn.XLOOKUP($A272,PROPERTIES[VEHIDCODE],PROPERTIES[REGION1])</f>
        <v>SOUTH_AMERICA</v>
      </c>
      <c r="F272" s="34" t="str">
        <f>_xlfn.XLOOKUP($A272,PROPERTIES[VEHIDCODE],PROPERTIES[REGION2])</f>
        <v>NO_REGION</v>
      </c>
      <c r="G272" s="34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4" t="str">
        <f>_xlfn.XLOOKUP($A273,PROPERTIES[VEHIDCODE],PROPERTIES[REGION1])</f>
        <v>SOUTH_AMERICA</v>
      </c>
      <c r="F273" s="34" t="str">
        <f>_xlfn.XLOOKUP($A273,PROPERTIES[VEHIDCODE],PROPERTIES[REGION2])</f>
        <v>NO_REGION</v>
      </c>
      <c r="G273" s="34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4" t="str">
        <f>_xlfn.XLOOKUP($A274,PROPERTIES[VEHIDCODE],PROPERTIES[REGION1])</f>
        <v>SOUTH_AMERICA</v>
      </c>
      <c r="F274" s="34" t="str">
        <f>_xlfn.XLOOKUP($A274,PROPERTIES[VEHIDCODE],PROPERTIES[REGION2])</f>
        <v>NO_REGION</v>
      </c>
      <c r="G274" s="34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4" t="str">
        <f>_xlfn.XLOOKUP($A275,PROPERTIES[VEHIDCODE],PROPERTIES[REGION1])</f>
        <v>SOUTH_AMERICA</v>
      </c>
      <c r="F275" s="34" t="str">
        <f>_xlfn.XLOOKUP($A275,PROPERTIES[VEHIDCODE],PROPERTIES[REGION2])</f>
        <v>NO_REGION</v>
      </c>
      <c r="G275" s="34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4" t="str">
        <f>_xlfn.XLOOKUP($A276,PROPERTIES[VEHIDCODE],PROPERTIES[REGION1])</f>
        <v>AFRICA</v>
      </c>
      <c r="F276" s="34" t="str">
        <f>_xlfn.XLOOKUP($A276,PROPERTIES[VEHIDCODE],PROPERTIES[REGION2])</f>
        <v>NO_REGION</v>
      </c>
      <c r="G276" s="34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4" t="str">
        <f>_xlfn.XLOOKUP($A277,PROPERTIES[VEHIDCODE],PROPERTIES[REGION1])</f>
        <v>AFRICA</v>
      </c>
      <c r="F277" s="34" t="str">
        <f>_xlfn.XLOOKUP($A277,PROPERTIES[VEHIDCODE],PROPERTIES[REGION2])</f>
        <v>NO_REGION</v>
      </c>
      <c r="G277" s="34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4" t="str">
        <f>_xlfn.XLOOKUP($A278,PROPERTIES[VEHIDCODE],PROPERTIES[REGION1])</f>
        <v>AFRICA</v>
      </c>
      <c r="F278" s="34" t="str">
        <f>_xlfn.XLOOKUP($A278,PROPERTIES[VEHIDCODE],PROPERTIES[REGION2])</f>
        <v>NO_REGION</v>
      </c>
      <c r="G278" s="34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4" t="str">
        <f>_xlfn.XLOOKUP($A279,PROPERTIES[VEHIDCODE],PROPERTIES[REGION1])</f>
        <v>AFRICA</v>
      </c>
      <c r="F279" s="34" t="str">
        <f>_xlfn.XLOOKUP($A279,PROPERTIES[VEHIDCODE],PROPERTIES[REGION2])</f>
        <v>NO_REGION</v>
      </c>
      <c r="G279" s="34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4" t="str">
        <f>_xlfn.XLOOKUP($A280,PROPERTIES[VEHIDCODE],PROPERTIES[REGION1])</f>
        <v>AFRICA</v>
      </c>
      <c r="F280" s="34" t="str">
        <f>_xlfn.XLOOKUP($A280,PROPERTIES[VEHIDCODE],PROPERTIES[REGION2])</f>
        <v>NO_REGION</v>
      </c>
      <c r="G280" s="34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4" t="str">
        <f>_xlfn.XLOOKUP($A281,PROPERTIES[VEHIDCODE],PROPERTIES[REGION1])</f>
        <v>AFRICA</v>
      </c>
      <c r="F281" s="34" t="str">
        <f>_xlfn.XLOOKUP($A281,PROPERTIES[VEHIDCODE],PROPERTIES[REGION2])</f>
        <v>NO_REGION</v>
      </c>
      <c r="G281" s="34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4" t="str">
        <f>_xlfn.XLOOKUP($A282,PROPERTIES[VEHIDCODE],PROPERTIES[REGION1])</f>
        <v>EASTERN_EUROPE</v>
      </c>
      <c r="F282" s="34" t="str">
        <f>_xlfn.XLOOKUP($A282,PROPERTIES[VEHIDCODE],PROPERTIES[REGION2])</f>
        <v>NO_REGION</v>
      </c>
      <c r="G282" s="34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4" t="str">
        <f>_xlfn.XLOOKUP($A283,PROPERTIES[VEHIDCODE],PROPERTIES[REGION1])</f>
        <v>EASTERN_EUROPE</v>
      </c>
      <c r="F283" s="34" t="str">
        <f>_xlfn.XLOOKUP($A283,PROPERTIES[VEHIDCODE],PROPERTIES[REGION2])</f>
        <v>NO_REGION</v>
      </c>
      <c r="G283" s="34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4" t="str">
        <f>_xlfn.XLOOKUP($A284,PROPERTIES[VEHIDCODE],PROPERTIES[REGION1])</f>
        <v>EASTERN_EUROPE</v>
      </c>
      <c r="F284" s="34" t="str">
        <f>_xlfn.XLOOKUP($A284,PROPERTIES[VEHIDCODE],PROPERTIES[REGION2])</f>
        <v>NO_REGION</v>
      </c>
      <c r="G284" s="34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4" t="str">
        <f>_xlfn.XLOOKUP($A285,PROPERTIES[VEHIDCODE],PROPERTIES[REGION1])</f>
        <v>EASTERN_EUROPE</v>
      </c>
      <c r="F285" s="34" t="str">
        <f>_xlfn.XLOOKUP($A285,PROPERTIES[VEHIDCODE],PROPERTIES[REGION2])</f>
        <v>NO_REGION</v>
      </c>
      <c r="G285" s="34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4" t="str">
        <f>_xlfn.XLOOKUP($A286,PROPERTIES[VEHIDCODE],PROPERTIES[REGION1])</f>
        <v>EASTERN_EUROPE</v>
      </c>
      <c r="F286" s="34" t="str">
        <f>_xlfn.XLOOKUP($A286,PROPERTIES[VEHIDCODE],PROPERTIES[REGION2])</f>
        <v>NO_REGION</v>
      </c>
      <c r="G286" s="34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4" t="str">
        <f>_xlfn.XLOOKUP($A287,PROPERTIES[VEHIDCODE],PROPERTIES[REGION1])</f>
        <v>EASTERN_EUROPE</v>
      </c>
      <c r="F287" s="34" t="str">
        <f>_xlfn.XLOOKUP($A287,PROPERTIES[VEHIDCODE],PROPERTIES[REGION2])</f>
        <v>NO_REGION</v>
      </c>
      <c r="G287" s="34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4" t="str">
        <f>_xlfn.XLOOKUP($A288,PROPERTIES[VEHIDCODE],PROPERTIES[REGION1])</f>
        <v>SOUTHERN_EUROPE</v>
      </c>
      <c r="F288" s="34" t="str">
        <f>_xlfn.XLOOKUP($A288,PROPERTIES[VEHIDCODE],PROPERTIES[REGION2])</f>
        <v>NO_REGION</v>
      </c>
      <c r="G288" s="34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4" t="str">
        <f>_xlfn.XLOOKUP($A289,PROPERTIES[VEHIDCODE],PROPERTIES[REGION1])</f>
        <v>ASIA</v>
      </c>
      <c r="F289" s="34" t="str">
        <f>_xlfn.XLOOKUP($A289,PROPERTIES[VEHIDCODE],PROPERTIES[REGION2])</f>
        <v>NO_REGION</v>
      </c>
      <c r="G289" s="34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4" t="str">
        <f>_xlfn.XLOOKUP($A290,PROPERTIES[VEHIDCODE],PROPERTIES[REGION1])</f>
        <v>SOUTHERN_EUROPE</v>
      </c>
      <c r="F290" s="34" t="str">
        <f>_xlfn.XLOOKUP($A290,PROPERTIES[VEHIDCODE],PROPERTIES[REGION2])</f>
        <v>NO_REGION</v>
      </c>
      <c r="G290" s="34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4" t="str">
        <f>_xlfn.XLOOKUP($A291,PROPERTIES[VEHIDCODE],PROPERTIES[REGION1])</f>
        <v>WESTERN_EUROPE</v>
      </c>
      <c r="F291" s="34" t="str">
        <f>_xlfn.XLOOKUP($A291,PROPERTIES[VEHIDCODE],PROPERTIES[REGION2])</f>
        <v>NO_REGION</v>
      </c>
      <c r="G291" s="34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4" t="str">
        <f>_xlfn.XLOOKUP($A292,PROPERTIES[VEHIDCODE],PROPERTIES[REGION1])</f>
        <v>WESTERN_EUROPE</v>
      </c>
      <c r="F292" s="34" t="str">
        <f>_xlfn.XLOOKUP($A292,PROPERTIES[VEHIDCODE],PROPERTIES[REGION2])</f>
        <v>NO_REGION</v>
      </c>
      <c r="G292" s="34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4" t="str">
        <f>_xlfn.XLOOKUP($A293,PROPERTIES[VEHIDCODE],PROPERTIES[REGION1])</f>
        <v>AFRICA</v>
      </c>
      <c r="F293" s="34" t="str">
        <f>_xlfn.XLOOKUP($A293,PROPERTIES[VEHIDCODE],PROPERTIES[REGION2])</f>
        <v>NO_REGION</v>
      </c>
      <c r="G293" s="34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4" t="str">
        <f>_xlfn.XLOOKUP($A294,PROPERTIES[VEHIDCODE],PROPERTIES[REGION1])</f>
        <v>AFRICA</v>
      </c>
      <c r="F294" s="34" t="str">
        <f>_xlfn.XLOOKUP($A294,PROPERTIES[VEHIDCODE],PROPERTIES[REGION2])</f>
        <v>NO_REGION</v>
      </c>
      <c r="G294" s="34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4" t="str">
        <f>_xlfn.XLOOKUP($A295,PROPERTIES[VEHIDCODE],PROPERTIES[REGION1])</f>
        <v>SOUTHERN_EUROPE</v>
      </c>
      <c r="F295" s="34" t="str">
        <f>_xlfn.XLOOKUP($A295,PROPERTIES[VEHIDCODE],PROPERTIES[REGION2])</f>
        <v>NO_REGION</v>
      </c>
      <c r="G295" s="34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4" t="str">
        <f>_xlfn.XLOOKUP($A296,PROPERTIES[VEHIDCODE],PROPERTIES[REGION1])</f>
        <v>OCEANIA</v>
      </c>
      <c r="F296" s="34" t="str">
        <f>_xlfn.XLOOKUP($A296,PROPERTIES[VEHIDCODE],PROPERTIES[REGION2])</f>
        <v>NO_REGION</v>
      </c>
      <c r="G296" s="34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4" t="str">
        <f>_xlfn.XLOOKUP($A297,PROPERTIES[VEHIDCODE],PROPERTIES[REGION1])</f>
        <v>NORTHERN_EUROPE</v>
      </c>
      <c r="F297" s="34" t="str">
        <f>_xlfn.XLOOKUP($A297,PROPERTIES[VEHIDCODE],PROPERTIES[REGION2])</f>
        <v>NO_REGION</v>
      </c>
      <c r="G297" s="34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4" t="str">
        <f>_xlfn.XLOOKUP($A298,PROPERTIES[VEHIDCODE],PROPERTIES[REGION1])</f>
        <v>OCEANIA</v>
      </c>
      <c r="F298" s="34" t="str">
        <f>_xlfn.XLOOKUP($A298,PROPERTIES[VEHIDCODE],PROPERTIES[REGION2])</f>
        <v>NO_REGION</v>
      </c>
      <c r="G298" s="34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4" t="str">
        <f>_xlfn.XLOOKUP($A299,PROPERTIES[VEHIDCODE],PROPERTIES[REGION1])</f>
        <v>NORTHERN_EUROPE</v>
      </c>
      <c r="F299" s="34" t="str">
        <f>_xlfn.XLOOKUP($A299,PROPERTIES[VEHIDCODE],PROPERTIES[REGION2])</f>
        <v>NO_REGION</v>
      </c>
      <c r="G299" s="34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4" t="str">
        <f>_xlfn.XLOOKUP($A300,PROPERTIES[VEHIDCODE],PROPERTIES[REGION1])</f>
        <v>NORTH_AMERICA</v>
      </c>
      <c r="F300" s="34" t="str">
        <f>_xlfn.XLOOKUP($A300,PROPERTIES[VEHIDCODE],PROPERTIES[REGION2])</f>
        <v>NO_REGION</v>
      </c>
      <c r="G300" s="34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4" t="str">
        <f>_xlfn.XLOOKUP($A301,PROPERTIES[VEHIDCODE],PROPERTIES[REGION1])</f>
        <v>SOUTH_AMERICA</v>
      </c>
      <c r="F301" s="34" t="str">
        <f>_xlfn.XLOOKUP($A301,PROPERTIES[VEHIDCODE],PROPERTIES[REGION2])</f>
        <v>NO_REGION</v>
      </c>
      <c r="G301" s="34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4" t="str">
        <f>_xlfn.XLOOKUP($A302,PROPERTIES[VEHIDCODE],PROPERTIES[REGION1])</f>
        <v>NORTH_AMERICA</v>
      </c>
      <c r="F302" s="34" t="str">
        <f>_xlfn.XLOOKUP($A302,PROPERTIES[VEHIDCODE],PROPERTIES[REGION2])</f>
        <v>NO_REGION</v>
      </c>
      <c r="G302" s="34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4" t="str">
        <f>_xlfn.XLOOKUP($A303,PROPERTIES[VEHIDCODE],PROPERTIES[REGION1])</f>
        <v>WESTERN_EUROPE</v>
      </c>
      <c r="F303" s="34" t="str">
        <f>_xlfn.XLOOKUP($A303,PROPERTIES[VEHIDCODE],PROPERTIES[REGION2])</f>
        <v>NO_REGION</v>
      </c>
      <c r="G303" s="34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4" t="str">
        <f>_xlfn.XLOOKUP($A304,PROPERTIES[VEHIDCODE],PROPERTIES[REGION1])</f>
        <v>WESTERN_EUROPE</v>
      </c>
      <c r="F304" s="34" t="str">
        <f>_xlfn.XLOOKUP($A304,PROPERTIES[VEHIDCODE],PROPERTIES[REGION2])</f>
        <v>NO_REGION</v>
      </c>
      <c r="G304" s="34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4" t="str">
        <f>_xlfn.XLOOKUP($A305,PROPERTIES[VEHIDCODE],PROPERTIES[REGION1])</f>
        <v>SOUTHERN_EUROPE</v>
      </c>
      <c r="F305" s="34" t="str">
        <f>_xlfn.XLOOKUP($A305,PROPERTIES[VEHIDCODE],PROPERTIES[REGION2])</f>
        <v>NO_REGION</v>
      </c>
      <c r="G305" s="34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4" t="str">
        <f>_xlfn.XLOOKUP($A306,PROPERTIES[VEHIDCODE],PROPERTIES[REGION1])</f>
        <v>EASTERN_EUROPE</v>
      </c>
      <c r="F306" s="34" t="str">
        <f>_xlfn.XLOOKUP($A306,PROPERTIES[VEHIDCODE],PROPERTIES[REGION2])</f>
        <v>NO_REGION</v>
      </c>
      <c r="G306" s="34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4" t="str">
        <f>_xlfn.XLOOKUP($A307,PROPERTIES[VEHIDCODE],PROPERTIES[REGION1])</f>
        <v>NORTHERN_EUROPE</v>
      </c>
      <c r="F307" s="34" t="str">
        <f>_xlfn.XLOOKUP($A307,PROPERTIES[VEHIDCODE],PROPERTIES[REGION2])</f>
        <v>NO_REGION</v>
      </c>
      <c r="G307" s="34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4" t="str">
        <f>_xlfn.XLOOKUP($A308,PROPERTIES[VEHIDCODE],PROPERTIES[REGION1])</f>
        <v>NORTH_AMERICA</v>
      </c>
      <c r="F308" s="34" t="str">
        <f>_xlfn.XLOOKUP($A308,PROPERTIES[VEHIDCODE],PROPERTIES[REGION2])</f>
        <v>NO_REGION</v>
      </c>
      <c r="G308" s="34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4" t="str">
        <f>_xlfn.XLOOKUP($A309,PROPERTIES[VEHIDCODE],PROPERTIES[REGION1])</f>
        <v>WESTERN_EUROPE</v>
      </c>
      <c r="F309" s="34" t="str">
        <f>_xlfn.XLOOKUP($A309,PROPERTIES[VEHIDCODE],PROPERTIES[REGION2])</f>
        <v>NO_REGION</v>
      </c>
      <c r="G309" s="34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4" t="str">
        <f>_xlfn.XLOOKUP($A310,PROPERTIES[VEHIDCODE],PROPERTIES[REGION1])</f>
        <v>NORTH_AMERICA</v>
      </c>
      <c r="F310" s="34" t="str">
        <f>_xlfn.XLOOKUP($A310,PROPERTIES[VEHIDCODE],PROPERTIES[REGION2])</f>
        <v>NO_REGION</v>
      </c>
      <c r="G310" s="34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4" t="str">
        <f>_xlfn.XLOOKUP($A311,PROPERTIES[VEHIDCODE],PROPERTIES[REGION1])</f>
        <v>WESTERN_EUROPE</v>
      </c>
      <c r="F311" s="34" t="str">
        <f>_xlfn.XLOOKUP($A311,PROPERTIES[VEHIDCODE],PROPERTIES[REGION2])</f>
        <v>NO_REGION</v>
      </c>
      <c r="G311" s="34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4" t="str">
        <f>_xlfn.XLOOKUP($A312,PROPERTIES[VEHIDCODE],PROPERTIES[REGION1])</f>
        <v>NORTHERN_EUROPE</v>
      </c>
      <c r="F312" s="34" t="str">
        <f>_xlfn.XLOOKUP($A312,PROPERTIES[VEHIDCODE],PROPERTIES[REGION2])</f>
        <v>NO_REGION</v>
      </c>
      <c r="G312" s="34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4" t="str">
        <f>_xlfn.XLOOKUP($A313,PROPERTIES[VEHIDCODE],PROPERTIES[REGION1])</f>
        <v>ASIA</v>
      </c>
      <c r="F313" s="34" t="str">
        <f>_xlfn.XLOOKUP($A313,PROPERTIES[VEHIDCODE],PROPERTIES[REGION2])</f>
        <v>NO_REGION</v>
      </c>
      <c r="G313" s="34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4" t="str">
        <f>_xlfn.XLOOKUP($A314,PROPERTIES[VEHIDCODE],PROPERTIES[REGION1])</f>
        <v>NORTHERN_EUROPE</v>
      </c>
      <c r="F314" s="34" t="str">
        <f>_xlfn.XLOOKUP($A314,PROPERTIES[VEHIDCODE],PROPERTIES[REGION2])</f>
        <v>NO_REGION</v>
      </c>
      <c r="G314" s="34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4" t="str">
        <f>_xlfn.XLOOKUP($A315,PROPERTIES[VEHIDCODE],PROPERTIES[REGION1])</f>
        <v>SOUTH_AMERICA</v>
      </c>
      <c r="F315" s="34" t="str">
        <f>_xlfn.XLOOKUP($A315,PROPERTIES[VEHIDCODE],PROPERTIES[REGION2])</f>
        <v>NO_REGION</v>
      </c>
      <c r="G315" s="34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4" t="str">
        <f>_xlfn.XLOOKUP($A316,PROPERTIES[VEHIDCODE],PROPERTIES[REGION1])</f>
        <v>ASIA</v>
      </c>
      <c r="F316" s="34" t="str">
        <f>_xlfn.XLOOKUP($A316,PROPERTIES[VEHIDCODE],PROPERTIES[REGION2])</f>
        <v>NO_REGION</v>
      </c>
      <c r="G316" s="34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4" t="str">
        <f>_xlfn.XLOOKUP($A317,PROPERTIES[VEHIDCODE],PROPERTIES[REGION1])</f>
        <v>ASIA</v>
      </c>
      <c r="F317" s="34" t="str">
        <f>_xlfn.XLOOKUP($A317,PROPERTIES[VEHIDCODE],PROPERTIES[REGION2])</f>
        <v>NO_REGION</v>
      </c>
      <c r="G317" s="34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4" t="str">
        <f>_xlfn.XLOOKUP($A318,PROPERTIES[VEHIDCODE],PROPERTIES[REGION1])</f>
        <v>AFRICA</v>
      </c>
      <c r="F318" s="34" t="str">
        <f>_xlfn.XLOOKUP($A318,PROPERTIES[VEHIDCODE],PROPERTIES[REGION2])</f>
        <v>NO_REGION</v>
      </c>
      <c r="G318" s="34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4" t="str">
        <f>_xlfn.XLOOKUP($A319,PROPERTIES[VEHIDCODE],PROPERTIES[REGION1])</f>
        <v>NORTHERN_EUROPE</v>
      </c>
      <c r="F319" s="34" t="str">
        <f>_xlfn.XLOOKUP($A319,PROPERTIES[VEHIDCODE],PROPERTIES[REGION2])</f>
        <v>NO_REGION</v>
      </c>
      <c r="G319" s="34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4" t="str">
        <f>_xlfn.XLOOKUP($A320,PROPERTIES[VEHIDCODE],PROPERTIES[REGION1])</f>
        <v>ASIA</v>
      </c>
      <c r="F320" s="34" t="str">
        <f>_xlfn.XLOOKUP($A320,PROPERTIES[VEHIDCODE],PROPERTIES[REGION2])</f>
        <v>NO_REGION</v>
      </c>
      <c r="G320" s="34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4" t="str">
        <f>_xlfn.XLOOKUP($A321,PROPERTIES[VEHIDCODE],PROPERTIES[REGION1])</f>
        <v>NORTH_AMERICA</v>
      </c>
      <c r="F321" s="34" t="str">
        <f>_xlfn.XLOOKUP($A321,PROPERTIES[VEHIDCODE],PROPERTIES[REGION2])</f>
        <v>NO_REGION</v>
      </c>
      <c r="G321" s="34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4" t="str">
        <f>_xlfn.XLOOKUP($A322,PROPERTIES[VEHIDCODE],PROPERTIES[REGION1])</f>
        <v>NORTH_AMERICA</v>
      </c>
      <c r="F322" s="34" t="str">
        <f>_xlfn.XLOOKUP($A322,PROPERTIES[VEHIDCODE],PROPERTIES[REGION2])</f>
        <v>NO_REGION</v>
      </c>
      <c r="G322" s="34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4" t="str">
        <f>_xlfn.XLOOKUP($A323,PROPERTIES[VEHIDCODE],PROPERTIES[REGION1])</f>
        <v>ASIA</v>
      </c>
      <c r="F323" s="34" t="str">
        <f>_xlfn.XLOOKUP($A323,PROPERTIES[VEHIDCODE],PROPERTIES[REGION2])</f>
        <v>NO_REGION</v>
      </c>
      <c r="G323" s="34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4" t="str">
        <f>_xlfn.XLOOKUP($A324,PROPERTIES[VEHIDCODE],PROPERTIES[REGION1])</f>
        <v>WESTERN_EUROPE</v>
      </c>
      <c r="F324" s="34" t="str">
        <f>_xlfn.XLOOKUP($A324,PROPERTIES[VEHIDCODE],PROPERTIES[REGION2])</f>
        <v>NO_REGION</v>
      </c>
      <c r="G324" s="34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4" t="str">
        <f>_xlfn.XLOOKUP($A325,PROPERTIES[VEHIDCODE],PROPERTIES[REGION1])</f>
        <v>WESTERN_EUROPE</v>
      </c>
      <c r="F325" s="34" t="str">
        <f>_xlfn.XLOOKUP($A325,PROPERTIES[VEHIDCODE],PROPERTIES[REGION2])</f>
        <v>NO_REGION</v>
      </c>
      <c r="G325" s="34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4" t="str">
        <f>_xlfn.XLOOKUP($A326,PROPERTIES[VEHIDCODE],PROPERTIES[REGION1])</f>
        <v>ASIA</v>
      </c>
      <c r="F326" s="34" t="str">
        <f>_xlfn.XLOOKUP($A326,PROPERTIES[VEHIDCODE],PROPERTIES[REGION2])</f>
        <v>NO_REGION</v>
      </c>
      <c r="G326" s="34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4" t="str">
        <f>_xlfn.XLOOKUP($A327,PROPERTIES[VEHIDCODE],PROPERTIES[REGION1])</f>
        <v>ASIA</v>
      </c>
      <c r="F327" s="34" t="str">
        <f>_xlfn.XLOOKUP($A327,PROPERTIES[VEHIDCODE],PROPERTIES[REGION2])</f>
        <v>NO_REGION</v>
      </c>
      <c r="G327" s="34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4" t="str">
        <f>_xlfn.XLOOKUP($A328,PROPERTIES[VEHIDCODE],PROPERTIES[REGION1])</f>
        <v>NORTHERN_EUROPE</v>
      </c>
      <c r="F328" s="34" t="str">
        <f>_xlfn.XLOOKUP($A328,PROPERTIES[VEHIDCODE],PROPERTIES[REGION2])</f>
        <v>NO_REGION</v>
      </c>
      <c r="G328" s="34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4" t="str">
        <f>_xlfn.XLOOKUP($A329,PROPERTIES[VEHIDCODE],PROPERTIES[REGION1])</f>
        <v>ASIA</v>
      </c>
      <c r="F329" s="34" t="str">
        <f>_xlfn.XLOOKUP($A329,PROPERTIES[VEHIDCODE],PROPERTIES[REGION2])</f>
        <v>NO_REGION</v>
      </c>
      <c r="G329" s="34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4" t="str">
        <f>_xlfn.XLOOKUP($A330,PROPERTIES[VEHIDCODE],PROPERTIES[REGION1])</f>
        <v>ASIA</v>
      </c>
      <c r="F330" s="34" t="str">
        <f>_xlfn.XLOOKUP($A330,PROPERTIES[VEHIDCODE],PROPERTIES[REGION2])</f>
        <v>NO_REGION</v>
      </c>
      <c r="G330" s="34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4" t="str">
        <f>_xlfn.XLOOKUP($A331,PROPERTIES[VEHIDCODE],PROPERTIES[REGION1])</f>
        <v>NORTH_AMERICA</v>
      </c>
      <c r="F331" s="34" t="str">
        <f>_xlfn.XLOOKUP($A331,PROPERTIES[VEHIDCODE],PROPERTIES[REGION2])</f>
        <v>NO_REGION</v>
      </c>
      <c r="G331" s="34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4" t="str">
        <f>_xlfn.XLOOKUP($A332,PROPERTIES[VEHIDCODE],PROPERTIES[REGION1])</f>
        <v>SOUTHERN_EUROPE</v>
      </c>
      <c r="F332" s="34" t="str">
        <f>_xlfn.XLOOKUP($A332,PROPERTIES[VEHIDCODE],PROPERTIES[REGION2])</f>
        <v>NO_REGION</v>
      </c>
      <c r="G332" s="34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4" t="str">
        <f>_xlfn.XLOOKUP($A333,PROPERTIES[VEHIDCODE],PROPERTIES[REGION1])</f>
        <v>WESTERN_EUROPE</v>
      </c>
      <c r="F333" s="34" t="str">
        <f>_xlfn.XLOOKUP($A333,PROPERTIES[VEHIDCODE],PROPERTIES[REGION2])</f>
        <v>NO_REGION</v>
      </c>
      <c r="G333" s="34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4" t="str">
        <f>_xlfn.XLOOKUP($A334,PROPERTIES[VEHIDCODE],PROPERTIES[REGION1])</f>
        <v>NORTH_AMERICA</v>
      </c>
      <c r="F334" s="34" t="str">
        <f>_xlfn.XLOOKUP($A334,PROPERTIES[VEHIDCODE],PROPERTIES[REGION2])</f>
        <v>NO_REGION</v>
      </c>
      <c r="G334" s="34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4" t="str">
        <f>_xlfn.XLOOKUP($A335,PROPERTIES[VEHIDCODE],PROPERTIES[REGION1])</f>
        <v>ASIA</v>
      </c>
      <c r="F335" s="34" t="str">
        <f>_xlfn.XLOOKUP($A335,PROPERTIES[VEHIDCODE],PROPERTIES[REGION2])</f>
        <v>NO_REGION</v>
      </c>
      <c r="G335" s="34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4" t="str">
        <f>_xlfn.XLOOKUP($A336,PROPERTIES[VEHIDCODE],PROPERTIES[REGION1])</f>
        <v>ASIA</v>
      </c>
      <c r="F336" s="34" t="str">
        <f>_xlfn.XLOOKUP($A336,PROPERTIES[VEHIDCODE],PROPERTIES[REGION2])</f>
        <v>NO_REGION</v>
      </c>
      <c r="G336" s="34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4" t="str">
        <f>_xlfn.XLOOKUP($A337,PROPERTIES[VEHIDCODE],PROPERTIES[REGION1])</f>
        <v>NORTH_AMERICA</v>
      </c>
      <c r="F337" s="34" t="str">
        <f>_xlfn.XLOOKUP($A337,PROPERTIES[VEHIDCODE],PROPERTIES[REGION2])</f>
        <v>NO_REGION</v>
      </c>
      <c r="G337" s="34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4" t="str">
        <f>_xlfn.XLOOKUP($A338,PROPERTIES[VEHIDCODE],PROPERTIES[REGION1])</f>
        <v>SOUTHERN_EUROPE</v>
      </c>
      <c r="F338" s="34" t="str">
        <f>_xlfn.XLOOKUP($A338,PROPERTIES[VEHIDCODE],PROPERTIES[REGION2])</f>
        <v>NO_REGION</v>
      </c>
      <c r="G338" s="34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4" t="str">
        <f>_xlfn.XLOOKUP($A339,PROPERTIES[VEHIDCODE],PROPERTIES[REGION1])</f>
        <v>ASIA</v>
      </c>
      <c r="F339" s="34" t="str">
        <f>_xlfn.XLOOKUP($A339,PROPERTIES[VEHIDCODE],PROPERTIES[REGION2])</f>
        <v>NO_REGION</v>
      </c>
      <c r="G339" s="34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4" t="str">
        <f>_xlfn.XLOOKUP($A340,PROPERTIES[VEHIDCODE],PROPERTIES[REGION1])</f>
        <v>WESTERN_EUROPE</v>
      </c>
      <c r="F340" s="34" t="str">
        <f>_xlfn.XLOOKUP($A340,PROPERTIES[VEHIDCODE],PROPERTIES[REGION2])</f>
        <v>NO_REGION</v>
      </c>
      <c r="G340" s="34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4" t="str">
        <f>_xlfn.XLOOKUP($A341,PROPERTIES[VEHIDCODE],PROPERTIES[REGION1])</f>
        <v>EASTERN_EUROPE</v>
      </c>
      <c r="F341" s="34" t="str">
        <f>_xlfn.XLOOKUP($A341,PROPERTIES[VEHIDCODE],PROPERTIES[REGION2])</f>
        <v>NO_REGION</v>
      </c>
      <c r="G341" s="34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4" t="str">
        <f>_xlfn.XLOOKUP($A342,PROPERTIES[VEHIDCODE],PROPERTIES[REGION1])</f>
        <v>SOUTH_AMERICA</v>
      </c>
      <c r="F342" s="34" t="str">
        <f>_xlfn.XLOOKUP($A342,PROPERTIES[VEHIDCODE],PROPERTIES[REGION2])</f>
        <v>NO_REGION</v>
      </c>
      <c r="G342" s="34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4" t="str">
        <f>_xlfn.XLOOKUP($A343,PROPERTIES[VEHIDCODE],PROPERTIES[REGION1])</f>
        <v>SOUTH_AMERICA</v>
      </c>
      <c r="F343" s="34" t="str">
        <f>_xlfn.XLOOKUP($A343,PROPERTIES[VEHIDCODE],PROPERTIES[REGION2])</f>
        <v>NO_REGION</v>
      </c>
      <c r="G343" s="34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4" t="str">
        <f>_xlfn.XLOOKUP($A344,PROPERTIES[VEHIDCODE],PROPERTIES[REGION1])</f>
        <v>SOUTH_AMERICA</v>
      </c>
      <c r="F344" s="34" t="str">
        <f>_xlfn.XLOOKUP($A344,PROPERTIES[VEHIDCODE],PROPERTIES[REGION2])</f>
        <v>NO_REGION</v>
      </c>
      <c r="G344" s="34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4" t="str">
        <f>_xlfn.XLOOKUP($A345,PROPERTIES[VEHIDCODE],PROPERTIES[REGION1])</f>
        <v>SOUTH_AMERICA</v>
      </c>
      <c r="F345" s="34" t="str">
        <f>_xlfn.XLOOKUP($A345,PROPERTIES[VEHIDCODE],PROPERTIES[REGION2])</f>
        <v>NO_REGION</v>
      </c>
      <c r="G345" s="34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4" t="str">
        <f>_xlfn.XLOOKUP($A346,PROPERTIES[VEHIDCODE],PROPERTIES[REGION1])</f>
        <v>SOUTHERN_EUROPE</v>
      </c>
      <c r="F346" s="34" t="str">
        <f>_xlfn.XLOOKUP($A346,PROPERTIES[VEHIDCODE],PROPERTIES[REGION2])</f>
        <v>NO_REGION</v>
      </c>
      <c r="G346" s="34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4" t="str">
        <f>_xlfn.XLOOKUP($A347,PROPERTIES[VEHIDCODE],PROPERTIES[REGION1])</f>
        <v>SOUTHERN_EUROPE</v>
      </c>
      <c r="F347" s="34" t="str">
        <f>_xlfn.XLOOKUP($A347,PROPERTIES[VEHIDCODE],PROPERTIES[REGION2])</f>
        <v>NO_REGION</v>
      </c>
      <c r="G347" s="34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4" t="str">
        <f>_xlfn.XLOOKUP($A348,PROPERTIES[VEHIDCODE],PROPERTIES[REGION1])</f>
        <v>AFRICA</v>
      </c>
      <c r="F348" s="34" t="str">
        <f>_xlfn.XLOOKUP($A348,PROPERTIES[VEHIDCODE],PROPERTIES[REGION2])</f>
        <v>NO_REGION</v>
      </c>
      <c r="G348" s="34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4" t="str">
        <f>_xlfn.XLOOKUP($A349,PROPERTIES[VEHIDCODE],PROPERTIES[REGION1])</f>
        <v>WESTERN_EUROPE</v>
      </c>
      <c r="F349" s="34" t="str">
        <f>_xlfn.XLOOKUP($A349,PROPERTIES[VEHIDCODE],PROPERTIES[REGION2])</f>
        <v>NO_REGION</v>
      </c>
      <c r="G349" s="34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4" t="str">
        <f>_xlfn.XLOOKUP($A350,PROPERTIES[VEHIDCODE],PROPERTIES[REGION1])</f>
        <v>NORTH_AMERICA</v>
      </c>
      <c r="F350" s="34" t="str">
        <f>_xlfn.XLOOKUP($A350,PROPERTIES[VEHIDCODE],PROPERTIES[REGION2])</f>
        <v>NO_REGION</v>
      </c>
      <c r="G350" s="34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4" t="str">
        <f>_xlfn.XLOOKUP($A351,PROPERTIES[VEHIDCODE],PROPERTIES[REGION1])</f>
        <v>NORTHERN_EUROPE</v>
      </c>
      <c r="F351" s="34" t="str">
        <f>_xlfn.XLOOKUP($A351,PROPERTIES[VEHIDCODE],PROPERTIES[REGION2])</f>
        <v>NO_REGION</v>
      </c>
      <c r="G351" s="34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4" t="str">
        <f>_xlfn.XLOOKUP($A352,PROPERTIES[VEHIDCODE],PROPERTIES[REGION1])</f>
        <v>NORTHERN_EUROPE</v>
      </c>
      <c r="F352" s="34" t="str">
        <f>_xlfn.XLOOKUP($A352,PROPERTIES[VEHIDCODE],PROPERTIES[REGION2])</f>
        <v>NO_REGION</v>
      </c>
      <c r="G352" s="34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4" t="str">
        <f>_xlfn.XLOOKUP($A353,PROPERTIES[VEHIDCODE],PROPERTIES[REGION1])</f>
        <v>NORTHERN_EUROPE</v>
      </c>
      <c r="F353" s="34" t="str">
        <f>_xlfn.XLOOKUP($A353,PROPERTIES[VEHIDCODE],PROPERTIES[REGION2])</f>
        <v>NO_REGION</v>
      </c>
      <c r="G353" s="34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4" t="str">
        <f>_xlfn.XLOOKUP($A354,PROPERTIES[VEHIDCODE],PROPERTIES[REGION1])</f>
        <v>ASIA</v>
      </c>
      <c r="F354" s="34" t="str">
        <f>_xlfn.XLOOKUP($A354,PROPERTIES[VEHIDCODE],PROPERTIES[REGION2])</f>
        <v>NO_REGION</v>
      </c>
      <c r="G354" s="34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4" t="str">
        <f>_xlfn.XLOOKUP($A355,PROPERTIES[VEHIDCODE],PROPERTIES[REGION1])</f>
        <v>ASIA</v>
      </c>
      <c r="F355" s="34" t="str">
        <f>_xlfn.XLOOKUP($A355,PROPERTIES[VEHIDCODE],PROPERTIES[REGION2])</f>
        <v>NO_REGION</v>
      </c>
      <c r="G355" s="34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4" t="str">
        <f>_xlfn.XLOOKUP($A356,PROPERTIES[VEHIDCODE],PROPERTIES[REGION1])</f>
        <v>WESTERN_EUROPE</v>
      </c>
      <c r="F356" s="34" t="str">
        <f>_xlfn.XLOOKUP($A356,PROPERTIES[VEHIDCODE],PROPERTIES[REGION2])</f>
        <v>NO_REGION</v>
      </c>
      <c r="G356" s="34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4" t="str">
        <f>_xlfn.XLOOKUP($A357,PROPERTIES[VEHIDCODE],PROPERTIES[REGION1])</f>
        <v>WESTERN_EUROPE</v>
      </c>
      <c r="F357" s="34" t="str">
        <f>_xlfn.XLOOKUP($A357,PROPERTIES[VEHIDCODE],PROPERTIES[REGION2])</f>
        <v>NO_REGION</v>
      </c>
      <c r="G357" s="34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4" t="str">
        <f>_xlfn.XLOOKUP($A358,PROPERTIES[VEHIDCODE],PROPERTIES[REGION1])</f>
        <v>OCEANIA</v>
      </c>
      <c r="F358" s="34" t="str">
        <f>_xlfn.XLOOKUP($A358,PROPERTIES[VEHIDCODE],PROPERTIES[REGION2])</f>
        <v>NO_REGION</v>
      </c>
      <c r="G358" s="34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4" t="str">
        <f>_xlfn.XLOOKUP($A359,PROPERTIES[VEHIDCODE],PROPERTIES[REGION1])</f>
        <v>NORTHERN_EUROPE</v>
      </c>
      <c r="F359" s="34" t="str">
        <f>_xlfn.XLOOKUP($A359,PROPERTIES[VEHIDCODE],PROPERTIES[REGION2])</f>
        <v>NO_REGION</v>
      </c>
      <c r="G359" s="34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4" t="str">
        <f>_xlfn.XLOOKUP($A360,PROPERTIES[VEHIDCODE],PROPERTIES[REGION1])</f>
        <v>NORTH_AMERICA</v>
      </c>
      <c r="F360" s="34" t="str">
        <f>_xlfn.XLOOKUP($A360,PROPERTIES[VEHIDCODE],PROPERTIES[REGION2])</f>
        <v>NO_REGION</v>
      </c>
      <c r="G360" s="34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4" t="str">
        <f>_xlfn.XLOOKUP($A361,PROPERTIES[VEHIDCODE],PROPERTIES[REGION1])</f>
        <v>ASIA</v>
      </c>
      <c r="F361" s="34" t="str">
        <f>_xlfn.XLOOKUP($A361,PROPERTIES[VEHIDCODE],PROPERTIES[REGION2])</f>
        <v>NO_REGION</v>
      </c>
      <c r="G361" s="34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4" t="str">
        <f>_xlfn.XLOOKUP($A362,PROPERTIES[VEHIDCODE],PROPERTIES[REGION1])</f>
        <v>ASIA</v>
      </c>
      <c r="F362" s="34" t="str">
        <f>_xlfn.XLOOKUP($A362,PROPERTIES[VEHIDCODE],PROPERTIES[REGION2])</f>
        <v>NO_REGION</v>
      </c>
      <c r="G362" s="34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4" t="str">
        <f>_xlfn.XLOOKUP($A363,PROPERTIES[VEHIDCODE],PROPERTIES[REGION1])</f>
        <v>WESTERN_EUROPE</v>
      </c>
      <c r="F363" s="34" t="str">
        <f>_xlfn.XLOOKUP($A363,PROPERTIES[VEHIDCODE],PROPERTIES[REGION2])</f>
        <v>NO_REGION</v>
      </c>
      <c r="G363" s="34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4" t="str">
        <f>_xlfn.XLOOKUP($A364,PROPERTIES[VEHIDCODE],PROPERTIES[REGION1])</f>
        <v>OCEANIA</v>
      </c>
      <c r="F364" s="34" t="str">
        <f>_xlfn.XLOOKUP($A364,PROPERTIES[VEHIDCODE],PROPERTIES[REGION2])</f>
        <v>NO_REGION</v>
      </c>
      <c r="G364" s="34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4" t="str">
        <f>_xlfn.XLOOKUP($A365,PROPERTIES[VEHIDCODE],PROPERTIES[REGION1])</f>
        <v>NORTHERN_EUROPE</v>
      </c>
      <c r="F365" s="34" t="str">
        <f>_xlfn.XLOOKUP($A365,PROPERTIES[VEHIDCODE],PROPERTIES[REGION2])</f>
        <v>NO_REGION</v>
      </c>
      <c r="G365" s="34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4" t="str">
        <f>_xlfn.XLOOKUP($A366,PROPERTIES[VEHIDCODE],PROPERTIES[REGION1])</f>
        <v>NORTHERN_EUROPE</v>
      </c>
      <c r="F366" s="34" t="str">
        <f>_xlfn.XLOOKUP($A366,PROPERTIES[VEHIDCODE],PROPERTIES[REGION2])</f>
        <v>NO_REGION</v>
      </c>
      <c r="G366" s="34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4" t="str">
        <f>_xlfn.XLOOKUP($A367,PROPERTIES[VEHIDCODE],PROPERTIES[REGION1])</f>
        <v>NORTH_AMERICA</v>
      </c>
      <c r="F367" s="34" t="str">
        <f>_xlfn.XLOOKUP($A367,PROPERTIES[VEHIDCODE],PROPERTIES[REGION2])</f>
        <v>NO_REGION</v>
      </c>
      <c r="G367" s="34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4" t="str">
        <f>_xlfn.XLOOKUP($A368,PROPERTIES[VEHIDCODE],PROPERTIES[REGION1])</f>
        <v>NORTH_AMERICA</v>
      </c>
      <c r="F368" s="34" t="str">
        <f>_xlfn.XLOOKUP($A368,PROPERTIES[VEHIDCODE],PROPERTIES[REGION2])</f>
        <v>NO_REGION</v>
      </c>
      <c r="G368" s="34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4" t="str">
        <f>_xlfn.XLOOKUP($A369,PROPERTIES[VEHIDCODE],PROPERTIES[REGION1])</f>
        <v>SOUTH_AMERICA</v>
      </c>
      <c r="F369" s="34" t="str">
        <f>_xlfn.XLOOKUP($A369,PROPERTIES[VEHIDCODE],PROPERTIES[REGION2])</f>
        <v>NO_REGION</v>
      </c>
      <c r="G369" s="34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4" t="str">
        <f>_xlfn.XLOOKUP($A370,PROPERTIES[VEHIDCODE],PROPERTIES[REGION1])</f>
        <v>SOUTHERN_EUROPE</v>
      </c>
      <c r="F370" s="34" t="str">
        <f>_xlfn.XLOOKUP($A370,PROPERTIES[VEHIDCODE],PROPERTIES[REGION2])</f>
        <v>NO_REGION</v>
      </c>
      <c r="G370" s="34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4" t="str">
        <f>_xlfn.XLOOKUP($A371,PROPERTIES[VEHIDCODE],PROPERTIES[REGION1])</f>
        <v>AFRICA</v>
      </c>
      <c r="F371" s="34" t="str">
        <f>_xlfn.XLOOKUP($A371,PROPERTIES[VEHIDCODE],PROPERTIES[REGION2])</f>
        <v>NO_REGION</v>
      </c>
      <c r="G371" s="34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4" t="str">
        <f>_xlfn.XLOOKUP($A372,PROPERTIES[VEHIDCODE],PROPERTIES[REGION1])</f>
        <v>EASTERN_EUROPE</v>
      </c>
      <c r="F372" s="34" t="str">
        <f>_xlfn.XLOOKUP($A372,PROPERTIES[VEHIDCODE],PROPERTIES[REGION2])</f>
        <v>NO_REGION</v>
      </c>
      <c r="G372" s="34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4" t="str">
        <f>_xlfn.XLOOKUP($A373,PROPERTIES[VEHIDCODE],PROPERTIES[REGION1])</f>
        <v>EASTERN_EUROPE</v>
      </c>
      <c r="F373" s="34" t="str">
        <f>_xlfn.XLOOKUP($A373,PROPERTIES[VEHIDCODE],PROPERTIES[REGION2])</f>
        <v>NO_REGION</v>
      </c>
      <c r="G373" s="34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4" t="str">
        <f>_xlfn.XLOOKUP($A374,PROPERTIES[VEHIDCODE],PROPERTIES[REGION1])</f>
        <v>EASTERN_EUROPE</v>
      </c>
      <c r="F374" s="34" t="str">
        <f>_xlfn.XLOOKUP($A374,PROPERTIES[VEHIDCODE],PROPERTIES[REGION2])</f>
        <v>NO_REGION</v>
      </c>
      <c r="G374" s="34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4" t="str">
        <f>_xlfn.XLOOKUP($A375,PROPERTIES[VEHIDCODE],PROPERTIES[REGION1])</f>
        <v>EASTERN_EUROPE</v>
      </c>
      <c r="F375" s="34" t="str">
        <f>_xlfn.XLOOKUP($A375,PROPERTIES[VEHIDCODE],PROPERTIES[REGION2])</f>
        <v>NO_REGION</v>
      </c>
      <c r="G375" s="34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4" t="str">
        <f>_xlfn.XLOOKUP($A376,PROPERTIES[VEHIDCODE],PROPERTIES[REGION1])</f>
        <v>SOUTHERN_EUROPE</v>
      </c>
      <c r="F376" s="34" t="str">
        <f>_xlfn.XLOOKUP($A376,PROPERTIES[VEHIDCODE],PROPERTIES[REGION2])</f>
        <v>NO_REGION</v>
      </c>
      <c r="G376" s="34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4" t="str">
        <f>_xlfn.XLOOKUP($A377,PROPERTIES[VEHIDCODE],PROPERTIES[REGION1])</f>
        <v>SOUTHERN_EUROPE</v>
      </c>
      <c r="F377" s="34" t="str">
        <f>_xlfn.XLOOKUP($A377,PROPERTIES[VEHIDCODE],PROPERTIES[REGION2])</f>
        <v>NO_REGION</v>
      </c>
      <c r="G377" s="34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4" t="str">
        <f>_xlfn.XLOOKUP($A378,PROPERTIES[VEHIDCODE],PROPERTIES[REGION1])</f>
        <v>SOUTHERN_EUROPE</v>
      </c>
      <c r="F378" s="34" t="str">
        <f>_xlfn.XLOOKUP($A378,PROPERTIES[VEHIDCODE],PROPERTIES[REGION2])</f>
        <v>NO_REGION</v>
      </c>
      <c r="G378" s="34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4" t="str">
        <f>_xlfn.XLOOKUP($A379,PROPERTIES[VEHIDCODE],PROPERTIES[REGION1])</f>
        <v>SOUTHERN_EUROPE</v>
      </c>
      <c r="F379" s="34" t="str">
        <f>_xlfn.XLOOKUP($A379,PROPERTIES[VEHIDCODE],PROPERTIES[REGION2])</f>
        <v>NO_REGION</v>
      </c>
      <c r="G379" s="34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4" t="str">
        <f>_xlfn.XLOOKUP($A380,PROPERTIES[VEHIDCODE],PROPERTIES[REGION1])</f>
        <v>WESTERN_EUROPE</v>
      </c>
      <c r="F380" s="34" t="str">
        <f>_xlfn.XLOOKUP($A380,PROPERTIES[VEHIDCODE],PROPERTIES[REGION2])</f>
        <v>NO_REGION</v>
      </c>
      <c r="G380" s="34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4" t="str">
        <f>_xlfn.XLOOKUP($A381,PROPERTIES[VEHIDCODE],PROPERTIES[REGION1])</f>
        <v>SOUTHERN_EUROPE</v>
      </c>
      <c r="F381" s="34" t="str">
        <f>_xlfn.XLOOKUP($A381,PROPERTIES[VEHIDCODE],PROPERTIES[REGION2])</f>
        <v>NO_REGION</v>
      </c>
      <c r="G381" s="34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4" t="str">
        <f>_xlfn.XLOOKUP($A382,PROPERTIES[VEHIDCODE],PROPERTIES[REGION1])</f>
        <v>SOUTH_AMERICA</v>
      </c>
      <c r="F382" s="34" t="str">
        <f>_xlfn.XLOOKUP($A382,PROPERTIES[VEHIDCODE],PROPERTIES[REGION2])</f>
        <v>NO_REGION</v>
      </c>
      <c r="G382" s="34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4" t="str">
        <f>_xlfn.XLOOKUP($A383,PROPERTIES[VEHIDCODE],PROPERTIES[REGION1])</f>
        <v>SOUTH_AMERICA</v>
      </c>
      <c r="F383" s="34" t="str">
        <f>_xlfn.XLOOKUP($A383,PROPERTIES[VEHIDCODE],PROPERTIES[REGION2])</f>
        <v>NO_REGION</v>
      </c>
      <c r="G383" s="34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4" t="str">
        <f>_xlfn.XLOOKUP($A384,PROPERTIES[VEHIDCODE],PROPERTIES[REGION1])</f>
        <v>AFRICA</v>
      </c>
      <c r="F384" s="34" t="str">
        <f>_xlfn.XLOOKUP($A384,PROPERTIES[VEHIDCODE],PROPERTIES[REGION2])</f>
        <v>NO_REGION</v>
      </c>
      <c r="G384" s="34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4" t="str">
        <f>_xlfn.XLOOKUP($A385,PROPERTIES[VEHIDCODE],PROPERTIES[REGION1])</f>
        <v>ASIA</v>
      </c>
      <c r="F385" s="34" t="str">
        <f>_xlfn.XLOOKUP($A385,PROPERTIES[VEHIDCODE],PROPERTIES[REGION2])</f>
        <v>NO_REGION</v>
      </c>
      <c r="G385" s="34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4" t="str">
        <f>_xlfn.XLOOKUP($A386,PROPERTIES[VEHIDCODE],PROPERTIES[REGION1])</f>
        <v>AFRICA</v>
      </c>
      <c r="F386" s="34" t="str">
        <f>_xlfn.XLOOKUP($A386,PROPERTIES[VEHIDCODE],PROPERTIES[REGION2])</f>
        <v>NO_REGION</v>
      </c>
      <c r="G386" s="34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4" t="str">
        <f>_xlfn.XLOOKUP($A387,PROPERTIES[VEHIDCODE],PROPERTIES[REGION1])</f>
        <v>SOUTH_AMERICA</v>
      </c>
      <c r="F387" s="34" t="str">
        <f>_xlfn.XLOOKUP($A387,PROPERTIES[VEHIDCODE],PROPERTIES[REGION2])</f>
        <v>NO_REGION</v>
      </c>
      <c r="G387" s="34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4" t="str">
        <f>_xlfn.XLOOKUP($A388,PROPERTIES[VEHIDCODE],PROPERTIES[REGION1])</f>
        <v>EASTERN_EUROPE</v>
      </c>
      <c r="F388" s="34" t="str">
        <f>_xlfn.XLOOKUP($A388,PROPERTIES[VEHIDCODE],PROPERTIES[REGION2])</f>
        <v>NO_REGION</v>
      </c>
      <c r="G388" s="34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4" t="str">
        <f>_xlfn.XLOOKUP($A389,PROPERTIES[VEHIDCODE],PROPERTIES[REGION1])</f>
        <v>NORTHERN_EUROPE</v>
      </c>
      <c r="F389" s="34" t="str">
        <f>_xlfn.XLOOKUP($A389,PROPERTIES[VEHIDCODE],PROPERTIES[REGION2])</f>
        <v>NO_REGION</v>
      </c>
      <c r="G389" s="34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4" t="str">
        <f>_xlfn.XLOOKUP($A390,PROPERTIES[VEHIDCODE],PROPERTIES[REGION1])</f>
        <v>NORTH_AMERICA</v>
      </c>
      <c r="F390" s="34" t="str">
        <f>_xlfn.XLOOKUP($A390,PROPERTIES[VEHIDCODE],PROPERTIES[REGION2])</f>
        <v>NO_REGION</v>
      </c>
      <c r="G390" s="34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4" t="str">
        <f>_xlfn.XLOOKUP($A391,PROPERTIES[VEHIDCODE],PROPERTIES[REGION1])</f>
        <v>WESTERN_EUROPE</v>
      </c>
      <c r="F391" s="34" t="str">
        <f>_xlfn.XLOOKUP($A391,PROPERTIES[VEHIDCODE],PROPERTIES[REGION2])</f>
        <v>NO_REGION</v>
      </c>
      <c r="G391" s="34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4" t="str">
        <f>_xlfn.XLOOKUP($A392,PROPERTIES[VEHIDCODE],PROPERTIES[REGION1])</f>
        <v>WESTERN_EUROPE</v>
      </c>
      <c r="F392" s="34" t="str">
        <f>_xlfn.XLOOKUP($A392,PROPERTIES[VEHIDCODE],PROPERTIES[REGION2])</f>
        <v>NO_REGION</v>
      </c>
      <c r="G392" s="34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4" t="str">
        <f>_xlfn.XLOOKUP($A393,PROPERTIES[VEHIDCODE],PROPERTIES[REGION1])</f>
        <v>NORTHERN_EUROPE</v>
      </c>
      <c r="F393" s="34" t="str">
        <f>_xlfn.XLOOKUP($A393,PROPERTIES[VEHIDCODE],PROPERTIES[REGION2])</f>
        <v>NO_REGION</v>
      </c>
      <c r="G393" s="34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4" t="str">
        <f>_xlfn.XLOOKUP($A394,PROPERTIES[VEHIDCODE],PROPERTIES[REGION1])</f>
        <v>WESTERN_EUROPE</v>
      </c>
      <c r="F394" s="34" t="str">
        <f>_xlfn.XLOOKUP($A394,PROPERTIES[VEHIDCODE],PROPERTIES[REGION2])</f>
        <v>NO_REGION</v>
      </c>
      <c r="G394" s="34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4" t="str">
        <f>_xlfn.XLOOKUP($A395,PROPERTIES[VEHIDCODE],PROPERTIES[REGION1])</f>
        <v>NORTH_AMERICA</v>
      </c>
      <c r="F395" s="34" t="str">
        <f>_xlfn.XLOOKUP($A395,PROPERTIES[VEHIDCODE],PROPERTIES[REGION2])</f>
        <v>NO_REGION</v>
      </c>
      <c r="G395" s="34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4" t="str">
        <f>_xlfn.XLOOKUP($A396,PROPERTIES[VEHIDCODE],PROPERTIES[REGION1])</f>
        <v>WESTERN_EUROPE</v>
      </c>
      <c r="F396" s="34" t="str">
        <f>_xlfn.XLOOKUP($A396,PROPERTIES[VEHIDCODE],PROPERTIES[REGION2])</f>
        <v>NO_REGION</v>
      </c>
      <c r="G396" s="34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4" t="str">
        <f>_xlfn.XLOOKUP($A397,PROPERTIES[VEHIDCODE],PROPERTIES[REGION1])</f>
        <v>WESTERN_EUROPE</v>
      </c>
      <c r="F397" s="34" t="str">
        <f>_xlfn.XLOOKUP($A397,PROPERTIES[VEHIDCODE],PROPERTIES[REGION2])</f>
        <v>NO_REGION</v>
      </c>
      <c r="G397" s="34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4" t="str">
        <f>_xlfn.XLOOKUP($A398,PROPERTIES[VEHIDCODE],PROPERTIES[REGION1])</f>
        <v>WESTERN_EUROPE</v>
      </c>
      <c r="F398" s="34" t="str">
        <f>_xlfn.XLOOKUP($A398,PROPERTIES[VEHIDCODE],PROPERTIES[REGION2])</f>
        <v>NO_REGION</v>
      </c>
      <c r="G398" s="34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4" t="str">
        <f>_xlfn.XLOOKUP($A399,PROPERTIES[VEHIDCODE],PROPERTIES[REGION1])</f>
        <v>WESTERN_EUROPE</v>
      </c>
      <c r="F399" s="34" t="str">
        <f>_xlfn.XLOOKUP($A399,PROPERTIES[VEHIDCODE],PROPERTIES[REGION2])</f>
        <v>NO_REGION</v>
      </c>
      <c r="G399" s="34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4" t="str">
        <f>_xlfn.XLOOKUP($A400,PROPERTIES[VEHIDCODE],PROPERTIES[REGION1])</f>
        <v>WESTERN_EUROPE</v>
      </c>
      <c r="F400" s="34" t="str">
        <f>_xlfn.XLOOKUP($A400,PROPERTIES[VEHIDCODE],PROPERTIES[REGION2])</f>
        <v>NO_REGION</v>
      </c>
      <c r="G400" s="34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4" t="str">
        <f>_xlfn.XLOOKUP($A401,PROPERTIES[VEHIDCODE],PROPERTIES[REGION1])</f>
        <v>WESTERN_EUROPE</v>
      </c>
      <c r="F401" s="34" t="str">
        <f>_xlfn.XLOOKUP($A401,PROPERTIES[VEHIDCODE],PROPERTIES[REGION2])</f>
        <v>NO_REGION</v>
      </c>
      <c r="G401" s="34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4" t="str">
        <f>_xlfn.XLOOKUP($A402,PROPERTIES[VEHIDCODE],PROPERTIES[REGION1])</f>
        <v>WESTERN_EUROPE</v>
      </c>
      <c r="F402" s="34" t="str">
        <f>_xlfn.XLOOKUP($A402,PROPERTIES[VEHIDCODE],PROPERTIES[REGION2])</f>
        <v>NO_REGION</v>
      </c>
      <c r="G402" s="34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4" t="str">
        <f>_xlfn.XLOOKUP($A403,PROPERTIES[VEHIDCODE],PROPERTIES[REGION1])</f>
        <v>WESTERN_EUROPE</v>
      </c>
      <c r="F403" s="34" t="str">
        <f>_xlfn.XLOOKUP($A403,PROPERTIES[VEHIDCODE],PROPERTIES[REGION2])</f>
        <v>NO_REGION</v>
      </c>
      <c r="G403" s="34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4" t="str">
        <f>_xlfn.XLOOKUP($A404,PROPERTIES[VEHIDCODE],PROPERTIES[REGION1])</f>
        <v>WESTERN_EUROPE</v>
      </c>
      <c r="F404" s="34" t="str">
        <f>_xlfn.XLOOKUP($A404,PROPERTIES[VEHIDCODE],PROPERTIES[REGION2])</f>
        <v>NO_REGION</v>
      </c>
      <c r="G404" s="34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4" t="str">
        <f>_xlfn.XLOOKUP($A405,PROPERTIES[VEHIDCODE],PROPERTIES[REGION1])</f>
        <v>NORTHERN_EUROPE</v>
      </c>
      <c r="F405" s="34" t="str">
        <f>_xlfn.XLOOKUP($A405,PROPERTIES[VEHIDCODE],PROPERTIES[REGION2])</f>
        <v>NO_REGION</v>
      </c>
      <c r="G405" s="34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4" t="str">
        <f>_xlfn.XLOOKUP($A406,PROPERTIES[VEHIDCODE],PROPERTIES[REGION1])</f>
        <v>NORTHERN_EUROPE</v>
      </c>
      <c r="F406" s="34" t="str">
        <f>_xlfn.XLOOKUP($A406,PROPERTIES[VEHIDCODE],PROPERTIES[REGION2])</f>
        <v>NO_REGION</v>
      </c>
      <c r="G406" s="34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4" t="str">
        <f>_xlfn.XLOOKUP($A407,PROPERTIES[VEHIDCODE],PROPERTIES[REGION1])</f>
        <v>NORTHERN_EUROPE</v>
      </c>
      <c r="F407" s="34" t="str">
        <f>_xlfn.XLOOKUP($A407,PROPERTIES[VEHIDCODE],PROPERTIES[REGION2])</f>
        <v>NO_REGION</v>
      </c>
      <c r="G407" s="34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4" t="str">
        <f>_xlfn.XLOOKUP($A408,PROPERTIES[VEHIDCODE],PROPERTIES[REGION1])</f>
        <v>NORTHERN_EUROPE</v>
      </c>
      <c r="F408" s="34" t="str">
        <f>_xlfn.XLOOKUP($A408,PROPERTIES[VEHIDCODE],PROPERTIES[REGION2])</f>
        <v>NO_REGION</v>
      </c>
      <c r="G408" s="34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4" t="str">
        <f>_xlfn.XLOOKUP($A409,PROPERTIES[VEHIDCODE],PROPERTIES[REGION1])</f>
        <v>NORTHERN_EUROPE</v>
      </c>
      <c r="F409" s="34" t="str">
        <f>_xlfn.XLOOKUP($A409,PROPERTIES[VEHIDCODE],PROPERTIES[REGION2])</f>
        <v>NO_REGION</v>
      </c>
      <c r="G409" s="34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4" t="str">
        <f>_xlfn.XLOOKUP($A410,PROPERTIES[VEHIDCODE],PROPERTIES[REGION1])</f>
        <v>WESTERN_EUROPE</v>
      </c>
      <c r="F410" s="34" t="str">
        <f>_xlfn.XLOOKUP($A410,PROPERTIES[VEHIDCODE],PROPERTIES[REGION2])</f>
        <v>NO_REGION</v>
      </c>
      <c r="G410" s="34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4" t="str">
        <f>_xlfn.XLOOKUP($A411,PROPERTIES[VEHIDCODE],PROPERTIES[REGION1])</f>
        <v>NORTH_AMERICA</v>
      </c>
      <c r="F411" s="34" t="str">
        <f>_xlfn.XLOOKUP($A411,PROPERTIES[VEHIDCODE],PROPERTIES[REGION2])</f>
        <v>NO_REGION</v>
      </c>
      <c r="G411" s="34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4" t="str">
        <f>_xlfn.XLOOKUP($A412,PROPERTIES[VEHIDCODE],PROPERTIES[REGION1])</f>
        <v>NORTH_AMERICA</v>
      </c>
      <c r="F412" s="34" t="str">
        <f>_xlfn.XLOOKUP($A412,PROPERTIES[VEHIDCODE],PROPERTIES[REGION2])</f>
        <v>NO_REGION</v>
      </c>
      <c r="G412" s="34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4" t="str">
        <f>_xlfn.XLOOKUP($A413,PROPERTIES[VEHIDCODE],PROPERTIES[REGION1])</f>
        <v>NORTH_AMERICA</v>
      </c>
      <c r="F413" s="34" t="str">
        <f>_xlfn.XLOOKUP($A413,PROPERTIES[VEHIDCODE],PROPERTIES[REGION2])</f>
        <v>NO_REGION</v>
      </c>
      <c r="G413" s="34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4" t="str">
        <f>_xlfn.XLOOKUP($A414,PROPERTIES[VEHIDCODE],PROPERTIES[REGION1])</f>
        <v>OCEANIA</v>
      </c>
      <c r="F414" s="34" t="str">
        <f>_xlfn.XLOOKUP($A414,PROPERTIES[VEHIDCODE],PROPERTIES[REGION2])</f>
        <v>NO_REGION</v>
      </c>
      <c r="G414" s="34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4" t="str">
        <f>_xlfn.XLOOKUP($A415,PROPERTIES[VEHIDCODE],PROPERTIES[REGION1])</f>
        <v>ASIA</v>
      </c>
      <c r="F415" s="34" t="str">
        <f>_xlfn.XLOOKUP($A415,PROPERTIES[VEHIDCODE],PROPERTIES[REGION2])</f>
        <v>NO_REGION</v>
      </c>
      <c r="G415" s="34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4" t="str">
        <f>_xlfn.XLOOKUP($A416,PROPERTIES[VEHIDCODE],PROPERTIES[REGION1])</f>
        <v>ASIA</v>
      </c>
      <c r="F416" s="34" t="str">
        <f>_xlfn.XLOOKUP($A416,PROPERTIES[VEHIDCODE],PROPERTIES[REGION2])</f>
        <v>NO_REGION</v>
      </c>
      <c r="G416" s="34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4" t="str">
        <f>_xlfn.XLOOKUP($A417,PROPERTIES[VEHIDCODE],PROPERTIES[REGION1])</f>
        <v>ASIA</v>
      </c>
      <c r="F417" s="34" t="str">
        <f>_xlfn.XLOOKUP($A417,PROPERTIES[VEHIDCODE],PROPERTIES[REGION2])</f>
        <v>NO_REGION</v>
      </c>
      <c r="G417" s="34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4" t="str">
        <f>_xlfn.XLOOKUP($A418,PROPERTIES[VEHIDCODE],PROPERTIES[REGION1])</f>
        <v>ASIA</v>
      </c>
      <c r="F418" s="34" t="str">
        <f>_xlfn.XLOOKUP($A418,PROPERTIES[VEHIDCODE],PROPERTIES[REGION2])</f>
        <v>NO_REGION</v>
      </c>
      <c r="G418" s="34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4" t="str">
        <f>_xlfn.XLOOKUP($A419,PROPERTIES[VEHIDCODE],PROPERTIES[REGION1])</f>
        <v>ASIA</v>
      </c>
      <c r="F419" s="34" t="str">
        <f>_xlfn.XLOOKUP($A419,PROPERTIES[VEHIDCODE],PROPERTIES[REGION2])</f>
        <v>NO_REGION</v>
      </c>
      <c r="G419" s="34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4" t="str">
        <f>_xlfn.XLOOKUP($A420,PROPERTIES[VEHIDCODE],PROPERTIES[REGION1])</f>
        <v>NORTH_AMERICA</v>
      </c>
      <c r="F420" s="34" t="str">
        <f>_xlfn.XLOOKUP($A420,PROPERTIES[VEHIDCODE],PROPERTIES[REGION2])</f>
        <v>NO_REGION</v>
      </c>
      <c r="G420" s="34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4" t="str">
        <f>_xlfn.XLOOKUP($A421,PROPERTIES[VEHIDCODE],PROPERTIES[REGION1])</f>
        <v>EASTERN_EUROPE</v>
      </c>
      <c r="F421" s="34" t="str">
        <f>_xlfn.XLOOKUP($A421,PROPERTIES[VEHIDCODE],PROPERTIES[REGION2])</f>
        <v>NO_REGION</v>
      </c>
      <c r="G421" s="34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4" t="str">
        <f>_xlfn.XLOOKUP($A422,PROPERTIES[VEHIDCODE],PROPERTIES[REGION1])</f>
        <v>EASTERN_EUROPE</v>
      </c>
      <c r="F422" s="34" t="str">
        <f>_xlfn.XLOOKUP($A422,PROPERTIES[VEHIDCODE],PROPERTIES[REGION2])</f>
        <v>NO_REGION</v>
      </c>
      <c r="G422" s="34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4" t="str">
        <f>_xlfn.XLOOKUP($A423,PROPERTIES[VEHIDCODE],PROPERTIES[REGION1])</f>
        <v>SOUTHERN_EUROPE</v>
      </c>
      <c r="F423" s="34" t="str">
        <f>_xlfn.XLOOKUP($A423,PROPERTIES[VEHIDCODE],PROPERTIES[REGION2])</f>
        <v>NO_REGION</v>
      </c>
      <c r="G423" s="34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4" t="str">
        <f>_xlfn.XLOOKUP($A424,PROPERTIES[VEHIDCODE],PROPERTIES[REGION1])</f>
        <v>SOUTHERN_EUROPE</v>
      </c>
      <c r="F424" s="34" t="str">
        <f>_xlfn.XLOOKUP($A424,PROPERTIES[VEHIDCODE],PROPERTIES[REGION2])</f>
        <v>NO_REGION</v>
      </c>
      <c r="G424" s="34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4" t="str">
        <f>_xlfn.XLOOKUP($A425,PROPERTIES[VEHIDCODE],PROPERTIES[REGION1])</f>
        <v>AFRICA</v>
      </c>
      <c r="F425" s="34" t="str">
        <f>_xlfn.XLOOKUP($A425,PROPERTIES[VEHIDCODE],PROPERTIES[REGION2])</f>
        <v>NO_REGION</v>
      </c>
      <c r="G425" s="34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4" t="str">
        <f>_xlfn.XLOOKUP($A426,PROPERTIES[VEHIDCODE],PROPERTIES[REGION1])</f>
        <v>ASIA</v>
      </c>
      <c r="F426" s="34" t="str">
        <f>_xlfn.XLOOKUP($A426,PROPERTIES[VEHIDCODE],PROPERTIES[REGION2])</f>
        <v>NO_REGION</v>
      </c>
      <c r="G426" s="34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4" t="str">
        <f>_xlfn.XLOOKUP($A427,PROPERTIES[VEHIDCODE],PROPERTIES[REGION1])</f>
        <v>EASTERN_EUROPE</v>
      </c>
      <c r="F427" s="34" t="str">
        <f>_xlfn.XLOOKUP($A427,PROPERTIES[VEHIDCODE],PROPERTIES[REGION2])</f>
        <v>NO_REGION</v>
      </c>
      <c r="G427" s="34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4" t="str">
        <f>_xlfn.XLOOKUP($A428,PROPERTIES[VEHIDCODE],PROPERTIES[REGION1])</f>
        <v>EASTERN_EUROPE</v>
      </c>
      <c r="F428" s="34" t="str">
        <f>_xlfn.XLOOKUP($A428,PROPERTIES[VEHIDCODE],PROPERTIES[REGION2])</f>
        <v>NO_REGION</v>
      </c>
      <c r="G428" s="34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4" t="str">
        <f>_xlfn.XLOOKUP($A429,PROPERTIES[VEHIDCODE],PROPERTIES[REGION1])</f>
        <v>SOUTHERN_EUROPE</v>
      </c>
      <c r="F429" s="34" t="str">
        <f>_xlfn.XLOOKUP($A429,PROPERTIES[VEHIDCODE],PROPERTIES[REGION2])</f>
        <v>NO_REGION</v>
      </c>
      <c r="G429" s="34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4" t="str">
        <f>_xlfn.XLOOKUP($A430,PROPERTIES[VEHIDCODE],PROPERTIES[REGION1])</f>
        <v>SOUTHERN_EUROPE</v>
      </c>
      <c r="F430" s="34" t="str">
        <f>_xlfn.XLOOKUP($A430,PROPERTIES[VEHIDCODE],PROPERTIES[REGION2])</f>
        <v>NO_REGION</v>
      </c>
      <c r="G430" s="34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4" t="str">
        <f>_xlfn.XLOOKUP($A431,PROPERTIES[VEHIDCODE],PROPERTIES[REGION1])</f>
        <v>AFRICA</v>
      </c>
      <c r="F431" s="34" t="str">
        <f>_xlfn.XLOOKUP($A431,PROPERTIES[VEHIDCODE],PROPERTIES[REGION2])</f>
        <v>NO_REGION</v>
      </c>
      <c r="G431" s="34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4" t="str">
        <f>_xlfn.XLOOKUP($A432,PROPERTIES[VEHIDCODE],PROPERTIES[REGION1])</f>
        <v>NORTHERN_EUROPE</v>
      </c>
      <c r="F432" s="34" t="str">
        <f>_xlfn.XLOOKUP($A432,PROPERTIES[VEHIDCODE],PROPERTIES[REGION2])</f>
        <v>NO_REGION</v>
      </c>
      <c r="G432" s="34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4" t="str">
        <f>_xlfn.XLOOKUP($A433,PROPERTIES[VEHIDCODE],PROPERTIES[REGION1])</f>
        <v>NORTH_AMERICA</v>
      </c>
      <c r="F433" s="34" t="str">
        <f>_xlfn.XLOOKUP($A433,PROPERTIES[VEHIDCODE],PROPERTIES[REGION2])</f>
        <v>NO_REGION</v>
      </c>
      <c r="G433" s="34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4" t="str">
        <f>_xlfn.XLOOKUP($A434,PROPERTIES[VEHIDCODE],PROPERTIES[REGION1])</f>
        <v>AFRICA</v>
      </c>
      <c r="F434" s="34" t="str">
        <f>_xlfn.XLOOKUP($A434,PROPERTIES[VEHIDCODE],PROPERTIES[REGION2])</f>
        <v>NO_REGION</v>
      </c>
      <c r="G434" s="34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4" t="str">
        <f>_xlfn.XLOOKUP($A435,PROPERTIES[VEHIDCODE],PROPERTIES[REGION1])</f>
        <v>OCEANIA</v>
      </c>
      <c r="F435" s="34" t="str">
        <f>_xlfn.XLOOKUP($A435,PROPERTIES[VEHIDCODE],PROPERTIES[REGION2])</f>
        <v>NO_REGION</v>
      </c>
      <c r="G435" s="34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4" t="str">
        <f>_xlfn.XLOOKUP($A436,PROPERTIES[VEHIDCODE],PROPERTIES[REGION1])</f>
        <v>NORTH_AMERICA</v>
      </c>
      <c r="F436" s="34" t="str">
        <f>_xlfn.XLOOKUP($A436,PROPERTIES[VEHIDCODE],PROPERTIES[REGION2])</f>
        <v>NO_REGION</v>
      </c>
      <c r="G436" s="34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4" t="str">
        <f>_xlfn.XLOOKUP($A437,PROPERTIES[VEHIDCODE],PROPERTIES[REGION1])</f>
        <v>WESTERN_EUROPE</v>
      </c>
      <c r="F437" s="34" t="str">
        <f>_xlfn.XLOOKUP($A437,PROPERTIES[VEHIDCODE],PROPERTIES[REGION2])</f>
        <v>NO_REGION</v>
      </c>
      <c r="G437" s="34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4" t="str">
        <f>_xlfn.XLOOKUP($A438,PROPERTIES[VEHIDCODE],PROPERTIES[REGION1])</f>
        <v>WESTERN_EUROPE</v>
      </c>
      <c r="F438" s="34" t="str">
        <f>_xlfn.XLOOKUP($A438,PROPERTIES[VEHIDCODE],PROPERTIES[REGION2])</f>
        <v>NO_REGION</v>
      </c>
      <c r="G438" s="34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4" t="str">
        <f>_xlfn.XLOOKUP($A439,PROPERTIES[VEHIDCODE],PROPERTIES[REGION1])</f>
        <v>WESTERN_EUROPE</v>
      </c>
      <c r="F439" s="34" t="str">
        <f>_xlfn.XLOOKUP($A439,PROPERTIES[VEHIDCODE],PROPERTIES[REGION2])</f>
        <v>NO_REGION</v>
      </c>
      <c r="G439" s="34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4" t="str">
        <f>_xlfn.XLOOKUP($A440,PROPERTIES[VEHIDCODE],PROPERTIES[REGION1])</f>
        <v>WESTERN_EUROPE</v>
      </c>
      <c r="F440" s="34" t="str">
        <f>_xlfn.XLOOKUP($A440,PROPERTIES[VEHIDCODE],PROPERTIES[REGION2])</f>
        <v>NO_REGION</v>
      </c>
      <c r="G440" s="34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4" t="str">
        <f>_xlfn.XLOOKUP($A441,PROPERTIES[VEHIDCODE],PROPERTIES[REGION1])</f>
        <v>ASIA</v>
      </c>
      <c r="F441" s="34" t="str">
        <f>_xlfn.XLOOKUP($A441,PROPERTIES[VEHIDCODE],PROPERTIES[REGION2])</f>
        <v>NO_REGION</v>
      </c>
      <c r="G441" s="34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4" t="str">
        <f>_xlfn.XLOOKUP($A442,PROPERTIES[VEHIDCODE],PROPERTIES[REGION1])</f>
        <v>NORTH_AMERICA</v>
      </c>
      <c r="F442" s="34" t="str">
        <f>_xlfn.XLOOKUP($A442,PROPERTIES[VEHIDCODE],PROPERTIES[REGION2])</f>
        <v>NO_REGION</v>
      </c>
      <c r="G442" s="34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4" t="str">
        <f>_xlfn.XLOOKUP($A443,PROPERTIES[VEHIDCODE],PROPERTIES[REGION1])</f>
        <v>NORTH_AMERICA</v>
      </c>
      <c r="F443" s="34" t="str">
        <f>_xlfn.XLOOKUP($A443,PROPERTIES[VEHIDCODE],PROPERTIES[REGION2])</f>
        <v>NO_REGION</v>
      </c>
      <c r="G443" s="34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4" t="str">
        <f>_xlfn.XLOOKUP($A444,PROPERTIES[VEHIDCODE],PROPERTIES[REGION1])</f>
        <v>EASTERN_EUROPE</v>
      </c>
      <c r="F444" s="34" t="str">
        <f>_xlfn.XLOOKUP($A444,PROPERTIES[VEHIDCODE],PROPERTIES[REGION2])</f>
        <v>NO_REGION</v>
      </c>
      <c r="G444" s="34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4" t="str">
        <f>_xlfn.XLOOKUP($A445,PROPERTIES[VEHIDCODE],PROPERTIES[REGION1])</f>
        <v>SOUTHERN_EUROPE</v>
      </c>
      <c r="F445" s="34" t="str">
        <f>_xlfn.XLOOKUP($A445,PROPERTIES[VEHIDCODE],PROPERTIES[REGION2])</f>
        <v>NO_REGION</v>
      </c>
      <c r="G445" s="34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4" t="str">
        <f>_xlfn.XLOOKUP($A446,PROPERTIES[VEHIDCODE],PROPERTIES[REGION1])</f>
        <v>WESTERN_EUROPE</v>
      </c>
      <c r="F446" s="34" t="str">
        <f>_xlfn.XLOOKUP($A446,PROPERTIES[VEHIDCODE],PROPERTIES[REGION2])</f>
        <v>NO_REGION</v>
      </c>
      <c r="G446" s="34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4" t="str">
        <f>_xlfn.XLOOKUP($A447,PROPERTIES[VEHIDCODE],PROPERTIES[REGION1])</f>
        <v>SOUTHERN_EUROPE</v>
      </c>
      <c r="F447" s="34" t="str">
        <f>_xlfn.XLOOKUP($A447,PROPERTIES[VEHIDCODE],PROPERTIES[REGION2])</f>
        <v>NO_REGION</v>
      </c>
      <c r="G447" s="34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4" t="str">
        <f>_xlfn.XLOOKUP($A448,PROPERTIES[VEHIDCODE],PROPERTIES[REGION1])</f>
        <v>ASIA</v>
      </c>
      <c r="F448" s="34" t="str">
        <f>_xlfn.XLOOKUP($A448,PROPERTIES[VEHIDCODE],PROPERTIES[REGION2])</f>
        <v>NO_REGION</v>
      </c>
      <c r="G448" s="34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4" t="str">
        <f>_xlfn.XLOOKUP($A449,PROPERTIES[VEHIDCODE],PROPERTIES[REGION1])</f>
        <v>NORTHERN_EUROPE</v>
      </c>
      <c r="F449" s="34" t="str">
        <f>_xlfn.XLOOKUP($A449,PROPERTIES[VEHIDCODE],PROPERTIES[REGION2])</f>
        <v>NO_REGION</v>
      </c>
      <c r="G449" s="34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4" t="str">
        <f>_xlfn.XLOOKUP($A450,PROPERTIES[VEHIDCODE],PROPERTIES[REGION1])</f>
        <v>NORTH_AMERICA</v>
      </c>
      <c r="F450" s="34" t="str">
        <f>_xlfn.XLOOKUP($A450,PROPERTIES[VEHIDCODE],PROPERTIES[REGION2])</f>
        <v>NO_REGION</v>
      </c>
      <c r="G450" s="34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4" t="str">
        <f>_xlfn.XLOOKUP($A451,PROPERTIES[VEHIDCODE],PROPERTIES[REGION1])</f>
        <v>WESTERN_EUROPE</v>
      </c>
      <c r="F451" s="34" t="str">
        <f>_xlfn.XLOOKUP($A451,PROPERTIES[VEHIDCODE],PROPERTIES[REGION2])</f>
        <v>NO_REGION</v>
      </c>
      <c r="G451" s="34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4" t="str">
        <f>_xlfn.XLOOKUP($A452,PROPERTIES[VEHIDCODE],PROPERTIES[REGION1])</f>
        <v>WESTERN_EUROPE</v>
      </c>
      <c r="F452" s="34" t="str">
        <f>_xlfn.XLOOKUP($A452,PROPERTIES[VEHIDCODE],PROPERTIES[REGION2])</f>
        <v>NO_REGION</v>
      </c>
      <c r="G452" s="34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4" t="str">
        <f>_xlfn.XLOOKUP($A453,PROPERTIES[VEHIDCODE],PROPERTIES[REGION1])</f>
        <v>WESTERN_EUROPE</v>
      </c>
      <c r="F453" s="34" t="str">
        <f>_xlfn.XLOOKUP($A453,PROPERTIES[VEHIDCODE],PROPERTIES[REGION2])</f>
        <v>NO_REGION</v>
      </c>
      <c r="G453" s="34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4" t="str">
        <f>_xlfn.XLOOKUP($A454,PROPERTIES[VEHIDCODE],PROPERTIES[REGION1])</f>
        <v>OCEANIA</v>
      </c>
      <c r="F454" s="34" t="str">
        <f>_xlfn.XLOOKUP($A454,PROPERTIES[VEHIDCODE],PROPERTIES[REGION2])</f>
        <v>NO_REGION</v>
      </c>
      <c r="G454" s="34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4" t="str">
        <f>_xlfn.XLOOKUP($A455,PROPERTIES[VEHIDCODE],PROPERTIES[REGION1])</f>
        <v>EASTERN_EUROPE</v>
      </c>
      <c r="F455" s="34" t="str">
        <f>_xlfn.XLOOKUP($A455,PROPERTIES[VEHIDCODE],PROPERTIES[REGION2])</f>
        <v>NO_REGION</v>
      </c>
      <c r="G455" s="34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4" t="str">
        <f>_xlfn.XLOOKUP($A456,PROPERTIES[VEHIDCODE],PROPERTIES[REGION1])</f>
        <v>WESTERN_EUROPE</v>
      </c>
      <c r="F456" s="34" t="str">
        <f>_xlfn.XLOOKUP($A456,PROPERTIES[VEHIDCODE],PROPERTIES[REGION2])</f>
        <v>NO_REGION</v>
      </c>
      <c r="G456" s="34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4" t="str">
        <f>_xlfn.XLOOKUP($A457,PROPERTIES[VEHIDCODE],PROPERTIES[REGION1])</f>
        <v>OCEANIA</v>
      </c>
      <c r="F457" s="34" t="str">
        <f>_xlfn.XLOOKUP($A457,PROPERTIES[VEHIDCODE],PROPERTIES[REGION2])</f>
        <v>NO_REGION</v>
      </c>
      <c r="G457" s="34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4" t="str">
        <f>_xlfn.XLOOKUP($A458,PROPERTIES[VEHIDCODE],PROPERTIES[REGION1])</f>
        <v>WESTERN_EUROPE</v>
      </c>
      <c r="F458" s="34" t="str">
        <f>_xlfn.XLOOKUP($A458,PROPERTIES[VEHIDCODE],PROPERTIES[REGION2])</f>
        <v>NO_REGION</v>
      </c>
      <c r="G458" s="34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4" t="str">
        <f>_xlfn.XLOOKUP($A459,PROPERTIES[VEHIDCODE],PROPERTIES[REGION1])</f>
        <v>WESTERN_EUROPE</v>
      </c>
      <c r="F459" s="34" t="str">
        <f>_xlfn.XLOOKUP($A459,PROPERTIES[VEHIDCODE],PROPERTIES[REGION2])</f>
        <v>NO_REGION</v>
      </c>
      <c r="G459" s="34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4" t="str">
        <f>_xlfn.XLOOKUP($A460,PROPERTIES[VEHIDCODE],PROPERTIES[REGION1])</f>
        <v>NORTH_AMERICA</v>
      </c>
      <c r="F460" s="34" t="str">
        <f>_xlfn.XLOOKUP($A460,PROPERTIES[VEHIDCODE],PROPERTIES[REGION2])</f>
        <v>NO_REGION</v>
      </c>
      <c r="G460" s="34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4" t="str">
        <f>_xlfn.XLOOKUP($A461,PROPERTIES[VEHIDCODE],PROPERTIES[REGION1])</f>
        <v>EASTERN_EUROPE</v>
      </c>
      <c r="F461" s="34" t="str">
        <f>_xlfn.XLOOKUP($A461,PROPERTIES[VEHIDCODE],PROPERTIES[REGION2])</f>
        <v>NO_REGION</v>
      </c>
      <c r="G461" s="34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4" t="str">
        <f>_xlfn.XLOOKUP($A462,PROPERTIES[VEHIDCODE],PROPERTIES[REGION1])</f>
        <v>NORTHERN_EUROPE</v>
      </c>
      <c r="F462" s="34" t="str">
        <f>_xlfn.XLOOKUP($A462,PROPERTIES[VEHIDCODE],PROPERTIES[REGION2])</f>
        <v>NO_REGION</v>
      </c>
      <c r="G462" s="34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4" t="str">
        <f>_xlfn.XLOOKUP($A463,PROPERTIES[VEHIDCODE],PROPERTIES[REGION1])</f>
        <v>NORTH_AMERICA</v>
      </c>
      <c r="F463" s="34" t="str">
        <f>_xlfn.XLOOKUP($A463,PROPERTIES[VEHIDCODE],PROPERTIES[REGION2])</f>
        <v>NO_REGION</v>
      </c>
      <c r="G463" s="34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4" t="str">
        <f>_xlfn.XLOOKUP($A464,PROPERTIES[VEHIDCODE],PROPERTIES[REGION1])</f>
        <v>NORTHERN_EUROPE</v>
      </c>
      <c r="F464" s="34" t="str">
        <f>_xlfn.XLOOKUP($A464,PROPERTIES[VEHIDCODE],PROPERTIES[REGION2])</f>
        <v>NO_REGION</v>
      </c>
      <c r="G464" s="34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4" t="str">
        <f>_xlfn.XLOOKUP($A465,PROPERTIES[VEHIDCODE],PROPERTIES[REGION1])</f>
        <v>SOUTHERN_EUROPE</v>
      </c>
      <c r="F465" s="34" t="str">
        <f>_xlfn.XLOOKUP($A465,PROPERTIES[VEHIDCODE],PROPERTIES[REGION2])</f>
        <v>NO_REGION</v>
      </c>
      <c r="G465" s="34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4" t="str">
        <f>_xlfn.XLOOKUP($A466,PROPERTIES[VEHIDCODE],PROPERTIES[REGION1])</f>
        <v>NORTHERN_EUROPE</v>
      </c>
      <c r="F466" s="34" t="str">
        <f>_xlfn.XLOOKUP($A466,PROPERTIES[VEHIDCODE],PROPERTIES[REGION2])</f>
        <v>NO_REGION</v>
      </c>
      <c r="G466" s="34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4" t="str">
        <f>_xlfn.XLOOKUP($A467,PROPERTIES[VEHIDCODE],PROPERTIES[REGION1])</f>
        <v>WESTERN_EUROPE</v>
      </c>
      <c r="F467" s="34" t="str">
        <f>_xlfn.XLOOKUP($A467,PROPERTIES[VEHIDCODE],PROPERTIES[REGION2])</f>
        <v>NO_REGION</v>
      </c>
      <c r="G467" s="34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4" t="str">
        <f>_xlfn.XLOOKUP($A468,PROPERTIES[VEHIDCODE],PROPERTIES[REGION1])</f>
        <v>WESTERN_EUROPE</v>
      </c>
      <c r="F468" s="34" t="str">
        <f>_xlfn.XLOOKUP($A468,PROPERTIES[VEHIDCODE],PROPERTIES[REGION2])</f>
        <v>NO_REGION</v>
      </c>
      <c r="G468" s="34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4" t="str">
        <f>_xlfn.XLOOKUP($A469,PROPERTIES[VEHIDCODE],PROPERTIES[REGION1])</f>
        <v>NORTHERN_EUROPE</v>
      </c>
      <c r="F469" s="34" t="str">
        <f>_xlfn.XLOOKUP($A469,PROPERTIES[VEHIDCODE],PROPERTIES[REGION2])</f>
        <v>NO_REGION</v>
      </c>
      <c r="G469" s="34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4" t="str">
        <f>_xlfn.XLOOKUP($A470,PROPERTIES[VEHIDCODE],PROPERTIES[REGION1])</f>
        <v>NORTHERN_EUROPE</v>
      </c>
      <c r="F470" s="34" t="str">
        <f>_xlfn.XLOOKUP($A470,PROPERTIES[VEHIDCODE],PROPERTIES[REGION2])</f>
        <v>NO_REGION</v>
      </c>
      <c r="G470" s="34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4" t="str">
        <f>_xlfn.XLOOKUP($A471,PROPERTIES[VEHIDCODE],PROPERTIES[REGION1])</f>
        <v>OCEANIA</v>
      </c>
      <c r="F471" s="34" t="str">
        <f>_xlfn.XLOOKUP($A471,PROPERTIES[VEHIDCODE],PROPERTIES[REGION2])</f>
        <v>NO_REGION</v>
      </c>
      <c r="G471" s="34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4" t="str">
        <f>_xlfn.XLOOKUP($A472,PROPERTIES[VEHIDCODE],PROPERTIES[REGION1])</f>
        <v>OCEANIA</v>
      </c>
      <c r="F472" s="34" t="str">
        <f>_xlfn.XLOOKUP($A472,PROPERTIES[VEHIDCODE],PROPERTIES[REGION2])</f>
        <v>NO_REGION</v>
      </c>
      <c r="G472" s="34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4" t="str">
        <f>_xlfn.XLOOKUP($A473,PROPERTIES[VEHIDCODE],PROPERTIES[REGION1])</f>
        <v>ASIA</v>
      </c>
      <c r="F473" s="34" t="str">
        <f>_xlfn.XLOOKUP($A473,PROPERTIES[VEHIDCODE],PROPERTIES[REGION2])</f>
        <v>NO_REGION</v>
      </c>
      <c r="G473" s="34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4" t="str">
        <f>_xlfn.XLOOKUP($A474,PROPERTIES[VEHIDCODE],PROPERTIES[REGION1])</f>
        <v>NORTHERN_EUROPE</v>
      </c>
      <c r="F474" s="34" t="str">
        <f>_xlfn.XLOOKUP($A474,PROPERTIES[VEHIDCODE],PROPERTIES[REGION2])</f>
        <v>NO_REGION</v>
      </c>
      <c r="G474" s="34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4" t="str">
        <f>_xlfn.XLOOKUP($A475,PROPERTIES[VEHIDCODE],PROPERTIES[REGION1])</f>
        <v>EASTERN_EUROPE</v>
      </c>
      <c r="F475" s="34" t="str">
        <f>_xlfn.XLOOKUP($A475,PROPERTIES[VEHIDCODE],PROPERTIES[REGION2])</f>
        <v>NO_REGION</v>
      </c>
      <c r="G475" s="34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4" t="str">
        <f>_xlfn.XLOOKUP($A476,PROPERTIES[VEHIDCODE],PROPERTIES[REGION1])</f>
        <v>ASIA</v>
      </c>
      <c r="F476" s="34" t="str">
        <f>_xlfn.XLOOKUP($A476,PROPERTIES[VEHIDCODE],PROPERTIES[REGION2])</f>
        <v>NO_REGION</v>
      </c>
      <c r="G476" s="34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4" t="str">
        <f>_xlfn.XLOOKUP($A477,PROPERTIES[VEHIDCODE],PROPERTIES[REGION1])</f>
        <v>ASIA</v>
      </c>
      <c r="F477" s="34" t="str">
        <f>_xlfn.XLOOKUP($A477,PROPERTIES[VEHIDCODE],PROPERTIES[REGION2])</f>
        <v>NO_REGION</v>
      </c>
      <c r="G477" s="34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4" t="str">
        <f>_xlfn.XLOOKUP($A478,PROPERTIES[VEHIDCODE],PROPERTIES[REGION1])</f>
        <v>EASTERN_EUROPE</v>
      </c>
      <c r="F478" s="34" t="str">
        <f>_xlfn.XLOOKUP($A478,PROPERTIES[VEHIDCODE],PROPERTIES[REGION2])</f>
        <v>NO_REGION</v>
      </c>
      <c r="G478" s="34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4" t="str">
        <f>_xlfn.XLOOKUP($A479,PROPERTIES[VEHIDCODE],PROPERTIES[REGION1])</f>
        <v>NORTHERN_EUROPE</v>
      </c>
      <c r="F479" s="34" t="str">
        <f>_xlfn.XLOOKUP($A479,PROPERTIES[VEHIDCODE],PROPERTIES[REGION2])</f>
        <v>NO_REGION</v>
      </c>
      <c r="G479" s="34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4" t="str">
        <f>_xlfn.XLOOKUP($A480,PROPERTIES[VEHIDCODE],PROPERTIES[REGION1])</f>
        <v>ASIA</v>
      </c>
      <c r="F480" s="34" t="str">
        <f>_xlfn.XLOOKUP($A480,PROPERTIES[VEHIDCODE],PROPERTIES[REGION2])</f>
        <v>NO_REGION</v>
      </c>
      <c r="G480" s="34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4" t="str">
        <f>_xlfn.XLOOKUP($A481,PROPERTIES[VEHIDCODE],PROPERTIES[REGION1])</f>
        <v>ASIA</v>
      </c>
      <c r="F481" s="34" t="str">
        <f>_xlfn.XLOOKUP($A481,PROPERTIES[VEHIDCODE],PROPERTIES[REGION2])</f>
        <v>NO_REGION</v>
      </c>
      <c r="G481" s="34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4" t="str">
        <f>_xlfn.XLOOKUP($A482,PROPERTIES[VEHIDCODE],PROPERTIES[REGION1])</f>
        <v>OCEANIA</v>
      </c>
      <c r="F482" s="34" t="str">
        <f>_xlfn.XLOOKUP($A482,PROPERTIES[VEHIDCODE],PROPERTIES[REGION2])</f>
        <v>NO_REGION</v>
      </c>
      <c r="G482" s="34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4" t="str">
        <f>_xlfn.XLOOKUP($A483,PROPERTIES[VEHIDCODE],PROPERTIES[REGION1])</f>
        <v>OCEANIA</v>
      </c>
      <c r="F483" s="34" t="str">
        <f>_xlfn.XLOOKUP($A483,PROPERTIES[VEHIDCODE],PROPERTIES[REGION2])</f>
        <v>NO_REGION</v>
      </c>
      <c r="G483" s="34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4" t="str">
        <f>_xlfn.XLOOKUP($A484,PROPERTIES[VEHIDCODE],PROPERTIES[REGION1])</f>
        <v>ASIA</v>
      </c>
      <c r="F484" s="34" t="str">
        <f>_xlfn.XLOOKUP($A484,PROPERTIES[VEHIDCODE],PROPERTIES[REGION2])</f>
        <v>NO_REGION</v>
      </c>
      <c r="G484" s="34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4" t="str">
        <f>_xlfn.XLOOKUP($A485,PROPERTIES[VEHIDCODE],PROPERTIES[REGION1])</f>
        <v>ASIA</v>
      </c>
      <c r="F485" s="34" t="str">
        <f>_xlfn.XLOOKUP($A485,PROPERTIES[VEHIDCODE],PROPERTIES[REGION2])</f>
        <v>NO_REGION</v>
      </c>
      <c r="G485" s="34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4" t="str">
        <f>_xlfn.XLOOKUP($A486,PROPERTIES[VEHIDCODE],PROPERTIES[REGION1])</f>
        <v>EASTERN_EUROPE</v>
      </c>
      <c r="F486" s="34" t="str">
        <f>_xlfn.XLOOKUP($A486,PROPERTIES[VEHIDCODE],PROPERTIES[REGION2])</f>
        <v>NO_REGION</v>
      </c>
      <c r="G486" s="34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4" t="str">
        <f>_xlfn.XLOOKUP($A487,PROPERTIES[VEHIDCODE],PROPERTIES[REGION1])</f>
        <v>SOUTH_AMERICA</v>
      </c>
      <c r="F487" s="34" t="str">
        <f>_xlfn.XLOOKUP($A487,PROPERTIES[VEHIDCODE],PROPERTIES[REGION2])</f>
        <v>NO_REGION</v>
      </c>
      <c r="G487" s="34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4" t="str">
        <f>_xlfn.XLOOKUP($A488,PROPERTIES[VEHIDCODE],PROPERTIES[REGION1])</f>
        <v>AFRICA</v>
      </c>
      <c r="F488" s="34" t="str">
        <f>_xlfn.XLOOKUP($A488,PROPERTIES[VEHIDCODE],PROPERTIES[REGION2])</f>
        <v>NO_REGION</v>
      </c>
      <c r="G488" s="34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4" t="str">
        <f>_xlfn.XLOOKUP($A489,PROPERTIES[VEHIDCODE],PROPERTIES[REGION1])</f>
        <v>NORTHERN_EUROPE</v>
      </c>
      <c r="F489" s="34" t="str">
        <f>_xlfn.XLOOKUP($A489,PROPERTIES[VEHIDCODE],PROPERTIES[REGION2])</f>
        <v>NO_REGION</v>
      </c>
      <c r="G489" s="34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4" t="str">
        <f>_xlfn.XLOOKUP($A490,PROPERTIES[VEHIDCODE],PROPERTIES[REGION1])</f>
        <v>OCEANIA</v>
      </c>
      <c r="F490" s="34" t="str">
        <f>_xlfn.XLOOKUP($A490,PROPERTIES[VEHIDCODE],PROPERTIES[REGION2])</f>
        <v>NO_REGION</v>
      </c>
      <c r="G490" s="34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4" t="str">
        <f>_xlfn.XLOOKUP($A491,PROPERTIES[VEHIDCODE],PROPERTIES[REGION1])</f>
        <v>WESTERN_EUROPE</v>
      </c>
      <c r="F491" s="34" t="str">
        <f>_xlfn.XLOOKUP($A491,PROPERTIES[VEHIDCODE],PROPERTIES[REGION2])</f>
        <v>NO_REGION</v>
      </c>
      <c r="G491" s="34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4" t="str">
        <f>_xlfn.XLOOKUP($A492,PROPERTIES[VEHIDCODE],PROPERTIES[REGION1])</f>
        <v>WESTERN_EUROPE</v>
      </c>
      <c r="F492" s="34" t="str">
        <f>_xlfn.XLOOKUP($A492,PROPERTIES[VEHIDCODE],PROPERTIES[REGION2])</f>
        <v>NO_REGION</v>
      </c>
      <c r="G492" s="34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4" t="str">
        <f>_xlfn.XLOOKUP($A493,PROPERTIES[VEHIDCODE],PROPERTIES[REGION1])</f>
        <v>WESTERN_EUROPE</v>
      </c>
      <c r="F493" s="34" t="str">
        <f>_xlfn.XLOOKUP($A493,PROPERTIES[VEHIDCODE],PROPERTIES[REGION2])</f>
        <v>NO_REGION</v>
      </c>
      <c r="G493" s="34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4" t="str">
        <f>_xlfn.XLOOKUP($A494,PROPERTIES[VEHIDCODE],PROPERTIES[REGION1])</f>
        <v>WESTERN_EUROPE</v>
      </c>
      <c r="F494" s="34" t="str">
        <f>_xlfn.XLOOKUP($A494,PROPERTIES[VEHIDCODE],PROPERTIES[REGION2])</f>
        <v>NO_REGION</v>
      </c>
      <c r="G494" s="34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4" t="str">
        <f>_xlfn.XLOOKUP($A495,PROPERTIES[VEHIDCODE],PROPERTIES[REGION1])</f>
        <v>AFRICA</v>
      </c>
      <c r="F495" s="34" t="str">
        <f>_xlfn.XLOOKUP($A495,PROPERTIES[VEHIDCODE],PROPERTIES[REGION2])</f>
        <v>NO_REGION</v>
      </c>
      <c r="G495" s="34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4" t="str">
        <f>_xlfn.XLOOKUP($A496,PROPERTIES[VEHIDCODE],PROPERTIES[REGION1])</f>
        <v>AFRICA</v>
      </c>
      <c r="F496" s="34" t="str">
        <f>_xlfn.XLOOKUP($A496,PROPERTIES[VEHIDCODE],PROPERTIES[REGION2])</f>
        <v>NO_REGION</v>
      </c>
      <c r="G496" s="34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4" t="str">
        <f>_xlfn.XLOOKUP($A497,PROPERTIES[VEHIDCODE],PROPERTIES[REGION1])</f>
        <v>AFRICA</v>
      </c>
      <c r="F497" s="34" t="str">
        <f>_xlfn.XLOOKUP($A497,PROPERTIES[VEHIDCODE],PROPERTIES[REGION2])</f>
        <v>NO_REGION</v>
      </c>
      <c r="G497" s="34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4" t="str">
        <f>_xlfn.XLOOKUP($A498,PROPERTIES[VEHIDCODE],PROPERTIES[REGION1])</f>
        <v>OCEANIA</v>
      </c>
      <c r="F498" s="34" t="str">
        <f>_xlfn.XLOOKUP($A498,PROPERTIES[VEHIDCODE],PROPERTIES[REGION2])</f>
        <v>NO_REGION</v>
      </c>
      <c r="G498" s="34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4" t="str">
        <f>_xlfn.XLOOKUP($A499,PROPERTIES[VEHIDCODE],PROPERTIES[REGION1])</f>
        <v>NORTH_AMERICA</v>
      </c>
      <c r="F499" s="34" t="str">
        <f>_xlfn.XLOOKUP($A499,PROPERTIES[VEHIDCODE],PROPERTIES[REGION2])</f>
        <v>NO_REGION</v>
      </c>
      <c r="G499" s="34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4" t="str">
        <f>_xlfn.XLOOKUP($A500,PROPERTIES[VEHIDCODE],PROPERTIES[REGION1])</f>
        <v>SOUTH_AMERICA</v>
      </c>
      <c r="F500" s="34" t="str">
        <f>_xlfn.XLOOKUP($A500,PROPERTIES[VEHIDCODE],PROPERTIES[REGION2])</f>
        <v>NO_REGION</v>
      </c>
      <c r="G500" s="34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4" t="str">
        <f>_xlfn.XLOOKUP($A501,PROPERTIES[VEHIDCODE],PROPERTIES[REGION1])</f>
        <v>SOUTHERN_EUROPE</v>
      </c>
      <c r="F501" s="34" t="str">
        <f>_xlfn.XLOOKUP($A501,PROPERTIES[VEHIDCODE],PROPERTIES[REGION2])</f>
        <v>NO_REGION</v>
      </c>
      <c r="G501" s="34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4" t="str">
        <f>_xlfn.XLOOKUP($A502,PROPERTIES[VEHIDCODE],PROPERTIES[REGION1])</f>
        <v>SOUTHERN_EUROPE</v>
      </c>
      <c r="F502" s="34" t="str">
        <f>_xlfn.XLOOKUP($A502,PROPERTIES[VEHIDCODE],PROPERTIES[REGION2])</f>
        <v>NO_REGION</v>
      </c>
      <c r="G502" s="34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4" t="str">
        <f>_xlfn.XLOOKUP($A503,PROPERTIES[VEHIDCODE],PROPERTIES[REGION1])</f>
        <v>SOUTHERN_EUROPE</v>
      </c>
      <c r="F503" s="34" t="str">
        <f>_xlfn.XLOOKUP($A503,PROPERTIES[VEHIDCODE],PROPERTIES[REGION2])</f>
        <v>NO_REGION</v>
      </c>
      <c r="G503" s="34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4" t="str">
        <f>_xlfn.XLOOKUP($A504,PROPERTIES[VEHIDCODE],PROPERTIES[REGION1])</f>
        <v>SOUTHERN_EUROPE</v>
      </c>
      <c r="F504" s="34" t="str">
        <f>_xlfn.XLOOKUP($A504,PROPERTIES[VEHIDCODE],PROPERTIES[REGION2])</f>
        <v>NO_REGION</v>
      </c>
      <c r="G504" s="34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4" t="str">
        <f>_xlfn.XLOOKUP($A505,PROPERTIES[VEHIDCODE],PROPERTIES[REGION1])</f>
        <v>WESTERN_EUROPE</v>
      </c>
      <c r="F505" s="34" t="str">
        <f>_xlfn.XLOOKUP($A505,PROPERTIES[VEHIDCODE],PROPERTIES[REGION2])</f>
        <v>NO_REGION</v>
      </c>
      <c r="G505" s="34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4" t="str">
        <f>_xlfn.XLOOKUP($A506,PROPERTIES[VEHIDCODE],PROPERTIES[REGION1])</f>
        <v>OCEANIA</v>
      </c>
      <c r="F506" s="34" t="str">
        <f>_xlfn.XLOOKUP($A506,PROPERTIES[VEHIDCODE],PROPERTIES[REGION2])</f>
        <v>NO_REGION</v>
      </c>
      <c r="G506" s="34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4" t="str">
        <f>_xlfn.XLOOKUP($A507,PROPERTIES[VEHIDCODE],PROPERTIES[REGION1])</f>
        <v>NORTHERN_EUROPE</v>
      </c>
      <c r="F507" s="34" t="str">
        <f>_xlfn.XLOOKUP($A507,PROPERTIES[VEHIDCODE],PROPERTIES[REGION2])</f>
        <v>NO_REGION</v>
      </c>
      <c r="G507" s="34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4" t="str">
        <f>_xlfn.XLOOKUP($A508,PROPERTIES[VEHIDCODE],PROPERTIES[REGION1])</f>
        <v>NORTHERN_EUROPE</v>
      </c>
      <c r="F508" s="34" t="str">
        <f>_xlfn.XLOOKUP($A508,PROPERTIES[VEHIDCODE],PROPERTIES[REGION2])</f>
        <v>NO_REGION</v>
      </c>
      <c r="G508" s="34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4" t="str">
        <f>_xlfn.XLOOKUP($A509,PROPERTIES[VEHIDCODE],PROPERTIES[REGION1])</f>
        <v>SOUTHERN_EUROPE</v>
      </c>
      <c r="F509" s="34" t="str">
        <f>_xlfn.XLOOKUP($A509,PROPERTIES[VEHIDCODE],PROPERTIES[REGION2])</f>
        <v>NO_REGION</v>
      </c>
      <c r="G509" s="34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4" t="str">
        <f>_xlfn.XLOOKUP($A510,PROPERTIES[VEHIDCODE],PROPERTIES[REGION1])</f>
        <v>WESTERN_EUROPE</v>
      </c>
      <c r="F510" s="34" t="str">
        <f>_xlfn.XLOOKUP($A510,PROPERTIES[VEHIDCODE],PROPERTIES[REGION2])</f>
        <v>NO_REGION</v>
      </c>
      <c r="G510" s="34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4" t="str">
        <f>_xlfn.XLOOKUP($A511,PROPERTIES[VEHIDCODE],PROPERTIES[REGION1])</f>
        <v>WESTERN_EUROPE</v>
      </c>
      <c r="F511" s="34" t="str">
        <f>_xlfn.XLOOKUP($A511,PROPERTIES[VEHIDCODE],PROPERTIES[REGION2])</f>
        <v>NO_REGION</v>
      </c>
      <c r="G511" s="34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4" t="str">
        <f>_xlfn.XLOOKUP($A512,PROPERTIES[VEHIDCODE],PROPERTIES[REGION1])</f>
        <v>WESTERN_EUROPE</v>
      </c>
      <c r="F512" s="34" t="str">
        <f>_xlfn.XLOOKUP($A512,PROPERTIES[VEHIDCODE],PROPERTIES[REGION2])</f>
        <v>NO_REGION</v>
      </c>
      <c r="G512" s="34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4" t="str">
        <f>_xlfn.XLOOKUP($A513,PROPERTIES[VEHIDCODE],PROPERTIES[REGION1])</f>
        <v>WESTERN_EUROPE</v>
      </c>
      <c r="F513" s="34" t="str">
        <f>_xlfn.XLOOKUP($A513,PROPERTIES[VEHIDCODE],PROPERTIES[REGION2])</f>
        <v>NO_REGION</v>
      </c>
      <c r="G513" s="34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4" t="str">
        <f>_xlfn.XLOOKUP($A514,PROPERTIES[VEHIDCODE],PROPERTIES[REGION1])</f>
        <v>WESTERN_EUROPE</v>
      </c>
      <c r="F514" s="34" t="str">
        <f>_xlfn.XLOOKUP($A514,PROPERTIES[VEHIDCODE],PROPERTIES[REGION2])</f>
        <v>NO_REGION</v>
      </c>
      <c r="G514" s="34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4" t="str">
        <f>_xlfn.XLOOKUP($A515,PROPERTIES[VEHIDCODE],PROPERTIES[REGION1])</f>
        <v>WESTERN_EUROPE</v>
      </c>
      <c r="F515" s="34" t="str">
        <f>_xlfn.XLOOKUP($A515,PROPERTIES[VEHIDCODE],PROPERTIES[REGION2])</f>
        <v>NO_REGION</v>
      </c>
      <c r="G515" s="34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4" t="str">
        <f>_xlfn.XLOOKUP($A516,PROPERTIES[VEHIDCODE],PROPERTIES[REGION1])</f>
        <v>WESTERN_EUROPE</v>
      </c>
      <c r="F516" s="34" t="str">
        <f>_xlfn.XLOOKUP($A516,PROPERTIES[VEHIDCODE],PROPERTIES[REGION2])</f>
        <v>NO_REGION</v>
      </c>
      <c r="G516" s="34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4" t="str">
        <f>_xlfn.XLOOKUP($A517,PROPERTIES[VEHIDCODE],PROPERTIES[REGION1])</f>
        <v>EASTERN_EUROPE</v>
      </c>
      <c r="F517" s="34" t="str">
        <f>_xlfn.XLOOKUP($A517,PROPERTIES[VEHIDCODE],PROPERTIES[REGION2])</f>
        <v>NO_REGION</v>
      </c>
      <c r="G517" s="34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4" t="str">
        <f>_xlfn.XLOOKUP($A518,PROPERTIES[VEHIDCODE],PROPERTIES[REGION1])</f>
        <v>SOUTHERN_EUROPE</v>
      </c>
      <c r="F518" s="34" t="str">
        <f>_xlfn.XLOOKUP($A518,PROPERTIES[VEHIDCODE],PROPERTIES[REGION2])</f>
        <v>NO_REGION</v>
      </c>
      <c r="G518" s="34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4" t="str">
        <f>_xlfn.XLOOKUP($A519,PROPERTIES[VEHIDCODE],PROPERTIES[REGION1])</f>
        <v>SOUTHERN_EUROPE</v>
      </c>
      <c r="F519" s="34" t="str">
        <f>_xlfn.XLOOKUP($A519,PROPERTIES[VEHIDCODE],PROPERTIES[REGION2])</f>
        <v>NO_REGION</v>
      </c>
      <c r="G519" s="34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4" t="str">
        <f>_xlfn.XLOOKUP($A520,PROPERTIES[VEHIDCODE],PROPERTIES[REGION1])</f>
        <v>SOUTHERN_EUROPE</v>
      </c>
      <c r="F520" s="34" t="str">
        <f>_xlfn.XLOOKUP($A520,PROPERTIES[VEHIDCODE],PROPERTIES[REGION2])</f>
        <v>NO_REGION</v>
      </c>
      <c r="G520" s="34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4" t="str">
        <f>_xlfn.XLOOKUP($A521,PROPERTIES[VEHIDCODE],PROPERTIES[REGION1])</f>
        <v>SOUTHERN_EUROPE</v>
      </c>
      <c r="F521" s="34" t="str">
        <f>_xlfn.XLOOKUP($A521,PROPERTIES[VEHIDCODE],PROPERTIES[REGION2])</f>
        <v>NO_REGION</v>
      </c>
      <c r="G521" s="34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4" t="str">
        <f>_xlfn.XLOOKUP($A522,PROPERTIES[VEHIDCODE],PROPERTIES[REGION1])</f>
        <v>AFRICA</v>
      </c>
      <c r="F522" s="34" t="str">
        <f>_xlfn.XLOOKUP($A522,PROPERTIES[VEHIDCODE],PROPERTIES[REGION2])</f>
        <v>NO_REGION</v>
      </c>
      <c r="G522" s="34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4" t="str">
        <f>_xlfn.XLOOKUP($A523,PROPERTIES[VEHIDCODE],PROPERTIES[REGION1])</f>
        <v>EASTERN_EUROPE</v>
      </c>
      <c r="F523" s="34" t="str">
        <f>_xlfn.XLOOKUP($A523,PROPERTIES[VEHIDCODE],PROPERTIES[REGION2])</f>
        <v>NO_REGION</v>
      </c>
      <c r="G523" s="34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4" t="str">
        <f>_xlfn.XLOOKUP($A524,PROPERTIES[VEHIDCODE],PROPERTIES[REGION1])</f>
        <v>SOUTHERN_EUROPE</v>
      </c>
      <c r="F524" s="34" t="str">
        <f>_xlfn.XLOOKUP($A524,PROPERTIES[VEHIDCODE],PROPERTIES[REGION2])</f>
        <v>NO_REGION</v>
      </c>
      <c r="G524" s="34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4" t="str">
        <f>_xlfn.XLOOKUP($A525,PROPERTIES[VEHIDCODE],PROPERTIES[REGION1])</f>
        <v>WESTERN_EUROPE</v>
      </c>
      <c r="F525" s="34" t="str">
        <f>_xlfn.XLOOKUP($A525,PROPERTIES[VEHIDCODE],PROPERTIES[REGION2])</f>
        <v>NO_REGION</v>
      </c>
      <c r="G525" s="34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4" t="str">
        <f>_xlfn.XLOOKUP($A526,PROPERTIES[VEHIDCODE],PROPERTIES[REGION1])</f>
        <v>WESTERN_EUROPE</v>
      </c>
      <c r="F526" s="34" t="str">
        <f>_xlfn.XLOOKUP($A526,PROPERTIES[VEHIDCODE],PROPERTIES[REGION2])</f>
        <v>NO_REGION</v>
      </c>
      <c r="G526" s="34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4" t="str">
        <f>_xlfn.XLOOKUP($A527,PROPERTIES[VEHIDCODE],PROPERTIES[REGION1])</f>
        <v>WESTERN_EUROPE</v>
      </c>
      <c r="F527" s="34" t="str">
        <f>_xlfn.XLOOKUP($A527,PROPERTIES[VEHIDCODE],PROPERTIES[REGION2])</f>
        <v>NO_REGION</v>
      </c>
      <c r="G527" s="34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4" t="str">
        <f>_xlfn.XLOOKUP($A528,PROPERTIES[VEHIDCODE],PROPERTIES[REGION1])</f>
        <v>WESTERN_EUROPE</v>
      </c>
      <c r="F528" s="34" t="str">
        <f>_xlfn.XLOOKUP($A528,PROPERTIES[VEHIDCODE],PROPERTIES[REGION2])</f>
        <v>NO_REGION</v>
      </c>
      <c r="G528" s="34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4" t="str">
        <f>_xlfn.XLOOKUP($A529,PROPERTIES[VEHIDCODE],PROPERTIES[REGION1])</f>
        <v>NORTHERN_EUROPE</v>
      </c>
      <c r="F529" s="34" t="str">
        <f>_xlfn.XLOOKUP($A529,PROPERTIES[VEHIDCODE],PROPERTIES[REGION2])</f>
        <v>NO_REGION</v>
      </c>
      <c r="G529" s="34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4" t="str">
        <f>_xlfn.XLOOKUP($A530,PROPERTIES[VEHIDCODE],PROPERTIES[REGION1])</f>
        <v>NORTHERN_EUROPE</v>
      </c>
      <c r="F530" s="34" t="str">
        <f>_xlfn.XLOOKUP($A530,PROPERTIES[VEHIDCODE],PROPERTIES[REGION2])</f>
        <v>NO_REGION</v>
      </c>
      <c r="G530" s="34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4" t="str">
        <f>_xlfn.XLOOKUP($A531,PROPERTIES[VEHIDCODE],PROPERTIES[REGION1])</f>
        <v>NORTHERN_EUROPE</v>
      </c>
      <c r="F531" s="34" t="str">
        <f>_xlfn.XLOOKUP($A531,PROPERTIES[VEHIDCODE],PROPERTIES[REGION2])</f>
        <v>OCEANIA</v>
      </c>
      <c r="G531" s="34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4" t="str">
        <f>_xlfn.XLOOKUP($A532,PROPERTIES[VEHIDCODE],PROPERTIES[REGION1])</f>
        <v>WESTERN_EUROPE</v>
      </c>
      <c r="F532" s="34" t="str">
        <f>_xlfn.XLOOKUP($A532,PROPERTIES[VEHIDCODE],PROPERTIES[REGION2])</f>
        <v>NO_REGION</v>
      </c>
      <c r="G532" s="34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4" t="str">
        <f>_xlfn.XLOOKUP($A533,PROPERTIES[VEHIDCODE],PROPERTIES[REGION1])</f>
        <v>WESTERN_EUROPE</v>
      </c>
      <c r="F533" s="34" t="str">
        <f>_xlfn.XLOOKUP($A533,PROPERTIES[VEHIDCODE],PROPERTIES[REGION2])</f>
        <v>NO_REGION</v>
      </c>
      <c r="G533" s="34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4" t="str">
        <f>_xlfn.XLOOKUP($A534,PROPERTIES[VEHIDCODE],PROPERTIES[REGION1])</f>
        <v>WESTERN_EUROPE</v>
      </c>
      <c r="F534" s="34" t="str">
        <f>_xlfn.XLOOKUP($A534,PROPERTIES[VEHIDCODE],PROPERTIES[REGION2])</f>
        <v>NO_REGION</v>
      </c>
      <c r="G534" s="34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4" t="str">
        <f>_xlfn.XLOOKUP($A535,PROPERTIES[VEHIDCODE],PROPERTIES[REGION1])</f>
        <v>NORTH_AMERICA</v>
      </c>
      <c r="F535" s="34" t="str">
        <f>_xlfn.XLOOKUP($A535,PROPERTIES[VEHIDCODE],PROPERTIES[REGION2])</f>
        <v>NO_REGION</v>
      </c>
      <c r="G535" s="34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4" t="str">
        <f>_xlfn.XLOOKUP($A536,PROPERTIES[VEHIDCODE],PROPERTIES[REGION1])</f>
        <v>WESTERN_EUROPE</v>
      </c>
      <c r="F536" s="34" t="str">
        <f>_xlfn.XLOOKUP($A536,PROPERTIES[VEHIDCODE],PROPERTIES[REGION2])</f>
        <v>NO_REGION</v>
      </c>
      <c r="G536" s="34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4" t="str">
        <f>_xlfn.XLOOKUP($A537,PROPERTIES[VEHIDCODE],PROPERTIES[REGION1])</f>
        <v>EASTERN_EUROPE</v>
      </c>
      <c r="F537" s="34" t="str">
        <f>_xlfn.XLOOKUP($A537,PROPERTIES[VEHIDCODE],PROPERTIES[REGION2])</f>
        <v>NO_REGION</v>
      </c>
      <c r="G537" s="34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4" t="str">
        <f>_xlfn.XLOOKUP($A538,PROPERTIES[VEHIDCODE],PROPERTIES[REGION1])</f>
        <v>NORTHERN_EUROPE</v>
      </c>
      <c r="F538" s="34" t="str">
        <f>_xlfn.XLOOKUP($A538,PROPERTIES[VEHIDCODE],PROPERTIES[REGION2])</f>
        <v>NO_REGION</v>
      </c>
      <c r="G538" s="34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4" t="str">
        <f>_xlfn.XLOOKUP($A539,PROPERTIES[VEHIDCODE],PROPERTIES[REGION1])</f>
        <v>NORTHERN_EUROPE</v>
      </c>
      <c r="F539" s="34" t="str">
        <f>_xlfn.XLOOKUP($A539,PROPERTIES[VEHIDCODE],PROPERTIES[REGION2])</f>
        <v>NO_REGION</v>
      </c>
      <c r="G539" s="34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4" t="str">
        <f>_xlfn.XLOOKUP($A540,PROPERTIES[VEHIDCODE],PROPERTIES[REGION1])</f>
        <v>EASTERN_EUROPE</v>
      </c>
      <c r="F540" s="34" t="str">
        <f>_xlfn.XLOOKUP($A540,PROPERTIES[VEHIDCODE],PROPERTIES[REGION2])</f>
        <v>NO_REGION</v>
      </c>
      <c r="G540" s="34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4" t="str">
        <f>_xlfn.XLOOKUP($A541,PROPERTIES[VEHIDCODE],PROPERTIES[REGION1])</f>
        <v>ALL_EUROPE</v>
      </c>
      <c r="F541" s="34" t="str">
        <f>_xlfn.XLOOKUP($A541,PROPERTIES[VEHIDCODE],PROPERTIES[REGION2])</f>
        <v>NO_REGION</v>
      </c>
      <c r="G541" s="34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4" t="str">
        <f>_xlfn.XLOOKUP($A542,PROPERTIES[VEHIDCODE],PROPERTIES[REGION1])</f>
        <v>ASIA</v>
      </c>
      <c r="F542" s="34" t="str">
        <f>_xlfn.XLOOKUP($A542,PROPERTIES[VEHIDCODE],PROPERTIES[REGION2])</f>
        <v>NO_REGION</v>
      </c>
      <c r="G542" s="34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4" t="str">
        <f>_xlfn.XLOOKUP($A543,PROPERTIES[VEHIDCODE],PROPERTIES[REGION1])</f>
        <v>ASIA</v>
      </c>
      <c r="F543" s="34" t="str">
        <f>_xlfn.XLOOKUP($A543,PROPERTIES[VEHIDCODE],PROPERTIES[REGION2])</f>
        <v>NO_REGION</v>
      </c>
      <c r="G543" s="34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4" t="str">
        <f>_xlfn.XLOOKUP($A544,PROPERTIES[VEHIDCODE],PROPERTIES[REGION1])</f>
        <v>ASIA</v>
      </c>
      <c r="F544" s="34" t="str">
        <f>_xlfn.XLOOKUP($A544,PROPERTIES[VEHIDCODE],PROPERTIES[REGION2])</f>
        <v>NO_REGION</v>
      </c>
      <c r="G544" s="34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4" t="str">
        <f>_xlfn.XLOOKUP($A545,PROPERTIES[VEHIDCODE],PROPERTIES[REGION1])</f>
        <v>WESTERN_EUROPE</v>
      </c>
      <c r="F545" s="34" t="str">
        <f>_xlfn.XLOOKUP($A545,PROPERTIES[VEHIDCODE],PROPERTIES[REGION2])</f>
        <v>NO_REGION</v>
      </c>
      <c r="G545" s="34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4" t="str">
        <f>_xlfn.XLOOKUP($A546,PROPERTIES[VEHIDCODE],PROPERTIES[REGION1])</f>
        <v>SOUTHERN_EUROPE</v>
      </c>
      <c r="F546" s="34" t="str">
        <f>_xlfn.XLOOKUP($A546,PROPERTIES[VEHIDCODE],PROPERTIES[REGION2])</f>
        <v>NO_REGION</v>
      </c>
      <c r="G546" s="34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4" t="str">
        <f>_xlfn.XLOOKUP($A547,PROPERTIES[VEHIDCODE],PROPERTIES[REGION1])</f>
        <v>EASTERN_EUROPE</v>
      </c>
      <c r="F547" s="34" t="str">
        <f>_xlfn.XLOOKUP($A547,PROPERTIES[VEHIDCODE],PROPERTIES[REGION2])</f>
        <v>NO_REGION</v>
      </c>
      <c r="G547" s="34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4" t="str">
        <f>_xlfn.XLOOKUP($A548,PROPERTIES[VEHIDCODE],PROPERTIES[REGION1])</f>
        <v>AFRICA</v>
      </c>
      <c r="F548" s="34" t="str">
        <f>_xlfn.XLOOKUP($A548,PROPERTIES[VEHIDCODE],PROPERTIES[REGION2])</f>
        <v>NO_REGION</v>
      </c>
      <c r="G548" s="34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4" t="str">
        <f>_xlfn.XLOOKUP($A549,PROPERTIES[VEHIDCODE],PROPERTIES[REGION1])</f>
        <v>ASIA</v>
      </c>
      <c r="F549" s="34" t="str">
        <f>_xlfn.XLOOKUP($A549,PROPERTIES[VEHIDCODE],PROPERTIES[REGION2])</f>
        <v>NO_REGION</v>
      </c>
      <c r="G549" s="34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4" t="str">
        <f>_xlfn.XLOOKUP($A550,PROPERTIES[VEHIDCODE],PROPERTIES[REGION1])</f>
        <v>ASIA</v>
      </c>
      <c r="F550" s="34" t="str">
        <f>_xlfn.XLOOKUP($A550,PROPERTIES[VEHIDCODE],PROPERTIES[REGION2])</f>
        <v>NO_REGION</v>
      </c>
      <c r="G550" s="34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4" t="str">
        <f>_xlfn.XLOOKUP($A551,PROPERTIES[VEHIDCODE],PROPERTIES[REGION1])</f>
        <v>NORTH_AMERICA</v>
      </c>
      <c r="F551" s="34" t="str">
        <f>_xlfn.XLOOKUP($A551,PROPERTIES[VEHIDCODE],PROPERTIES[REGION2])</f>
        <v>NO_REGION</v>
      </c>
      <c r="G551" s="34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4" t="str">
        <f>_xlfn.XLOOKUP($A552,PROPERTIES[VEHIDCODE],PROPERTIES[REGION1])</f>
        <v>SOUTHERN_EUROPE</v>
      </c>
      <c r="F552" s="34" t="str">
        <f>_xlfn.XLOOKUP($A552,PROPERTIES[VEHIDCODE],PROPERTIES[REGION2])</f>
        <v>NO_REGION</v>
      </c>
      <c r="G552" s="34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4" t="str">
        <f>_xlfn.XLOOKUP($A553,PROPERTIES[VEHIDCODE],PROPERTIES[REGION1])</f>
        <v>SOUTHERN_EUROPE</v>
      </c>
      <c r="F553" s="34" t="str">
        <f>_xlfn.XLOOKUP($A553,PROPERTIES[VEHIDCODE],PROPERTIES[REGION2])</f>
        <v>NO_REGION</v>
      </c>
      <c r="G553" s="34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4" t="str">
        <f>_xlfn.XLOOKUP($A554,PROPERTIES[VEHIDCODE],PROPERTIES[REGION1])</f>
        <v>WESTERN_EUROPE</v>
      </c>
      <c r="F554" s="34" t="str">
        <f>_xlfn.XLOOKUP($A554,PROPERTIES[VEHIDCODE],PROPERTIES[REGION2])</f>
        <v>NO_REGION</v>
      </c>
      <c r="G554" s="34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4" t="str">
        <f>_xlfn.XLOOKUP($A555,PROPERTIES[VEHIDCODE],PROPERTIES[REGION1])</f>
        <v>WESTERN_EUROPE</v>
      </c>
      <c r="F555" s="34" t="str">
        <f>_xlfn.XLOOKUP($A555,PROPERTIES[VEHIDCODE],PROPERTIES[REGION2])</f>
        <v>NO_REGION</v>
      </c>
      <c r="G555" s="34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4" t="str">
        <f>_xlfn.XLOOKUP($A556,PROPERTIES[VEHIDCODE],PROPERTIES[REGION1])</f>
        <v>WESTERN_EUROPE</v>
      </c>
      <c r="F556" s="34" t="str">
        <f>_xlfn.XLOOKUP($A556,PROPERTIES[VEHIDCODE],PROPERTIES[REGION2])</f>
        <v>NO_REGION</v>
      </c>
      <c r="G556" s="34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4" t="str">
        <f>_xlfn.XLOOKUP($A557,PROPERTIES[VEHIDCODE],PROPERTIES[REGION1])</f>
        <v>NORTH_AMERICA</v>
      </c>
      <c r="F557" s="34" t="str">
        <f>_xlfn.XLOOKUP($A557,PROPERTIES[VEHIDCODE],PROPERTIES[REGION2])</f>
        <v>NO_REGION</v>
      </c>
      <c r="G557" s="34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4" t="str">
        <f>_xlfn.XLOOKUP($A558,PROPERTIES[VEHIDCODE],PROPERTIES[REGION1])</f>
        <v>WESTERN_EUROPE</v>
      </c>
      <c r="F558" s="34" t="str">
        <f>_xlfn.XLOOKUP($A558,PROPERTIES[VEHIDCODE],PROPERTIES[REGION2])</f>
        <v>NO_REGION</v>
      </c>
      <c r="G558" s="34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4" t="str">
        <f>_xlfn.XLOOKUP($A559,PROPERTIES[VEHIDCODE],PROPERTIES[REGION1])</f>
        <v>WESTERN_EUROPE</v>
      </c>
      <c r="F559" s="34" t="str">
        <f>_xlfn.XLOOKUP($A559,PROPERTIES[VEHIDCODE],PROPERTIES[REGION2])</f>
        <v>NO_REGION</v>
      </c>
      <c r="G559" s="34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4" t="str">
        <f>_xlfn.XLOOKUP($A560,PROPERTIES[VEHIDCODE],PROPERTIES[REGION1])</f>
        <v>WESTERN_EUROPE</v>
      </c>
      <c r="F560" s="34" t="str">
        <f>_xlfn.XLOOKUP($A560,PROPERTIES[VEHIDCODE],PROPERTIES[REGION2])</f>
        <v>NO_REGION</v>
      </c>
      <c r="G560" s="34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4" t="str">
        <f>_xlfn.XLOOKUP($A561,PROPERTIES[VEHIDCODE],PROPERTIES[REGION1])</f>
        <v>EASTERN_EUROPE</v>
      </c>
      <c r="F561" s="34" t="str">
        <f>_xlfn.XLOOKUP($A561,PROPERTIES[VEHIDCODE],PROPERTIES[REGION2])</f>
        <v>NO_REGION</v>
      </c>
      <c r="G561" s="34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4" t="str">
        <f>_xlfn.XLOOKUP($A562,PROPERTIES[VEHIDCODE],PROPERTIES[REGION1])</f>
        <v>SOUTHERN_EUROPE</v>
      </c>
      <c r="F562" s="34" t="str">
        <f>_xlfn.XLOOKUP($A562,PROPERTIES[VEHIDCODE],PROPERTIES[REGION2])</f>
        <v>NO_REGION</v>
      </c>
      <c r="G562" s="34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4" t="str">
        <f>_xlfn.XLOOKUP($A563,PROPERTIES[VEHIDCODE],PROPERTIES[REGION1])</f>
        <v>NORTH_AMERICA</v>
      </c>
      <c r="F563" s="34" t="str">
        <f>_xlfn.XLOOKUP($A563,PROPERTIES[VEHIDCODE],PROPERTIES[REGION2])</f>
        <v>NO_REGION</v>
      </c>
      <c r="G563" s="34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4" t="str">
        <f>_xlfn.XLOOKUP($A564,PROPERTIES[VEHIDCODE],PROPERTIES[REGION1])</f>
        <v>NORTH_AMERICA</v>
      </c>
      <c r="F564" s="34" t="str">
        <f>_xlfn.XLOOKUP($A564,PROPERTIES[VEHIDCODE],PROPERTIES[REGION2])</f>
        <v>NO_REGION</v>
      </c>
      <c r="G564" s="34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4" t="str">
        <f>_xlfn.XLOOKUP($A565,PROPERTIES[VEHIDCODE],PROPERTIES[REGION1])</f>
        <v>EASTERN_EUROPE</v>
      </c>
      <c r="F565" s="34" t="str">
        <f>_xlfn.XLOOKUP($A565,PROPERTIES[VEHIDCODE],PROPERTIES[REGION2])</f>
        <v>NO_REGION</v>
      </c>
      <c r="G565" s="34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4" t="str">
        <f>_xlfn.XLOOKUP($A566,PROPERTIES[VEHIDCODE],PROPERTIES[REGION1])</f>
        <v>NORTH_AMERICA</v>
      </c>
      <c r="F566" s="34" t="str">
        <f>_xlfn.XLOOKUP($A566,PROPERTIES[VEHIDCODE],PROPERTIES[REGION2])</f>
        <v>NO_REGION</v>
      </c>
      <c r="G566" s="34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4" t="str">
        <f>_xlfn.XLOOKUP($A567,PROPERTIES[VEHIDCODE],PROPERTIES[REGION1])</f>
        <v>WESTERN_EUROPE</v>
      </c>
      <c r="F567" s="34" t="str">
        <f>_xlfn.XLOOKUP($A567,PROPERTIES[VEHIDCODE],PROPERTIES[REGION2])</f>
        <v>NO_REGION</v>
      </c>
      <c r="G567" s="34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4" t="str">
        <f>_xlfn.XLOOKUP($A568,PROPERTIES[VEHIDCODE],PROPERTIES[REGION1])</f>
        <v>ALL_REGION</v>
      </c>
      <c r="F568" s="34" t="str">
        <f>_xlfn.XLOOKUP($A568,PROPERTIES[VEHIDCODE],PROPERTIES[REGION2])</f>
        <v>NO_REGION</v>
      </c>
      <c r="G568" s="34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4" t="str">
        <f>_xlfn.XLOOKUP($A569,PROPERTIES[VEHIDCODE],PROPERTIES[REGION1])</f>
        <v>WESTERN_EUROPE</v>
      </c>
      <c r="F569" s="34" t="str">
        <f>_xlfn.XLOOKUP($A569,PROPERTIES[VEHIDCODE],PROPERTIES[REGION2])</f>
        <v>NO_REGION</v>
      </c>
      <c r="G569" s="34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4" t="str">
        <f>_xlfn.XLOOKUP($A570,PROPERTIES[VEHIDCODE],PROPERTIES[REGION1])</f>
        <v>ASIA</v>
      </c>
      <c r="F570" s="34" t="str">
        <f>_xlfn.XLOOKUP($A570,PROPERTIES[VEHIDCODE],PROPERTIES[REGION2])</f>
        <v>NO_REGION</v>
      </c>
      <c r="G570" s="34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4" t="str">
        <f>_xlfn.XLOOKUP($A571,PROPERTIES[VEHIDCODE],PROPERTIES[REGION1])</f>
        <v>ASIA</v>
      </c>
      <c r="F571" s="34" t="str">
        <f>_xlfn.XLOOKUP($A571,PROPERTIES[VEHIDCODE],PROPERTIES[REGION2])</f>
        <v>NO_REGION</v>
      </c>
      <c r="G571" s="34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4" t="str">
        <f>_xlfn.XLOOKUP($A572,PROPERTIES[VEHIDCODE],PROPERTIES[REGION1])</f>
        <v>ALL_REGION</v>
      </c>
      <c r="F572" s="34" t="str">
        <f>_xlfn.XLOOKUP($A572,PROPERTIES[VEHIDCODE],PROPERTIES[REGION2])</f>
        <v>NO_REGION</v>
      </c>
      <c r="G572" s="34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4" t="str">
        <f>_xlfn.XLOOKUP($A573,PROPERTIES[VEHIDCODE],PROPERTIES[REGION1])</f>
        <v>ALL_REGION</v>
      </c>
      <c r="F573" s="34" t="str">
        <f>_xlfn.XLOOKUP($A573,PROPERTIES[VEHIDCODE],PROPERTIES[REGION2])</f>
        <v>NO_REGION</v>
      </c>
      <c r="G573" s="34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4" t="str">
        <f>_xlfn.XLOOKUP($A574,PROPERTIES[VEHIDCODE],PROPERTIES[REGION1])</f>
        <v>ALL_REGION</v>
      </c>
      <c r="F574" s="34" t="str">
        <f>_xlfn.XLOOKUP($A574,PROPERTIES[VEHIDCODE],PROPERTIES[REGION2])</f>
        <v>NO_REGION</v>
      </c>
      <c r="G574" s="34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4" t="str">
        <f>_xlfn.XLOOKUP($A575,PROPERTIES[VEHIDCODE],PROPERTIES[REGION1])</f>
        <v>ALL_REGION</v>
      </c>
      <c r="F575" s="34" t="str">
        <f>_xlfn.XLOOKUP($A575,PROPERTIES[VEHIDCODE],PROPERTIES[REGION2])</f>
        <v>NO_REGION</v>
      </c>
      <c r="G575" s="34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4" t="str">
        <f>_xlfn.XLOOKUP($A576,PROPERTIES[VEHIDCODE],PROPERTIES[REGION1])</f>
        <v>ALL_REGION</v>
      </c>
      <c r="F576" s="34" t="str">
        <f>_xlfn.XLOOKUP($A576,PROPERTIES[VEHIDCODE],PROPERTIES[REGION2])</f>
        <v>NO_REGION</v>
      </c>
      <c r="G576" s="34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4" t="str">
        <f>_xlfn.XLOOKUP($A577,PROPERTIES[VEHIDCODE],PROPERTIES[REGION1])</f>
        <v>ALL_REGION</v>
      </c>
      <c r="F577" s="34" t="str">
        <f>_xlfn.XLOOKUP($A577,PROPERTIES[VEHIDCODE],PROPERTIES[REGION2])</f>
        <v>NO_REGION</v>
      </c>
      <c r="G577" s="34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4" t="str">
        <f>_xlfn.XLOOKUP($A578,PROPERTIES[VEHIDCODE],PROPERTIES[REGION1])</f>
        <v>ALL_REGION</v>
      </c>
      <c r="F578" s="34" t="str">
        <f>_xlfn.XLOOKUP($A578,PROPERTIES[VEHIDCODE],PROPERTIES[REGION2])</f>
        <v>NO_REGION</v>
      </c>
      <c r="G578" s="34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4" t="str">
        <f>_xlfn.XLOOKUP($A579,PROPERTIES[VEHIDCODE],PROPERTIES[REGION1])</f>
        <v>ALL_REGION</v>
      </c>
      <c r="F579" s="34" t="str">
        <f>_xlfn.XLOOKUP($A579,PROPERTIES[VEHIDCODE],PROPERTIES[REGION2])</f>
        <v>NO_REGION</v>
      </c>
      <c r="G579" s="34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4" t="str">
        <f>_xlfn.XLOOKUP($A580,PROPERTIES[VEHIDCODE],PROPERTIES[REGION1])</f>
        <v>ALL_REGION</v>
      </c>
      <c r="F580" s="34" t="str">
        <f>_xlfn.XLOOKUP($A580,PROPERTIES[VEHIDCODE],PROPERTIES[REGION2])</f>
        <v>NO_REGION</v>
      </c>
      <c r="G580" s="34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4" t="str">
        <f>_xlfn.XLOOKUP($A581,PROPERTIES[VEHIDCODE],PROPERTIES[REGION1])</f>
        <v>ALL_REGION</v>
      </c>
      <c r="F581" s="34" t="str">
        <f>_xlfn.XLOOKUP($A581,PROPERTIES[VEHIDCODE],PROPERTIES[REGION2])</f>
        <v>NO_REGION</v>
      </c>
      <c r="G581" s="34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4" t="str">
        <f>_xlfn.XLOOKUP($A582,PROPERTIES[VEHIDCODE],PROPERTIES[REGION1])</f>
        <v>ALL_REGION</v>
      </c>
      <c r="F582" s="34" t="str">
        <f>_xlfn.XLOOKUP($A582,PROPERTIES[VEHIDCODE],PROPERTIES[REGION2])</f>
        <v>NO_REGION</v>
      </c>
      <c r="G582" s="34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4" t="str">
        <f>_xlfn.XLOOKUP($A583,PROPERTIES[VEHIDCODE],PROPERTIES[REGION1])</f>
        <v>ALL_REGION</v>
      </c>
      <c r="F583" s="34" t="str">
        <f>_xlfn.XLOOKUP($A583,PROPERTIES[VEHIDCODE],PROPERTIES[REGION2])</f>
        <v>NO_REGION</v>
      </c>
      <c r="G583" s="34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4" t="str">
        <f>_xlfn.XLOOKUP($A584,PROPERTIES[VEHIDCODE],PROPERTIES[REGION1])</f>
        <v>ALL_REGION</v>
      </c>
      <c r="F584" s="34" t="str">
        <f>_xlfn.XLOOKUP($A584,PROPERTIES[VEHIDCODE],PROPERTIES[REGION2])</f>
        <v>NO_REGION</v>
      </c>
      <c r="G584" s="34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4" t="str">
        <f>_xlfn.XLOOKUP($A585,PROPERTIES[VEHIDCODE],PROPERTIES[REGION1])</f>
        <v>ALL_REGION</v>
      </c>
      <c r="F585" s="34" t="str">
        <f>_xlfn.XLOOKUP($A585,PROPERTIES[VEHIDCODE],PROPERTIES[REGION2])</f>
        <v>NO_REGION</v>
      </c>
      <c r="G585" s="34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4" t="str">
        <f>_xlfn.XLOOKUP($A586,PROPERTIES[VEHIDCODE],PROPERTIES[REGION1])</f>
        <v>ALL_REGION</v>
      </c>
      <c r="F586" s="34" t="str">
        <f>_xlfn.XLOOKUP($A586,PROPERTIES[VEHIDCODE],PROPERTIES[REGION2])</f>
        <v>NO_REGION</v>
      </c>
      <c r="G586" s="34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4" t="str">
        <f>_xlfn.XLOOKUP($A587,PROPERTIES[VEHIDCODE],PROPERTIES[REGION1])</f>
        <v>ASIA</v>
      </c>
      <c r="F587" s="34" t="str">
        <f>_xlfn.XLOOKUP($A587,PROPERTIES[VEHIDCODE],PROPERTIES[REGION2])</f>
        <v>NO_REGION</v>
      </c>
      <c r="G587" s="34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4" t="str">
        <f>_xlfn.XLOOKUP($A588,PROPERTIES[VEHIDCODE],PROPERTIES[REGION1])</f>
        <v>ASIA</v>
      </c>
      <c r="F588" s="34" t="str">
        <f>_xlfn.XLOOKUP($A588,PROPERTIES[VEHIDCODE],PROPERTIES[REGION2])</f>
        <v>NO_REGION</v>
      </c>
      <c r="G588" s="34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4" t="str">
        <f>_xlfn.XLOOKUP($A589,PROPERTIES[VEHIDCODE],PROPERTIES[REGION1])</f>
        <v>SOUTH_AMERICA</v>
      </c>
      <c r="F589" s="34" t="str">
        <f>_xlfn.XLOOKUP($A589,PROPERTIES[VEHIDCODE],PROPERTIES[REGION2])</f>
        <v>NO_REGION</v>
      </c>
      <c r="G589" s="34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4" t="str">
        <f>_xlfn.XLOOKUP($A590,PROPERTIES[VEHIDCODE],PROPERTIES[REGION1])</f>
        <v>SOUTH_AMERICA</v>
      </c>
      <c r="F590" s="34" t="str">
        <f>_xlfn.XLOOKUP($A590,PROPERTIES[VEHIDCODE],PROPERTIES[REGION2])</f>
        <v>NO_REGION</v>
      </c>
      <c r="G590" s="34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4" t="str">
        <f>_xlfn.XLOOKUP($A591,PROPERTIES[VEHIDCODE],PROPERTIES[REGION1])</f>
        <v>AFRICA</v>
      </c>
      <c r="F591" s="34" t="str">
        <f>_xlfn.XLOOKUP($A591,PROPERTIES[VEHIDCODE],PROPERTIES[REGION2])</f>
        <v>NO_REGION</v>
      </c>
      <c r="G591" s="34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4" t="str">
        <f>_xlfn.XLOOKUP($A592,PROPERTIES[VEHIDCODE],PROPERTIES[REGION1])</f>
        <v>WESTERN_EUROPE</v>
      </c>
      <c r="F592" s="34" t="str">
        <f>_xlfn.XLOOKUP($A592,PROPERTIES[VEHIDCODE],PROPERTIES[REGION2])</f>
        <v>NO_REGION</v>
      </c>
      <c r="G592" s="34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4" t="str">
        <f>_xlfn.XLOOKUP($A593,PROPERTIES[VEHIDCODE],PROPERTIES[REGION1])</f>
        <v>WESTERN_EUROPE</v>
      </c>
      <c r="F593" s="34" t="str">
        <f>_xlfn.XLOOKUP($A593,PROPERTIES[VEHIDCODE],PROPERTIES[REGION2])</f>
        <v>NO_REGION</v>
      </c>
      <c r="G593" s="34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4" t="str">
        <f>_xlfn.XLOOKUP($A594,PROPERTIES[VEHIDCODE],PROPERTIES[REGION1])</f>
        <v>WESTERN_EUROPE</v>
      </c>
      <c r="F594" s="34" t="str">
        <f>_xlfn.XLOOKUP($A594,PROPERTIES[VEHIDCODE],PROPERTIES[REGION2])</f>
        <v>NO_REGION</v>
      </c>
      <c r="G594" s="34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4" t="str">
        <f>_xlfn.XLOOKUP($A595,PROPERTIES[VEHIDCODE],PROPERTIES[REGION1])</f>
        <v>SOUTHERN_EUROPE</v>
      </c>
      <c r="F595" s="34" t="str">
        <f>_xlfn.XLOOKUP($A595,PROPERTIES[VEHIDCODE],PROPERTIES[REGION2])</f>
        <v>NO_REGION</v>
      </c>
      <c r="G595" s="34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4" t="str">
        <f>_xlfn.XLOOKUP($A596,PROPERTIES[VEHIDCODE],PROPERTIES[REGION1])</f>
        <v>ASIA</v>
      </c>
      <c r="F596" s="34" t="str">
        <f>_xlfn.XLOOKUP($A596,PROPERTIES[VEHIDCODE],PROPERTIES[REGION2])</f>
        <v>NO_REGION</v>
      </c>
      <c r="G596" s="34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4" t="str">
        <f>_xlfn.XLOOKUP($A597,PROPERTIES[VEHIDCODE],PROPERTIES[REGION1])</f>
        <v>WESTERN_EUROPE</v>
      </c>
      <c r="F597" s="34" t="str">
        <f>_xlfn.XLOOKUP($A597,PROPERTIES[VEHIDCODE],PROPERTIES[REGION2])</f>
        <v>NO_REGION</v>
      </c>
      <c r="G597" s="34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Universal</v>
      </c>
      <c r="E598" s="34" t="str">
        <f>_xlfn.XLOOKUP($A598,PROPERTIES[VEHIDCODE],PROPERTIES[REGION1])</f>
        <v>ASIA</v>
      </c>
      <c r="F598" s="34" t="str">
        <f>_xlfn.XLOOKUP($A598,PROPERTIES[VEHIDCODE],PROPERTIES[REGION2])</f>
        <v>NO_REGION</v>
      </c>
      <c r="G598" s="34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4" t="str">
        <f>_xlfn.XLOOKUP($A599,PROPERTIES[VEHIDCODE],PROPERTIES[REGION1])</f>
        <v>ASIA</v>
      </c>
      <c r="F599" s="34" t="str">
        <f>_xlfn.XLOOKUP($A599,PROPERTIES[VEHIDCODE],PROPERTIES[REGION2])</f>
        <v>NO_REGION</v>
      </c>
      <c r="G599" s="34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4" t="str">
        <f>_xlfn.XLOOKUP($A600,PROPERTIES[VEHIDCODE],PROPERTIES[REGION1])</f>
        <v>ASIA</v>
      </c>
      <c r="F600" s="34" t="str">
        <f>_xlfn.XLOOKUP($A600,PROPERTIES[VEHIDCODE],PROPERTIES[REGION2])</f>
        <v>NO_REGION</v>
      </c>
      <c r="G600" s="34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4" t="str">
        <f>_xlfn.XLOOKUP($A601,PROPERTIES[VEHIDCODE],PROPERTIES[REGION1])</f>
        <v>ASIA</v>
      </c>
      <c r="F601" s="34" t="str">
        <f>_xlfn.XLOOKUP($A601,PROPERTIES[VEHIDCODE],PROPERTIES[REGION2])</f>
        <v>NO_REGION</v>
      </c>
      <c r="G601" s="34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4" t="str">
        <f>_xlfn.XLOOKUP($A602,PROPERTIES[VEHIDCODE],PROPERTIES[REGION1])</f>
        <v>ASIA</v>
      </c>
      <c r="F602" s="34" t="str">
        <f>_xlfn.XLOOKUP($A602,PROPERTIES[VEHIDCODE],PROPERTIES[REGION2])</f>
        <v>NO_REGION</v>
      </c>
      <c r="G602" s="34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4" t="str">
        <f>_xlfn.XLOOKUP($A603,PROPERTIES[VEHIDCODE],PROPERTIES[REGION1])</f>
        <v>ASIA</v>
      </c>
      <c r="F603" s="34" t="str">
        <f>_xlfn.XLOOKUP($A603,PROPERTIES[VEHIDCODE],PROPERTIES[REGION2])</f>
        <v>NO_REGION</v>
      </c>
      <c r="G603" s="34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4" t="str">
        <f>_xlfn.XLOOKUP($A604,PROPERTIES[VEHIDCODE],PROPERTIES[REGION1])</f>
        <v>WESTERN_EUROPE</v>
      </c>
      <c r="F604" s="34" t="str">
        <f>_xlfn.XLOOKUP($A604,PROPERTIES[VEHIDCODE],PROPERTIES[REGION2])</f>
        <v>NO_REGION</v>
      </c>
      <c r="G604" s="34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4" t="str">
        <f>_xlfn.XLOOKUP($A605,PROPERTIES[VEHIDCODE],PROPERTIES[REGION1])</f>
        <v>ASIA</v>
      </c>
      <c r="F605" s="34" t="str">
        <f>_xlfn.XLOOKUP($A605,PROPERTIES[VEHIDCODE],PROPERTIES[REGION2])</f>
        <v>NO_REGION</v>
      </c>
      <c r="G605" s="34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4" t="str">
        <f>_xlfn.XLOOKUP($A606,PROPERTIES[VEHIDCODE],PROPERTIES[REGION1])</f>
        <v>ASIA</v>
      </c>
      <c r="F606" s="34" t="str">
        <f>_xlfn.XLOOKUP($A606,PROPERTIES[VEHIDCODE],PROPERTIES[REGION2])</f>
        <v>NO_REGION</v>
      </c>
      <c r="G606" s="34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4" t="str">
        <f>_xlfn.XLOOKUP($A607,PROPERTIES[VEHIDCODE],PROPERTIES[REGION1])</f>
        <v>OCEANIA</v>
      </c>
      <c r="F607" s="34" t="str">
        <f>_xlfn.XLOOKUP($A607,PROPERTIES[VEHIDCODE],PROPERTIES[REGION2])</f>
        <v>NO_REGION</v>
      </c>
      <c r="G607" s="34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4" t="str">
        <f>_xlfn.XLOOKUP($A608,PROPERTIES[VEHIDCODE],PROPERTIES[REGION1])</f>
        <v>OCEANIA</v>
      </c>
      <c r="F608" s="34" t="str">
        <f>_xlfn.XLOOKUP($A608,PROPERTIES[VEHIDCODE],PROPERTIES[REGION2])</f>
        <v>NO_REGION</v>
      </c>
      <c r="G608" s="34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4" t="str">
        <f>_xlfn.XLOOKUP($A609,PROPERTIES[VEHIDCODE],PROPERTIES[REGION1])</f>
        <v>AFRICA</v>
      </c>
      <c r="F609" s="34" t="str">
        <f>_xlfn.XLOOKUP($A609,PROPERTIES[VEHIDCODE],PROPERTIES[REGION2])</f>
        <v>NO_REGION</v>
      </c>
      <c r="G609" s="34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4" t="str">
        <f>_xlfn.XLOOKUP($A610,PROPERTIES[VEHIDCODE],PROPERTIES[REGION1])</f>
        <v>AFRICA</v>
      </c>
      <c r="F610" s="34" t="str">
        <f>_xlfn.XLOOKUP($A610,PROPERTIES[VEHIDCODE],PROPERTIES[REGION2])</f>
        <v>NO_REGION</v>
      </c>
      <c r="G610" s="34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4" t="str">
        <f>_xlfn.XLOOKUP($A611,PROPERTIES[VEHIDCODE],PROPERTIES[REGION1])</f>
        <v>AFRICA</v>
      </c>
      <c r="F611" s="34" t="str">
        <f>_xlfn.XLOOKUP($A611,PROPERTIES[VEHIDCODE],PROPERTIES[REGION2])</f>
        <v>NO_REGION</v>
      </c>
      <c r="G611" s="34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4" t="str">
        <f>_xlfn.XLOOKUP($A612,PROPERTIES[VEHIDCODE],PROPERTIES[REGION1])</f>
        <v>WESTERN_EUROPE</v>
      </c>
      <c r="F612" s="34" t="str">
        <f>_xlfn.XLOOKUP($A612,PROPERTIES[VEHIDCODE],PROPERTIES[REGION2])</f>
        <v>NO_REGION</v>
      </c>
      <c r="G612" s="34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4" t="str">
        <f>_xlfn.XLOOKUP($A613,PROPERTIES[VEHIDCODE],PROPERTIES[REGION1])</f>
        <v>WESTERN_EUROPE</v>
      </c>
      <c r="F613" s="34" t="str">
        <f>_xlfn.XLOOKUP($A613,PROPERTIES[VEHIDCODE],PROPERTIES[REGION2])</f>
        <v>NO_REGION</v>
      </c>
      <c r="G613" s="34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4" t="str">
        <f>_xlfn.XLOOKUP($A614,PROPERTIES[VEHIDCODE],PROPERTIES[REGION1])</f>
        <v>SOUTH_AMERICA</v>
      </c>
      <c r="F614" s="34" t="str">
        <f>_xlfn.XLOOKUP($A614,PROPERTIES[VEHIDCODE],PROPERTIES[REGION2])</f>
        <v>NO_REGION</v>
      </c>
      <c r="G614" s="34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4" t="str">
        <f>_xlfn.XLOOKUP($A615,PROPERTIES[VEHIDCODE],PROPERTIES[REGION1])</f>
        <v>AFRICA</v>
      </c>
      <c r="F615" s="34" t="str">
        <f>_xlfn.XLOOKUP($A615,PROPERTIES[VEHIDCODE],PROPERTIES[REGION2])</f>
        <v>NO_REGION</v>
      </c>
      <c r="G615" s="34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4" t="str">
        <f>_xlfn.XLOOKUP($A616,PROPERTIES[VEHIDCODE],PROPERTIES[REGION1])</f>
        <v>AFRICA</v>
      </c>
      <c r="F616" s="34" t="str">
        <f>_xlfn.XLOOKUP($A616,PROPERTIES[VEHIDCODE],PROPERTIES[REGION2])</f>
        <v>NO_REGION</v>
      </c>
      <c r="G616" s="34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4" t="str">
        <f>_xlfn.XLOOKUP($A617,PROPERTIES[VEHIDCODE],PROPERTIES[REGION1])</f>
        <v>OCEANIA</v>
      </c>
      <c r="F617" s="34" t="str">
        <f>_xlfn.XLOOKUP($A617,PROPERTIES[VEHIDCODE],PROPERTIES[REGION2])</f>
        <v>NO_REGION</v>
      </c>
      <c r="G617" s="34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4" t="str">
        <f>_xlfn.XLOOKUP($A618,PROPERTIES[VEHIDCODE],PROPERTIES[REGION1])</f>
        <v>ASIA</v>
      </c>
      <c r="F618" s="34" t="str">
        <f>_xlfn.XLOOKUP($A618,PROPERTIES[VEHIDCODE],PROPERTIES[REGION2])</f>
        <v>NO_REGION</v>
      </c>
      <c r="G618" s="34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4" t="str">
        <f>_xlfn.XLOOKUP($A619,PROPERTIES[VEHIDCODE],PROPERTIES[REGION1])</f>
        <v>ASIA</v>
      </c>
      <c r="F619" s="34" t="str">
        <f>_xlfn.XLOOKUP($A619,PROPERTIES[VEHIDCODE],PROPERTIES[REGION2])</f>
        <v>NO_REGION</v>
      </c>
      <c r="G619" s="34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4" t="str">
        <f>_xlfn.XLOOKUP($A620,PROPERTIES[VEHIDCODE],PROPERTIES[REGION1])</f>
        <v>OCEANIA</v>
      </c>
      <c r="F620" s="34" t="str">
        <f>_xlfn.XLOOKUP($A620,PROPERTIES[VEHIDCODE],PROPERTIES[REGION2])</f>
        <v>NO_REGION</v>
      </c>
      <c r="G620" s="34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4" t="str">
        <f>_xlfn.XLOOKUP($A621,PROPERTIES[VEHIDCODE],PROPERTIES[REGION1])</f>
        <v>OCEANIA</v>
      </c>
      <c r="F621" s="34" t="str">
        <f>_xlfn.XLOOKUP($A621,PROPERTIES[VEHIDCODE],PROPERTIES[REGION2])</f>
        <v>NO_REGION</v>
      </c>
      <c r="G621" s="34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4" t="str">
        <f>_xlfn.XLOOKUP($A622,PROPERTIES[VEHIDCODE],PROPERTIES[REGION1])</f>
        <v>OCEANIA</v>
      </c>
      <c r="F622" s="34" t="str">
        <f>_xlfn.XLOOKUP($A622,PROPERTIES[VEHIDCODE],PROPERTIES[REGION2])</f>
        <v>NO_REGION</v>
      </c>
      <c r="G622" s="34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4" t="str">
        <f>_xlfn.XLOOKUP($A623,PROPERTIES[VEHIDCODE],PROPERTIES[REGION1])</f>
        <v>OCEANIA</v>
      </c>
      <c r="F623" s="34" t="str">
        <f>_xlfn.XLOOKUP($A623,PROPERTIES[VEHIDCODE],PROPERTIES[REGION2])</f>
        <v>NO_REGION</v>
      </c>
      <c r="G623" s="34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4" t="str">
        <f>_xlfn.XLOOKUP($A624,PROPERTIES[VEHIDCODE],PROPERTIES[REGION1])</f>
        <v>AFRICA</v>
      </c>
      <c r="F624" s="34" t="str">
        <f>_xlfn.XLOOKUP($A624,PROPERTIES[VEHIDCODE],PROPERTIES[REGION2])</f>
        <v>NO_REGION</v>
      </c>
      <c r="G624" s="34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4" t="str">
        <f>_xlfn.XLOOKUP($A625,PROPERTIES[VEHIDCODE],PROPERTIES[REGION1])</f>
        <v>SOUTH_AMERICA</v>
      </c>
      <c r="F625" s="34" t="str">
        <f>_xlfn.XLOOKUP($A625,PROPERTIES[VEHIDCODE],PROPERTIES[REGION2])</f>
        <v>NO_REGION</v>
      </c>
      <c r="G625" s="34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4" t="str">
        <f>_xlfn.XLOOKUP($A626,PROPERTIES[VEHIDCODE],PROPERTIES[REGION1])</f>
        <v>SOUTH_AMERICA</v>
      </c>
      <c r="F626" s="34" t="str">
        <f>_xlfn.XLOOKUP($A626,PROPERTIES[VEHIDCODE],PROPERTIES[REGION2])</f>
        <v>NO_REGION</v>
      </c>
      <c r="G626" s="34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4" t="str">
        <f>_xlfn.XLOOKUP($A627,PROPERTIES[VEHIDCODE],PROPERTIES[REGION1])</f>
        <v>AFRICA</v>
      </c>
      <c r="F627" s="34" t="str">
        <f>_xlfn.XLOOKUP($A627,PROPERTIES[VEHIDCODE],PROPERTIES[REGION2])</f>
        <v>NO_REGION</v>
      </c>
      <c r="G627" s="34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4" t="str">
        <f>_xlfn.XLOOKUP($A628,PROPERTIES[VEHIDCODE],PROPERTIES[REGION1])</f>
        <v>OCEANIA</v>
      </c>
      <c r="F628" s="34" t="str">
        <f>_xlfn.XLOOKUP($A628,PROPERTIES[VEHIDCODE],PROPERTIES[REGION2])</f>
        <v>NO_REGION</v>
      </c>
      <c r="G628" s="34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4" t="str">
        <f>_xlfn.XLOOKUP($A629,PROPERTIES[VEHIDCODE],PROPERTIES[REGION1])</f>
        <v>ASIA</v>
      </c>
      <c r="F629" s="34" t="str">
        <f>_xlfn.XLOOKUP($A629,PROPERTIES[VEHIDCODE],PROPERTIES[REGION2])</f>
        <v>NO_REGION</v>
      </c>
      <c r="G629" s="34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4" t="str">
        <f>_xlfn.XLOOKUP($A630,PROPERTIES[VEHIDCODE],PROPERTIES[REGION1])</f>
        <v>ASIA</v>
      </c>
      <c r="F630" s="34" t="str">
        <f>_xlfn.XLOOKUP($A630,PROPERTIES[VEHIDCODE],PROPERTIES[REGION2])</f>
        <v>NO_REGION</v>
      </c>
      <c r="G630" s="34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4" t="str">
        <f>_xlfn.XLOOKUP($A631,PROPERTIES[VEHIDCODE],PROPERTIES[REGION1])</f>
        <v>ASIA</v>
      </c>
      <c r="F631" s="34" t="str">
        <f>_xlfn.XLOOKUP($A631,PROPERTIES[VEHIDCODE],PROPERTIES[REGION2])</f>
        <v>NO_REGION</v>
      </c>
      <c r="G631" s="34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4" t="str">
        <f>_xlfn.XLOOKUP($A632,PROPERTIES[VEHIDCODE],PROPERTIES[REGION1])</f>
        <v>EASTERN_EUROPE</v>
      </c>
      <c r="F632" s="34" t="str">
        <f>_xlfn.XLOOKUP($A632,PROPERTIES[VEHIDCODE],PROPERTIES[REGION2])</f>
        <v>NO_REGION</v>
      </c>
      <c r="G632" s="34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4" t="str">
        <f>_xlfn.XLOOKUP($A633,PROPERTIES[VEHIDCODE],PROPERTIES[REGION1])</f>
        <v>ASIA</v>
      </c>
      <c r="F633" s="34" t="str">
        <f>_xlfn.XLOOKUP($A633,PROPERTIES[VEHIDCODE],PROPERTIES[REGION2])</f>
        <v>NO_REGION</v>
      </c>
      <c r="G633" s="34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4" t="str">
        <f>_xlfn.XLOOKUP($A634,PROPERTIES[VEHIDCODE],PROPERTIES[REGION1])</f>
        <v>EASTERN_EUROPE</v>
      </c>
      <c r="F634" s="34" t="str">
        <f>_xlfn.XLOOKUP($A634,PROPERTIES[VEHIDCODE],PROPERTIES[REGION2])</f>
        <v>NO_REGION</v>
      </c>
      <c r="G634" s="34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4" t="str">
        <f>_xlfn.XLOOKUP($A635,PROPERTIES[VEHIDCODE],PROPERTIES[REGION1])</f>
        <v>SOUTH_AMERICA</v>
      </c>
      <c r="F635" s="34" t="str">
        <f>_xlfn.XLOOKUP($A635,PROPERTIES[VEHIDCODE],PROPERTIES[REGION2])</f>
        <v>NO_REGION</v>
      </c>
      <c r="G635" s="34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4" t="str">
        <f>_xlfn.XLOOKUP($A636,PROPERTIES[VEHIDCODE],PROPERTIES[REGION1])</f>
        <v>ASIA</v>
      </c>
      <c r="F636" s="34" t="str">
        <f>_xlfn.XLOOKUP($A636,PROPERTIES[VEHIDCODE],PROPERTIES[REGION2])</f>
        <v>NO_REGION</v>
      </c>
      <c r="G636" s="34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4" t="str">
        <f>_xlfn.XLOOKUP($A637,PROPERTIES[VEHIDCODE],PROPERTIES[REGION1])</f>
        <v>ASIA</v>
      </c>
      <c r="F637" s="34" t="str">
        <f>_xlfn.XLOOKUP($A637,PROPERTIES[VEHIDCODE],PROPERTIES[REGION2])</f>
        <v>NO_REGION</v>
      </c>
      <c r="G637" s="34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4" t="str">
        <f>_xlfn.XLOOKUP($A638,PROPERTIES[VEHIDCODE],PROPERTIES[REGION1])</f>
        <v>ASIA</v>
      </c>
      <c r="F638" s="34" t="str">
        <f>_xlfn.XLOOKUP($A638,PROPERTIES[VEHIDCODE],PROPERTIES[REGION2])</f>
        <v>NO_REGION</v>
      </c>
      <c r="G638" s="34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4" t="str">
        <f>_xlfn.XLOOKUP($A639,PROPERTIES[VEHIDCODE],PROPERTIES[REGION1])</f>
        <v>NORTHERN_EUROPE</v>
      </c>
      <c r="F639" s="34" t="str">
        <f>_xlfn.XLOOKUP($A639,PROPERTIES[VEHIDCODE],PROPERTIES[REGION2])</f>
        <v>NO_REGION</v>
      </c>
      <c r="G639" s="34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4" t="str">
        <f>_xlfn.XLOOKUP($A640,PROPERTIES[VEHIDCODE],PROPERTIES[REGION1])</f>
        <v>ASIA</v>
      </c>
      <c r="F640" s="34" t="str">
        <f>_xlfn.XLOOKUP($A640,PROPERTIES[VEHIDCODE],PROPERTIES[REGION2])</f>
        <v>NO_REGION</v>
      </c>
      <c r="G640" s="34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4" t="str">
        <f>_xlfn.XLOOKUP($A641,PROPERTIES[VEHIDCODE],PROPERTIES[REGION1])</f>
        <v>ASIA</v>
      </c>
      <c r="F641" s="34" t="str">
        <f>_xlfn.XLOOKUP($A641,PROPERTIES[VEHIDCODE],PROPERTIES[REGION2])</f>
        <v>NO_REGION</v>
      </c>
      <c r="G641" s="34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4" t="str">
        <f>_xlfn.XLOOKUP($A642,PROPERTIES[VEHIDCODE],PROPERTIES[REGION1])</f>
        <v>ASIA</v>
      </c>
      <c r="F642" s="34" t="str">
        <f>_xlfn.XLOOKUP($A642,PROPERTIES[VEHIDCODE],PROPERTIES[REGION2])</f>
        <v>NO_REGION</v>
      </c>
      <c r="G642" s="34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4" t="str">
        <f>_xlfn.XLOOKUP($A643,PROPERTIES[VEHIDCODE],PROPERTIES[REGION1])</f>
        <v>NORTHERN_EUROPE</v>
      </c>
      <c r="F643" s="34" t="str">
        <f>_xlfn.XLOOKUP($A643,PROPERTIES[VEHIDCODE],PROPERTIES[REGION2])</f>
        <v>NO_REGION</v>
      </c>
      <c r="G643" s="34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4" t="str">
        <f>_xlfn.XLOOKUP($A644,PROPERTIES[VEHIDCODE],PROPERTIES[REGION1])</f>
        <v>ASIA</v>
      </c>
      <c r="F644" s="34" t="str">
        <f>_xlfn.XLOOKUP($A644,PROPERTIES[VEHIDCODE],PROPERTIES[REGION2])</f>
        <v>NO_REGION</v>
      </c>
      <c r="G644" s="34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4" t="str">
        <f>_xlfn.XLOOKUP($A645,PROPERTIES[VEHIDCODE],PROPERTIES[REGION1])</f>
        <v>ASIA</v>
      </c>
      <c r="F645" s="34" t="str">
        <f>_xlfn.XLOOKUP($A645,PROPERTIES[VEHIDCODE],PROPERTIES[REGION2])</f>
        <v>NO_REGION</v>
      </c>
      <c r="G645" s="34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4" t="str">
        <f>_xlfn.XLOOKUP($A646,PROPERTIES[VEHIDCODE],PROPERTIES[REGION1])</f>
        <v>ASIA</v>
      </c>
      <c r="F646" s="34" t="str">
        <f>_xlfn.XLOOKUP($A646,PROPERTIES[VEHIDCODE],PROPERTIES[REGION2])</f>
        <v>NO_REGION</v>
      </c>
      <c r="G646" s="34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4" t="str">
        <f>_xlfn.XLOOKUP($A647,PROPERTIES[VEHIDCODE],PROPERTIES[REGION1])</f>
        <v>EASTERN_EUROPE</v>
      </c>
      <c r="F647" s="34" t="str">
        <f>_xlfn.XLOOKUP($A647,PROPERTIES[VEHIDCODE],PROPERTIES[REGION2])</f>
        <v>NO_REGION</v>
      </c>
      <c r="G647" s="34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4" t="str">
        <f>_xlfn.XLOOKUP($A648,PROPERTIES[VEHIDCODE],PROPERTIES[REGION1])</f>
        <v>ASIA</v>
      </c>
      <c r="F648" s="34" t="str">
        <f>_xlfn.XLOOKUP($A648,PROPERTIES[VEHIDCODE],PROPERTIES[REGION2])</f>
        <v>NO_REGION</v>
      </c>
      <c r="G648" s="34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4" t="str">
        <f>_xlfn.XLOOKUP($A649,PROPERTIES[VEHIDCODE],PROPERTIES[REGION1])</f>
        <v>ALL_REGION</v>
      </c>
      <c r="F649" s="34" t="str">
        <f>_xlfn.XLOOKUP($A649,PROPERTIES[VEHIDCODE],PROPERTIES[REGION2])</f>
        <v>NO_REGION</v>
      </c>
      <c r="G649" s="34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4" t="str">
        <f>_xlfn.XLOOKUP($A650,PROPERTIES[VEHIDCODE],PROPERTIES[REGION1])</f>
        <v>ALL_REGION</v>
      </c>
      <c r="F650" s="34" t="str">
        <f>_xlfn.XLOOKUP($A650,PROPERTIES[VEHIDCODE],PROPERTIES[REGION2])</f>
        <v>NO_REGION</v>
      </c>
      <c r="G650" s="34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4" t="str">
        <f>_xlfn.XLOOKUP($A651,PROPERTIES[VEHIDCODE],PROPERTIES[REGION1])</f>
        <v>ALL_REGION</v>
      </c>
      <c r="F651" s="34" t="str">
        <f>_xlfn.XLOOKUP($A651,PROPERTIES[VEHIDCODE],PROPERTIES[REGION2])</f>
        <v>NO_REGION</v>
      </c>
      <c r="G651" s="34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4" t="str">
        <f>_xlfn.XLOOKUP($A652,PROPERTIES[VEHIDCODE],PROPERTIES[REGION1])</f>
        <v>ALL_REGION</v>
      </c>
      <c r="F652" s="34" t="str">
        <f>_xlfn.XLOOKUP($A652,PROPERTIES[VEHIDCODE],PROPERTIES[REGION2])</f>
        <v>NO_REGION</v>
      </c>
      <c r="G652" s="34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4" t="str">
        <f>_xlfn.XLOOKUP($A653,PROPERTIES[VEHIDCODE],PROPERTIES[REGION1])</f>
        <v>ALL_REGION</v>
      </c>
      <c r="F653" s="34" t="str">
        <f>_xlfn.XLOOKUP($A653,PROPERTIES[VEHIDCODE],PROPERTIES[REGION2])</f>
        <v>NO_REGION</v>
      </c>
      <c r="G653" s="34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4" t="str">
        <f>_xlfn.XLOOKUP($A654,PROPERTIES[VEHIDCODE],PROPERTIES[REGION1])</f>
        <v>ALL_REGION</v>
      </c>
      <c r="F654" s="34" t="str">
        <f>_xlfn.XLOOKUP($A654,PROPERTIES[VEHIDCODE],PROPERTIES[REGION2])</f>
        <v>NO_REGION</v>
      </c>
      <c r="G654" s="34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4" t="str">
        <f>_xlfn.XLOOKUP($A655,PROPERTIES[VEHIDCODE],PROPERTIES[REGION1])</f>
        <v>ALL_REGION</v>
      </c>
      <c r="F655" s="34" t="str">
        <f>_xlfn.XLOOKUP($A655,PROPERTIES[VEHIDCODE],PROPERTIES[REGION2])</f>
        <v>NO_REGION</v>
      </c>
      <c r="G655" s="34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4" t="str">
        <f>_xlfn.XLOOKUP($A656,PROPERTIES[VEHIDCODE],PROPERTIES[REGION1])</f>
        <v>ALL_REGION</v>
      </c>
      <c r="F656" s="34" t="str">
        <f>_xlfn.XLOOKUP($A656,PROPERTIES[VEHIDCODE],PROPERTIES[REGION2])</f>
        <v>NO_REGION</v>
      </c>
      <c r="G656" s="34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4" t="str">
        <f>_xlfn.XLOOKUP($A657,PROPERTIES[VEHIDCODE],PROPERTIES[REGION1])</f>
        <v>ALL_REGION</v>
      </c>
      <c r="F657" s="34" t="str">
        <f>_xlfn.XLOOKUP($A657,PROPERTIES[VEHIDCODE],PROPERTIES[REGION2])</f>
        <v>NO_REGION</v>
      </c>
      <c r="G657" s="34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4" t="str">
        <f>_xlfn.XLOOKUP($A658,PROPERTIES[VEHIDCODE],PROPERTIES[REGION1])</f>
        <v>ALL_REGION</v>
      </c>
      <c r="F658" s="34" t="str">
        <f>_xlfn.XLOOKUP($A658,PROPERTIES[VEHIDCODE],PROPERTIES[REGION2])</f>
        <v>NO_REGION</v>
      </c>
      <c r="G658" s="34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4" t="str">
        <f>_xlfn.XLOOKUP($A659,PROPERTIES[VEHIDCODE],PROPERTIES[REGION1])</f>
        <v>ALL_REGION</v>
      </c>
      <c r="F659" s="34" t="str">
        <f>_xlfn.XLOOKUP($A659,PROPERTIES[VEHIDCODE],PROPERTIES[REGION2])</f>
        <v>NO_REGION</v>
      </c>
      <c r="G659" s="34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4" t="str">
        <f>_xlfn.XLOOKUP($A660,PROPERTIES[VEHIDCODE],PROPERTIES[REGION1])</f>
        <v>ALL_REGION</v>
      </c>
      <c r="F660" s="34" t="str">
        <f>_xlfn.XLOOKUP($A660,PROPERTIES[VEHIDCODE],PROPERTIES[REGION2])</f>
        <v>NO_REGION</v>
      </c>
      <c r="G660" s="34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4" t="str">
        <f>_xlfn.XLOOKUP($A661,PROPERTIES[VEHIDCODE],PROPERTIES[REGION1])</f>
        <v>ALL_REGION</v>
      </c>
      <c r="F661" s="34" t="str">
        <f>_xlfn.XLOOKUP($A661,PROPERTIES[VEHIDCODE],PROPERTIES[REGION2])</f>
        <v>NO_REGION</v>
      </c>
      <c r="G661" s="34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4" t="str">
        <f>_xlfn.XLOOKUP($A662,PROPERTIES[VEHIDCODE],PROPERTIES[REGION1])</f>
        <v>ALL_REGION</v>
      </c>
      <c r="F662" s="34" t="str">
        <f>_xlfn.XLOOKUP($A662,PROPERTIES[VEHIDCODE],PROPERTIES[REGION2])</f>
        <v>NO_REGION</v>
      </c>
      <c r="G662" s="34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4" t="str">
        <f>_xlfn.XLOOKUP($A663,PROPERTIES[VEHIDCODE],PROPERTIES[REGION1])</f>
        <v>ALL_REGION</v>
      </c>
      <c r="F663" s="34" t="str">
        <f>_xlfn.XLOOKUP($A663,PROPERTIES[VEHIDCODE],PROPERTIES[REGION2])</f>
        <v>NO_REGION</v>
      </c>
      <c r="G663" s="34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4" t="str">
        <f>_xlfn.XLOOKUP($A664,PROPERTIES[VEHIDCODE],PROPERTIES[REGION1])</f>
        <v>ALL_REGION</v>
      </c>
      <c r="F664" s="34" t="str">
        <f>_xlfn.XLOOKUP($A664,PROPERTIES[VEHIDCODE],PROPERTIES[REGION2])</f>
        <v>NO_REGION</v>
      </c>
      <c r="G664" s="34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4" t="str">
        <f>_xlfn.XLOOKUP($A665,PROPERTIES[VEHIDCODE],PROPERTIES[REGION1])</f>
        <v>ALL_REGION</v>
      </c>
      <c r="F665" s="34" t="str">
        <f>_xlfn.XLOOKUP($A665,PROPERTIES[VEHIDCODE],PROPERTIES[REGION2])</f>
        <v>NO_REGION</v>
      </c>
      <c r="G665" s="34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4" t="str">
        <f>_xlfn.XLOOKUP($A666,PROPERTIES[VEHIDCODE],PROPERTIES[REGION1])</f>
        <v>ALL_REGION</v>
      </c>
      <c r="F666" s="34" t="str">
        <f>_xlfn.XLOOKUP($A666,PROPERTIES[VEHIDCODE],PROPERTIES[REGION2])</f>
        <v>NO_REGION</v>
      </c>
      <c r="G666" s="34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4" t="str">
        <f>_xlfn.XLOOKUP($A667,PROPERTIES[VEHIDCODE],PROPERTIES[REGION1])</f>
        <v>ALL_REGION</v>
      </c>
      <c r="F667" s="34" t="str">
        <f>_xlfn.XLOOKUP($A667,PROPERTIES[VEHIDCODE],PROPERTIES[REGION2])</f>
        <v>NO_REGION</v>
      </c>
      <c r="G667" s="34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4" t="str">
        <f>_xlfn.XLOOKUP($A668,PROPERTIES[VEHIDCODE],PROPERTIES[REGION1])</f>
        <v>ALL_REGION</v>
      </c>
      <c r="F668" s="34" t="str">
        <f>_xlfn.XLOOKUP($A668,PROPERTIES[VEHIDCODE],PROPERTIES[REGION2])</f>
        <v>NO_REGION</v>
      </c>
      <c r="G668" s="34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4" t="str">
        <f>_xlfn.XLOOKUP($A669,PROPERTIES[VEHIDCODE],PROPERTIES[REGION1])</f>
        <v>ALL_REGION</v>
      </c>
      <c r="F669" s="34" t="str">
        <f>_xlfn.XLOOKUP($A669,PROPERTIES[VEHIDCODE],PROPERTIES[REGION2])</f>
        <v>NO_REGION</v>
      </c>
      <c r="G669" s="34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4" t="str">
        <f>_xlfn.XLOOKUP($A670,PROPERTIES[VEHIDCODE],PROPERTIES[REGION1])</f>
        <v>ALL_REGION</v>
      </c>
      <c r="F670" s="34" t="str">
        <f>_xlfn.XLOOKUP($A670,PROPERTIES[VEHIDCODE],PROPERTIES[REGION2])</f>
        <v>NO_REGION</v>
      </c>
      <c r="G670" s="34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4" t="str">
        <f>_xlfn.XLOOKUP($A671,PROPERTIES[VEHIDCODE],PROPERTIES[REGION1])</f>
        <v>ALL_REGION</v>
      </c>
      <c r="F671" s="34" t="str">
        <f>_xlfn.XLOOKUP($A671,PROPERTIES[VEHIDCODE],PROPERTIES[REGION2])</f>
        <v>NO_REGION</v>
      </c>
      <c r="G671" s="34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4" t="str">
        <f>_xlfn.XLOOKUP($A672,PROPERTIES[VEHIDCODE],PROPERTIES[REGION1])</f>
        <v>ALL_REGION</v>
      </c>
      <c r="F672" s="34" t="str">
        <f>_xlfn.XLOOKUP($A672,PROPERTIES[VEHIDCODE],PROPERTIES[REGION2])</f>
        <v>NO_REGION</v>
      </c>
      <c r="G672" s="34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4" t="str">
        <f>_xlfn.XLOOKUP($A673,PROPERTIES[VEHIDCODE],PROPERTIES[REGION1])</f>
        <v>ALL_REGION</v>
      </c>
      <c r="F673" s="34" t="str">
        <f>_xlfn.XLOOKUP($A673,PROPERTIES[VEHIDCODE],PROPERTIES[REGION2])</f>
        <v>NO_REGION</v>
      </c>
      <c r="G673" s="34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4" t="str">
        <f>_xlfn.XLOOKUP($A674,PROPERTIES[VEHIDCODE],PROPERTIES[REGION1])</f>
        <v>ALL_REGION</v>
      </c>
      <c r="F674" s="34" t="str">
        <f>_xlfn.XLOOKUP($A674,PROPERTIES[VEHIDCODE],PROPERTIES[REGION2])</f>
        <v>NO_REGION</v>
      </c>
      <c r="G674" s="34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4" t="str">
        <f>_xlfn.XLOOKUP($A675,PROPERTIES[VEHIDCODE],PROPERTIES[REGION1])</f>
        <v>ALL_REGION</v>
      </c>
      <c r="F675" s="34" t="str">
        <f>_xlfn.XLOOKUP($A675,PROPERTIES[VEHIDCODE],PROPERTIES[REGION2])</f>
        <v>NO_REGION</v>
      </c>
      <c r="G675" s="34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4" t="str">
        <f>_xlfn.XLOOKUP($A676,PROPERTIES[VEHIDCODE],PROPERTIES[REGION1])</f>
        <v>ALL_REGION</v>
      </c>
      <c r="F676" s="34" t="str">
        <f>_xlfn.XLOOKUP($A676,PROPERTIES[VEHIDCODE],PROPERTIES[REGION2])</f>
        <v>NO_REGION</v>
      </c>
      <c r="G676" s="34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4" t="str">
        <f>_xlfn.XLOOKUP($A677,PROPERTIES[VEHIDCODE],PROPERTIES[REGION1])</f>
        <v>ALL_REGION</v>
      </c>
      <c r="F677" s="34" t="str">
        <f>_xlfn.XLOOKUP($A677,PROPERTIES[VEHIDCODE],PROPERTIES[REGION2])</f>
        <v>NO_REGION</v>
      </c>
      <c r="G677" s="34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4" t="str">
        <f>_xlfn.XLOOKUP($A678,PROPERTIES[VEHIDCODE],PROPERTIES[REGION1])</f>
        <v>ALL_REGION</v>
      </c>
      <c r="F678" s="34" t="str">
        <f>_xlfn.XLOOKUP($A678,PROPERTIES[VEHIDCODE],PROPERTIES[REGION2])</f>
        <v>NO_REGION</v>
      </c>
      <c r="G678" s="34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4" t="str">
        <f>_xlfn.XLOOKUP($A679,PROPERTIES[VEHIDCODE],PROPERTIES[REGION1])</f>
        <v>ALL_REGION</v>
      </c>
      <c r="F679" s="34" t="str">
        <f>_xlfn.XLOOKUP($A679,PROPERTIES[VEHIDCODE],PROPERTIES[REGION2])</f>
        <v>NO_REGION</v>
      </c>
      <c r="G679" s="34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4" t="str">
        <f>_xlfn.XLOOKUP($A680,PROPERTIES[VEHIDCODE],PROPERTIES[REGION1])</f>
        <v>ALL_REGION</v>
      </c>
      <c r="F680" s="34" t="str">
        <f>_xlfn.XLOOKUP($A680,PROPERTIES[VEHIDCODE],PROPERTIES[REGION2])</f>
        <v>NO_REGION</v>
      </c>
      <c r="G680" s="34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4" t="str">
        <f>_xlfn.XLOOKUP($A681,PROPERTIES[VEHIDCODE],PROPERTIES[REGION1])</f>
        <v>ALL_REGION</v>
      </c>
      <c r="F681" s="34" t="str">
        <f>_xlfn.XLOOKUP($A681,PROPERTIES[VEHIDCODE],PROPERTIES[REGION2])</f>
        <v>NO_REGION</v>
      </c>
      <c r="G681" s="34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4" t="str">
        <f>_xlfn.XLOOKUP($A682,PROPERTIES[VEHIDCODE],PROPERTIES[REGION1])</f>
        <v>ALL_REGION</v>
      </c>
      <c r="F682" s="34" t="str">
        <f>_xlfn.XLOOKUP($A682,PROPERTIES[VEHIDCODE],PROPERTIES[REGION2])</f>
        <v>NO_REGION</v>
      </c>
      <c r="G682" s="34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4" t="str">
        <f>_xlfn.XLOOKUP($A683,PROPERTIES[VEHIDCODE],PROPERTIES[REGION1])</f>
        <v>ALL_REGION</v>
      </c>
      <c r="F683" s="34" t="str">
        <f>_xlfn.XLOOKUP($A683,PROPERTIES[VEHIDCODE],PROPERTIES[REGION2])</f>
        <v>NO_REGION</v>
      </c>
      <c r="G683" s="34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4" t="str">
        <f>_xlfn.XLOOKUP($A684,PROPERTIES[VEHIDCODE],PROPERTIES[REGION1])</f>
        <v>ALL_REGION</v>
      </c>
      <c r="F684" s="34" t="str">
        <f>_xlfn.XLOOKUP($A684,PROPERTIES[VEHIDCODE],PROPERTIES[REGION2])</f>
        <v>NO_REGION</v>
      </c>
      <c r="G684" s="34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4" t="str">
        <f>_xlfn.XLOOKUP($A685,PROPERTIES[VEHIDCODE],PROPERTIES[REGION1])</f>
        <v>ALL_REGION</v>
      </c>
      <c r="F685" s="34" t="str">
        <f>_xlfn.XLOOKUP($A685,PROPERTIES[VEHIDCODE],PROPERTIES[REGION2])</f>
        <v>NO_REGION</v>
      </c>
      <c r="G685" s="34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4" t="str">
        <f>_xlfn.XLOOKUP($A686,PROPERTIES[VEHIDCODE],PROPERTIES[REGION1])</f>
        <v>ALL_REGION</v>
      </c>
      <c r="F686" s="34" t="str">
        <f>_xlfn.XLOOKUP($A686,PROPERTIES[VEHIDCODE],PROPERTIES[REGION2])</f>
        <v>NO_REGION</v>
      </c>
      <c r="G686" s="34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4" t="str">
        <f>_xlfn.XLOOKUP($A687,PROPERTIES[VEHIDCODE],PROPERTIES[REGION1])</f>
        <v>ALL_REGION</v>
      </c>
      <c r="F687" s="34" t="str">
        <f>_xlfn.XLOOKUP($A687,PROPERTIES[VEHIDCODE],PROPERTIES[REGION2])</f>
        <v>NO_REGION</v>
      </c>
      <c r="G687" s="34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4" t="str">
        <f>_xlfn.XLOOKUP($A688,PROPERTIES[VEHIDCODE],PROPERTIES[REGION1])</f>
        <v>ALL_REGION</v>
      </c>
      <c r="F688" s="34" t="str">
        <f>_xlfn.XLOOKUP($A688,PROPERTIES[VEHIDCODE],PROPERTIES[REGION2])</f>
        <v>NO_REGION</v>
      </c>
      <c r="G688" s="34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4" t="str">
        <f>_xlfn.XLOOKUP($A689,PROPERTIES[VEHIDCODE],PROPERTIES[REGION1])</f>
        <v>ALL_REGION</v>
      </c>
      <c r="F689" s="34" t="str">
        <f>_xlfn.XLOOKUP($A689,PROPERTIES[VEHIDCODE],PROPERTIES[REGION2])</f>
        <v>NO_REGION</v>
      </c>
      <c r="G689" s="34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4" t="str">
        <f>_xlfn.XLOOKUP($A690,PROPERTIES[VEHIDCODE],PROPERTIES[REGION1])</f>
        <v>ALL_REGION</v>
      </c>
      <c r="F690" s="34" t="str">
        <f>_xlfn.XLOOKUP($A690,PROPERTIES[VEHIDCODE],PROPERTIES[REGION2])</f>
        <v>NO_REGION</v>
      </c>
      <c r="G690" s="34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4" t="str">
        <f>_xlfn.XLOOKUP($A691,PROPERTIES[VEHIDCODE],PROPERTIES[REGION1])</f>
        <v>ALL_REGION</v>
      </c>
      <c r="F691" s="34" t="str">
        <f>_xlfn.XLOOKUP($A691,PROPERTIES[VEHIDCODE],PROPERTIES[REGION2])</f>
        <v>NO_REGION</v>
      </c>
      <c r="G691" s="34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4" t="str">
        <f>_xlfn.XLOOKUP($A692,PROPERTIES[VEHIDCODE],PROPERTIES[REGION1])</f>
        <v>ALL_REGION</v>
      </c>
      <c r="F692" s="34" t="str">
        <f>_xlfn.XLOOKUP($A692,PROPERTIES[VEHIDCODE],PROPERTIES[REGION2])</f>
        <v>NO_REGION</v>
      </c>
      <c r="G692" s="34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4" t="str">
        <f>_xlfn.XLOOKUP($A693,PROPERTIES[VEHIDCODE],PROPERTIES[REGION1])</f>
        <v>ALL_REGION</v>
      </c>
      <c r="F693" s="34" t="str">
        <f>_xlfn.XLOOKUP($A693,PROPERTIES[VEHIDCODE],PROPERTIES[REGION2])</f>
        <v>NO_REGION</v>
      </c>
      <c r="G693" s="34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4" t="str">
        <f>_xlfn.XLOOKUP($A694,PROPERTIES[VEHIDCODE],PROPERTIES[REGION1])</f>
        <v>ALL_REGION</v>
      </c>
      <c r="F694" s="34" t="str">
        <f>_xlfn.XLOOKUP($A694,PROPERTIES[VEHIDCODE],PROPERTIES[REGION2])</f>
        <v>NO_REGION</v>
      </c>
      <c r="G694" s="34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4" t="str">
        <f>_xlfn.XLOOKUP($A695,PROPERTIES[VEHIDCODE],PROPERTIES[REGION1])</f>
        <v>ALL_REGION</v>
      </c>
      <c r="F695" s="34" t="str">
        <f>_xlfn.XLOOKUP($A695,PROPERTIES[VEHIDCODE],PROPERTIES[REGION2])</f>
        <v>NO_REGION</v>
      </c>
      <c r="G695" s="34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4" t="str">
        <f>_xlfn.XLOOKUP($A696,PROPERTIES[VEHIDCODE],PROPERTIES[REGION1])</f>
        <v>ALL_REGION</v>
      </c>
      <c r="F696" s="34" t="str">
        <f>_xlfn.XLOOKUP($A696,PROPERTIES[VEHIDCODE],PROPERTIES[REGION2])</f>
        <v>NO_REGION</v>
      </c>
      <c r="G696" s="34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4" t="str">
        <f>_xlfn.XLOOKUP($A697,PROPERTIES[VEHIDCODE],PROPERTIES[REGION1])</f>
        <v>ALL_REGION</v>
      </c>
      <c r="F697" s="34" t="str">
        <f>_xlfn.XLOOKUP($A697,PROPERTIES[VEHIDCODE],PROPERTIES[REGION2])</f>
        <v>NO_REGION</v>
      </c>
      <c r="G697" s="34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4" t="str">
        <f>_xlfn.XLOOKUP($A698,PROPERTIES[VEHIDCODE],PROPERTIES[REGION1])</f>
        <v>ALL_REGION</v>
      </c>
      <c r="F698" s="34" t="str">
        <f>_xlfn.XLOOKUP($A698,PROPERTIES[VEHIDCODE],PROPERTIES[REGION2])</f>
        <v>NO_REGION</v>
      </c>
      <c r="G698" s="34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4" t="str">
        <f>_xlfn.XLOOKUP($A699,PROPERTIES[VEHIDCODE],PROPERTIES[REGION1])</f>
        <v>ALL_REGION</v>
      </c>
      <c r="F699" s="34" t="str">
        <f>_xlfn.XLOOKUP($A699,PROPERTIES[VEHIDCODE],PROPERTIES[REGION2])</f>
        <v>NO_REGION</v>
      </c>
      <c r="G699" s="34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4" t="str">
        <f>_xlfn.XLOOKUP($A700,PROPERTIES[VEHIDCODE],PROPERTIES[REGION1])</f>
        <v>ALL_REGION</v>
      </c>
      <c r="F700" s="34" t="str">
        <f>_xlfn.XLOOKUP($A700,PROPERTIES[VEHIDCODE],PROPERTIES[REGION2])</f>
        <v>NO_REGION</v>
      </c>
      <c r="G700" s="34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4" t="str">
        <f>_xlfn.XLOOKUP($A701,PROPERTIES[VEHIDCODE],PROPERTIES[REGION1])</f>
        <v>ALL_REGION</v>
      </c>
      <c r="F701" s="34" t="str">
        <f>_xlfn.XLOOKUP($A701,PROPERTIES[VEHIDCODE],PROPERTIES[REGION2])</f>
        <v>NO_REGION</v>
      </c>
      <c r="G701" s="34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4" t="str">
        <f>_xlfn.XLOOKUP($A702,PROPERTIES[VEHIDCODE],PROPERTIES[REGION1])</f>
        <v>ALL_REGION</v>
      </c>
      <c r="F702" s="34" t="str">
        <f>_xlfn.XLOOKUP($A702,PROPERTIES[VEHIDCODE],PROPERTIES[REGION2])</f>
        <v>NO_REGION</v>
      </c>
      <c r="G702" s="34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4" t="str">
        <f>_xlfn.XLOOKUP($A703,PROPERTIES[VEHIDCODE],PROPERTIES[REGION1])</f>
        <v>ALL_REGION</v>
      </c>
      <c r="F703" s="34" t="str">
        <f>_xlfn.XLOOKUP($A703,PROPERTIES[VEHIDCODE],PROPERTIES[REGION2])</f>
        <v>NO_REGION</v>
      </c>
      <c r="G703" s="34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4" t="str">
        <f>_xlfn.XLOOKUP($A704,PROPERTIES[VEHIDCODE],PROPERTIES[REGION1])</f>
        <v>ALL_REGION</v>
      </c>
      <c r="F704" s="34" t="str">
        <f>_xlfn.XLOOKUP($A704,PROPERTIES[VEHIDCODE],PROPERTIES[REGION2])</f>
        <v>NO_REGION</v>
      </c>
      <c r="G704" s="34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4" t="str">
        <f>_xlfn.XLOOKUP($A705,PROPERTIES[VEHIDCODE],PROPERTIES[REGION1])</f>
        <v>ALL_REGION</v>
      </c>
      <c r="F705" s="34" t="str">
        <f>_xlfn.XLOOKUP($A705,PROPERTIES[VEHIDCODE],PROPERTIES[REGION2])</f>
        <v>NO_REGION</v>
      </c>
      <c r="G705" s="34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4" t="str">
        <f>_xlfn.XLOOKUP($A706,PROPERTIES[VEHIDCODE],PROPERTIES[REGION1])</f>
        <v>ALL_REGION</v>
      </c>
      <c r="F706" s="34" t="str">
        <f>_xlfn.XLOOKUP($A706,PROPERTIES[VEHIDCODE],PROPERTIES[REGION2])</f>
        <v>NO_REGION</v>
      </c>
      <c r="G706" s="34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4" t="str">
        <f>_xlfn.XLOOKUP($A707,PROPERTIES[VEHIDCODE],PROPERTIES[REGION1])</f>
        <v>ALL_REGION</v>
      </c>
      <c r="F707" s="34" t="str">
        <f>_xlfn.XLOOKUP($A707,PROPERTIES[VEHIDCODE],PROPERTIES[REGION2])</f>
        <v>NO_REGION</v>
      </c>
      <c r="G707" s="34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4" t="str">
        <f>_xlfn.XLOOKUP($A708,PROPERTIES[VEHIDCODE],PROPERTIES[REGION1])</f>
        <v>ALL_REGION</v>
      </c>
      <c r="F708" s="34" t="str">
        <f>_xlfn.XLOOKUP($A708,PROPERTIES[VEHIDCODE],PROPERTIES[REGION2])</f>
        <v>NO_REGION</v>
      </c>
      <c r="G708" s="34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4" t="str">
        <f>_xlfn.XLOOKUP($A709,PROPERTIES[VEHIDCODE],PROPERTIES[REGION1])</f>
        <v>ALL_REGION</v>
      </c>
      <c r="F709" s="34" t="str">
        <f>_xlfn.XLOOKUP($A709,PROPERTIES[VEHIDCODE],PROPERTIES[REGION2])</f>
        <v>NO_REGION</v>
      </c>
      <c r="G709" s="34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4" t="str">
        <f>_xlfn.XLOOKUP($A710,PROPERTIES[VEHIDCODE],PROPERTIES[REGION1])</f>
        <v>ALL_REGION</v>
      </c>
      <c r="F710" s="34" t="str">
        <f>_xlfn.XLOOKUP($A710,PROPERTIES[VEHIDCODE],PROPERTIES[REGION2])</f>
        <v>NO_REGION</v>
      </c>
      <c r="G710" s="34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4" t="str">
        <f>_xlfn.XLOOKUP($A711,PROPERTIES[VEHIDCODE],PROPERTIES[REGION1])</f>
        <v>ALL_REGION</v>
      </c>
      <c r="F711" s="34" t="str">
        <f>_xlfn.XLOOKUP($A711,PROPERTIES[VEHIDCODE],PROPERTIES[REGION2])</f>
        <v>NO_REGION</v>
      </c>
      <c r="G711" s="34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4" t="str">
        <f>_xlfn.XLOOKUP($A712,PROPERTIES[VEHIDCODE],PROPERTIES[REGION1])</f>
        <v>ALL_REGION</v>
      </c>
      <c r="F712" s="34" t="str">
        <f>_xlfn.XLOOKUP($A712,PROPERTIES[VEHIDCODE],PROPERTIES[REGION2])</f>
        <v>NO_REGION</v>
      </c>
      <c r="G712" s="34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4" t="str">
        <f>_xlfn.XLOOKUP($A713,PROPERTIES[VEHIDCODE],PROPERTIES[REGION1])</f>
        <v>ALL_REGION</v>
      </c>
      <c r="F713" s="34" t="str">
        <f>_xlfn.XLOOKUP($A713,PROPERTIES[VEHIDCODE],PROPERTIES[REGION2])</f>
        <v>NO_REGION</v>
      </c>
      <c r="G713" s="34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4" t="str">
        <f>_xlfn.XLOOKUP($A714,PROPERTIES[VEHIDCODE],PROPERTIES[REGION1])</f>
        <v>ALL_REGION</v>
      </c>
      <c r="F714" s="34" t="str">
        <f>_xlfn.XLOOKUP($A714,PROPERTIES[VEHIDCODE],PROPERTIES[REGION2])</f>
        <v>NO_REGION</v>
      </c>
      <c r="G714" s="34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4" t="str">
        <f>_xlfn.XLOOKUP($A715,PROPERTIES[VEHIDCODE],PROPERTIES[REGION1])</f>
        <v>ALL_REGION</v>
      </c>
      <c r="F715" s="34" t="str">
        <f>_xlfn.XLOOKUP($A715,PROPERTIES[VEHIDCODE],PROPERTIES[REGION2])</f>
        <v>NO_REGION</v>
      </c>
      <c r="G715" s="34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4" t="str">
        <f>_xlfn.XLOOKUP($A716,PROPERTIES[VEHIDCODE],PROPERTIES[REGION1])</f>
        <v>ALL_REGION</v>
      </c>
      <c r="F716" s="34" t="str">
        <f>_xlfn.XLOOKUP($A716,PROPERTIES[VEHIDCODE],PROPERTIES[REGION2])</f>
        <v>NO_REGION</v>
      </c>
      <c r="G716" s="34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4" t="str">
        <f>_xlfn.XLOOKUP($A717,PROPERTIES[VEHIDCODE],PROPERTIES[REGION1])</f>
        <v>ALL_REGION</v>
      </c>
      <c r="F717" s="34" t="str">
        <f>_xlfn.XLOOKUP($A717,PROPERTIES[VEHIDCODE],PROPERTIES[REGION2])</f>
        <v>NO_REGION</v>
      </c>
      <c r="G717" s="34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4" t="str">
        <f>_xlfn.XLOOKUP($A718,PROPERTIES[VEHIDCODE],PROPERTIES[REGION1])</f>
        <v>ALL_REGION</v>
      </c>
      <c r="F718" s="34" t="str">
        <f>_xlfn.XLOOKUP($A718,PROPERTIES[VEHIDCODE],PROPERTIES[REGION2])</f>
        <v>NO_REGION</v>
      </c>
      <c r="G718" s="34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4" t="str">
        <f>_xlfn.XLOOKUP($A719,PROPERTIES[VEHIDCODE],PROPERTIES[REGION1])</f>
        <v>REGIONTYPE1</v>
      </c>
      <c r="F719" s="34" t="str">
        <f>_xlfn.XLOOKUP($A719,PROPERTIES[VEHIDCODE],PROPERTIES[REGION2])</f>
        <v>OCEANIA</v>
      </c>
      <c r="G719" s="34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4" t="str">
        <f>_xlfn.XLOOKUP($A720,PROPERTIES[VEHIDCODE],PROPERTIES[REGION1])</f>
        <v>ALL_REGION</v>
      </c>
      <c r="F720" s="34" t="str">
        <f>_xlfn.XLOOKUP($A720,PROPERTIES[VEHIDCODE],PROPERTIES[REGION2])</f>
        <v>NO_REGION</v>
      </c>
      <c r="G720" s="34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4" t="str">
        <f>_xlfn.XLOOKUP($A721,PROPERTIES[VEHIDCODE],PROPERTIES[REGION1])</f>
        <v>ALL_REGION</v>
      </c>
      <c r="F721" s="34" t="str">
        <f>_xlfn.XLOOKUP($A721,PROPERTIES[VEHIDCODE],PROPERTIES[REGION2])</f>
        <v>NO_REGION</v>
      </c>
      <c r="G721" s="34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4" t="str">
        <f>_xlfn.XLOOKUP($A722,PROPERTIES[VEHIDCODE],PROPERTIES[REGION1])</f>
        <v>REGIONTYPE1</v>
      </c>
      <c r="F722" s="34" t="str">
        <f>_xlfn.XLOOKUP($A722,PROPERTIES[VEHIDCODE],PROPERTIES[REGION2])</f>
        <v>OCEANIA</v>
      </c>
      <c r="G722" s="34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4" t="str">
        <f>_xlfn.XLOOKUP($A723,PROPERTIES[VEHIDCODE],PROPERTIES[REGION1])</f>
        <v>ALL_REGION</v>
      </c>
      <c r="F723" s="34" t="str">
        <f>_xlfn.XLOOKUP($A723,PROPERTIES[VEHIDCODE],PROPERTIES[REGION2])</f>
        <v>NO_REGION</v>
      </c>
      <c r="G723" s="34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4" t="str">
        <f>_xlfn.XLOOKUP($A724,PROPERTIES[VEHIDCODE],PROPERTIES[REGION1])</f>
        <v>ALL_REGION</v>
      </c>
      <c r="F724" s="34" t="str">
        <f>_xlfn.XLOOKUP($A724,PROPERTIES[VEHIDCODE],PROPERTIES[REGION2])</f>
        <v>NO_REGION</v>
      </c>
      <c r="G724" s="34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4" t="str">
        <f>_xlfn.XLOOKUP($A725,PROPERTIES[VEHIDCODE],PROPERTIES[REGION1])</f>
        <v>REGIONTYPE1</v>
      </c>
      <c r="F725" s="34" t="str">
        <f>_xlfn.XLOOKUP($A725,PROPERTIES[VEHIDCODE],PROPERTIES[REGION2])</f>
        <v>OCEANIA</v>
      </c>
      <c r="G725" s="34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4" t="str">
        <f>_xlfn.XLOOKUP($A726,PROPERTIES[VEHIDCODE],PROPERTIES[REGION1])</f>
        <v>REGIONTYPE1</v>
      </c>
      <c r="F726" s="34" t="str">
        <f>_xlfn.XLOOKUP($A726,PROPERTIES[VEHIDCODE],PROPERTIES[REGION2])</f>
        <v>OCEANIA</v>
      </c>
      <c r="G726" s="34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4" t="str">
        <f>_xlfn.XLOOKUP($A727,PROPERTIES[VEHIDCODE],PROPERTIES[REGION1])</f>
        <v>REGIONTYPE1</v>
      </c>
      <c r="F727" s="34" t="str">
        <f>_xlfn.XLOOKUP($A727,PROPERTIES[VEHIDCODE],PROPERTIES[REGION2])</f>
        <v>OCEANIA</v>
      </c>
      <c r="G727" s="34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4" t="str">
        <f>_xlfn.XLOOKUP($A728,PROPERTIES[VEHIDCODE],PROPERTIES[REGION1])</f>
        <v>ALL_AMERICA</v>
      </c>
      <c r="F728" s="34" t="str">
        <f>_xlfn.XLOOKUP($A728,PROPERTIES[VEHIDCODE],PROPERTIES[REGION2])</f>
        <v>OCEANIA</v>
      </c>
      <c r="G728" s="34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4" t="str">
        <f>_xlfn.XLOOKUP($A729,PROPERTIES[VEHIDCODE],PROPERTIES[REGION1])</f>
        <v>ALL_AMERICA</v>
      </c>
      <c r="F729" s="34" t="str">
        <f>_xlfn.XLOOKUP($A729,PROPERTIES[VEHIDCODE],PROPERTIES[REGION2])</f>
        <v>OCEANIA</v>
      </c>
      <c r="G729" s="34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4" t="str">
        <f>_xlfn.XLOOKUP($A730,PROPERTIES[VEHIDCODE],PROPERTIES[REGION1])</f>
        <v>REGIONTYPE1</v>
      </c>
      <c r="F730" s="34" t="str">
        <f>_xlfn.XLOOKUP($A730,PROPERTIES[VEHIDCODE],PROPERTIES[REGION2])</f>
        <v>OCEANIA</v>
      </c>
      <c r="G730" s="34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4" t="str">
        <f>_xlfn.XLOOKUP($A731,PROPERTIES[VEHIDCODE],PROPERTIES[REGION1])</f>
        <v>REGIONTYPE1</v>
      </c>
      <c r="F731" s="34" t="str">
        <f>_xlfn.XLOOKUP($A731,PROPERTIES[VEHIDCODE],PROPERTIES[REGION2])</f>
        <v>OCEANIA</v>
      </c>
      <c r="G731" s="34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4" t="str">
        <f>_xlfn.XLOOKUP($A732,PROPERTIES[VEHIDCODE],PROPERTIES[REGION1])</f>
        <v>REGIONTYPE1</v>
      </c>
      <c r="F732" s="34" t="str">
        <f>_xlfn.XLOOKUP($A732,PROPERTIES[VEHIDCODE],PROPERTIES[REGION2])</f>
        <v>OCEANIA</v>
      </c>
      <c r="G732" s="34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4" t="str">
        <f>_xlfn.XLOOKUP($A733,PROPERTIES[VEHIDCODE],PROPERTIES[REGION1])</f>
        <v>REGIONTYPE1</v>
      </c>
      <c r="F733" s="34" t="str">
        <f>_xlfn.XLOOKUP($A733,PROPERTIES[VEHIDCODE],PROPERTIES[REGION2])</f>
        <v>OCEANIA</v>
      </c>
      <c r="G733" s="34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4" t="str">
        <f>_xlfn.XLOOKUP($A734,PROPERTIES[VEHIDCODE],PROPERTIES[REGION1])</f>
        <v>REGIONTYPE1</v>
      </c>
      <c r="F734" s="34" t="str">
        <f>_xlfn.XLOOKUP($A734,PROPERTIES[VEHIDCODE],PROPERTIES[REGION2])</f>
        <v>OCEANIA</v>
      </c>
      <c r="G734" s="34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4" t="str">
        <f>_xlfn.XLOOKUP($A735,PROPERTIES[VEHIDCODE],PROPERTIES[REGION1])</f>
        <v>ALL_REGION</v>
      </c>
      <c r="F735" s="34" t="str">
        <f>_xlfn.XLOOKUP($A735,PROPERTIES[VEHIDCODE],PROPERTIES[REGION2])</f>
        <v>NO_REGION</v>
      </c>
      <c r="G735" s="34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4" t="str">
        <f>_xlfn.XLOOKUP($A736,PROPERTIES[VEHIDCODE],PROPERTIES[REGION1])</f>
        <v>ALL_REGION</v>
      </c>
      <c r="F736" s="34" t="str">
        <f>_xlfn.XLOOKUP($A736,PROPERTIES[VEHIDCODE],PROPERTIES[REGION2])</f>
        <v>NO_REGION</v>
      </c>
      <c r="G736" s="34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4" t="str">
        <f>_xlfn.XLOOKUP($A737,PROPERTIES[VEHIDCODE],PROPERTIES[REGION1])</f>
        <v>REGIONTYPE1</v>
      </c>
      <c r="F737" s="34" t="str">
        <f>_xlfn.XLOOKUP($A737,PROPERTIES[VEHIDCODE],PROPERTIES[REGION2])</f>
        <v>OCEANIA</v>
      </c>
      <c r="G737" s="34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4" t="str">
        <f>_xlfn.XLOOKUP($A738,PROPERTIES[VEHIDCODE],PROPERTIES[REGION1])</f>
        <v>REGIONTYPE1</v>
      </c>
      <c r="F738" s="34" t="str">
        <f>_xlfn.XLOOKUP($A738,PROPERTIES[VEHIDCODE],PROPERTIES[REGION2])</f>
        <v>OCEANIA</v>
      </c>
      <c r="G738" s="34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4" t="str">
        <f>_xlfn.XLOOKUP($A739,PROPERTIES[VEHIDCODE],PROPERTIES[REGION1])</f>
        <v>REGIONTYPE1</v>
      </c>
      <c r="F739" s="34" t="str">
        <f>_xlfn.XLOOKUP($A739,PROPERTIES[VEHIDCODE],PROPERTIES[REGION2])</f>
        <v>OCEANIA</v>
      </c>
      <c r="G739" s="34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4" t="str">
        <f>_xlfn.XLOOKUP($A740,PROPERTIES[VEHIDCODE],PROPERTIES[REGION1])</f>
        <v>REGIONTYPE3</v>
      </c>
      <c r="F740" s="34" t="str">
        <f>_xlfn.XLOOKUP($A740,PROPERTIES[VEHIDCODE],PROPERTIES[REGION2])</f>
        <v>ALL_AMERICA</v>
      </c>
      <c r="G740" s="34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4" t="str">
        <f>_xlfn.XLOOKUP($A741,PROPERTIES[VEHIDCODE],PROPERTIES[REGION1])</f>
        <v>REGIONTYPE3</v>
      </c>
      <c r="F741" s="34" t="str">
        <f>_xlfn.XLOOKUP($A741,PROPERTIES[VEHIDCODE],PROPERTIES[REGION2])</f>
        <v>ALL_AMERICA</v>
      </c>
      <c r="G741" s="34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4" t="str">
        <f>_xlfn.XLOOKUP($A742,PROPERTIES[VEHIDCODE],PROPERTIES[REGION1])</f>
        <v>REGIONTYPE3</v>
      </c>
      <c r="F742" s="34" t="str">
        <f>_xlfn.XLOOKUP($A742,PROPERTIES[VEHIDCODE],PROPERTIES[REGION2])</f>
        <v>ALL_AMERICA</v>
      </c>
      <c r="G742" s="34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4" t="str">
        <f>_xlfn.XLOOKUP($A743,PROPERTIES[VEHIDCODE],PROPERTIES[REGION1])</f>
        <v>REGIONTYPE1</v>
      </c>
      <c r="F743" s="34" t="str">
        <f>_xlfn.XLOOKUP($A743,PROPERTIES[VEHIDCODE],PROPERTIES[REGION2])</f>
        <v>OCEANIA</v>
      </c>
      <c r="G743" s="34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4" t="str">
        <f>_xlfn.XLOOKUP($A744,PROPERTIES[VEHIDCODE],PROPERTIES[REGION1])</f>
        <v>ALL_AMERICA</v>
      </c>
      <c r="F744" s="34" t="str">
        <f>_xlfn.XLOOKUP($A744,PROPERTIES[VEHIDCODE],PROPERTIES[REGION2])</f>
        <v>OCEANIA</v>
      </c>
      <c r="G744" s="34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4" t="str">
        <f>_xlfn.XLOOKUP($A745,PROPERTIES[VEHIDCODE],PROPERTIES[REGION1])</f>
        <v>ALL_AMERICA</v>
      </c>
      <c r="F745" s="34" t="str">
        <f>_xlfn.XLOOKUP($A745,PROPERTIES[VEHIDCODE],PROPERTIES[REGION2])</f>
        <v>OCEANIA</v>
      </c>
      <c r="G745" s="34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4" t="str">
        <f>_xlfn.XLOOKUP($A746,PROPERTIES[VEHIDCODE],PROPERTIES[REGION1])</f>
        <v>ALL_AMERICA</v>
      </c>
      <c r="F746" s="34" t="str">
        <f>_xlfn.XLOOKUP($A746,PROPERTIES[VEHIDCODE],PROPERTIES[REGION2])</f>
        <v>OCEANIA</v>
      </c>
      <c r="G746" s="34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4" t="str">
        <f>_xlfn.XLOOKUP($A747,PROPERTIES[VEHIDCODE],PROPERTIES[REGION1])</f>
        <v>REGIONTYPE1</v>
      </c>
      <c r="F747" s="34" t="str">
        <f>_xlfn.XLOOKUP($A747,PROPERTIES[VEHIDCODE],PROPERTIES[REGION2])</f>
        <v>NO_REGION</v>
      </c>
      <c r="G747" s="34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4" t="str">
        <f>_xlfn.XLOOKUP($A748,PROPERTIES[VEHIDCODE],PROPERTIES[REGION1])</f>
        <v>REGIONTYPE1</v>
      </c>
      <c r="F748" s="34" t="str">
        <f>_xlfn.XLOOKUP($A748,PROPERTIES[VEHIDCODE],PROPERTIES[REGION2])</f>
        <v>NO_REGION</v>
      </c>
      <c r="G748" s="34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4" t="str">
        <f>_xlfn.XLOOKUP($A749,PROPERTIES[VEHIDCODE],PROPERTIES[REGION1])</f>
        <v>REGIONTYPE1</v>
      </c>
      <c r="F749" s="34" t="str">
        <f>_xlfn.XLOOKUP($A749,PROPERTIES[VEHIDCODE],PROPERTIES[REGION2])</f>
        <v>NO_REGION</v>
      </c>
      <c r="G749" s="34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4" t="str">
        <f>_xlfn.XLOOKUP($A750,PROPERTIES[VEHIDCODE],PROPERTIES[REGION1])</f>
        <v>REGIONTYPE1</v>
      </c>
      <c r="F750" s="34" t="str">
        <f>_xlfn.XLOOKUP($A750,PROPERTIES[VEHIDCODE],PROPERTIES[REGION2])</f>
        <v>NO_REGION</v>
      </c>
      <c r="G750" s="34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4" t="str">
        <f>_xlfn.XLOOKUP($A751,PROPERTIES[VEHIDCODE],PROPERTIES[REGION1])</f>
        <v>ALL_EUROPE</v>
      </c>
      <c r="F751" s="34" t="str">
        <f>_xlfn.XLOOKUP($A751,PROPERTIES[VEHIDCODE],PROPERTIES[REGION2])</f>
        <v>NO_REGION</v>
      </c>
      <c r="G751" s="34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4" t="str">
        <f>_xlfn.XLOOKUP($A752,PROPERTIES[VEHIDCODE],PROPERTIES[REGION1])</f>
        <v>REGIONTYPE1</v>
      </c>
      <c r="F752" s="34" t="str">
        <f>_xlfn.XLOOKUP($A752,PROPERTIES[VEHIDCODE],PROPERTIES[REGION2])</f>
        <v>NO_REGION</v>
      </c>
      <c r="G752" s="34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4" t="str">
        <f>_xlfn.XLOOKUP($A753,PROPERTIES[VEHIDCODE],PROPERTIES[REGION1])</f>
        <v>REGIONTYPE1</v>
      </c>
      <c r="F753" s="34" t="str">
        <f>_xlfn.XLOOKUP($A753,PROPERTIES[VEHIDCODE],PROPERTIES[REGION2])</f>
        <v>NO_REGION</v>
      </c>
      <c r="G753" s="34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4" t="str">
        <f>_xlfn.XLOOKUP($A754,PROPERTIES[VEHIDCODE],PROPERTIES[REGION1])</f>
        <v>REGIONTYPE1</v>
      </c>
      <c r="F754" s="34" t="str">
        <f>_xlfn.XLOOKUP($A754,PROPERTIES[VEHIDCODE],PROPERTIES[REGION2])</f>
        <v>NO_REGION</v>
      </c>
      <c r="G754" s="34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4" t="str">
        <f>_xlfn.XLOOKUP($A755,PROPERTIES[VEHIDCODE],PROPERTIES[REGION1])</f>
        <v>REGIONTYPE1</v>
      </c>
      <c r="F755" s="34" t="str">
        <f>_xlfn.XLOOKUP($A755,PROPERTIES[VEHIDCODE],PROPERTIES[REGION2])</f>
        <v>NO_REGION</v>
      </c>
      <c r="G755" s="34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4" t="str">
        <f>_xlfn.XLOOKUP($A756,PROPERTIES[VEHIDCODE],PROPERTIES[REGION1])</f>
        <v>ASIA</v>
      </c>
      <c r="F756" s="34" t="str">
        <f>_xlfn.XLOOKUP($A756,PROPERTIES[VEHIDCODE],PROPERTIES[REGION2])</f>
        <v>NO_REGION</v>
      </c>
      <c r="G756" s="34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4" t="str">
        <f>_xlfn.XLOOKUP($A757,PROPERTIES[VEHIDCODE],PROPERTIES[REGION1])</f>
        <v>ASIA</v>
      </c>
      <c r="F757" s="34" t="str">
        <f>_xlfn.XLOOKUP($A757,PROPERTIES[VEHIDCODE],PROPERTIES[REGION2])</f>
        <v>NO_REGION</v>
      </c>
      <c r="G757" s="34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4" t="str">
        <f>_xlfn.XLOOKUP($A758,PROPERTIES[VEHIDCODE],PROPERTIES[REGION1])</f>
        <v>ASIA</v>
      </c>
      <c r="F758" s="34" t="str">
        <f>_xlfn.XLOOKUP($A758,PROPERTIES[VEHIDCODE],PROPERTIES[REGION2])</f>
        <v>NO_REGION</v>
      </c>
      <c r="G758" s="34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4" t="str">
        <f>_xlfn.XLOOKUP($A759,PROPERTIES[VEHIDCODE],PROPERTIES[REGION1])</f>
        <v>ASIA</v>
      </c>
      <c r="F759" s="34" t="str">
        <f>_xlfn.XLOOKUP($A759,PROPERTIES[VEHIDCODE],PROPERTIES[REGION2])</f>
        <v>NO_REGION</v>
      </c>
      <c r="G759" s="34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4" t="str">
        <f>_xlfn.XLOOKUP($A760,PROPERTIES[VEHIDCODE],PROPERTIES[REGION1])</f>
        <v>REGIONTYPE1</v>
      </c>
      <c r="F760" s="34" t="str">
        <f>_xlfn.XLOOKUP($A760,PROPERTIES[VEHIDCODE],PROPERTIES[REGION2])</f>
        <v>NO_REGION</v>
      </c>
      <c r="G760" s="34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4" t="str">
        <f>_xlfn.XLOOKUP($A761,PROPERTIES[VEHIDCODE],PROPERTIES[REGION1])</f>
        <v>REGIONTYPE1</v>
      </c>
      <c r="F761" s="34" t="str">
        <f>_xlfn.XLOOKUP($A761,PROPERTIES[VEHIDCODE],PROPERTIES[REGION2])</f>
        <v>NO_REGION</v>
      </c>
      <c r="G761" s="34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4" t="str">
        <f>_xlfn.XLOOKUP($A762,PROPERTIES[VEHIDCODE],PROPERTIES[REGION1])</f>
        <v>REGIONTYPE1</v>
      </c>
      <c r="F762" s="34" t="str">
        <f>_xlfn.XLOOKUP($A762,PROPERTIES[VEHIDCODE],PROPERTIES[REGION2])</f>
        <v>NO_REGION</v>
      </c>
      <c r="G762" s="34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4" t="str">
        <f>_xlfn.XLOOKUP($A763,PROPERTIES[VEHIDCODE],PROPERTIES[REGION1])</f>
        <v>REGIONTYPE1</v>
      </c>
      <c r="F763" s="34" t="str">
        <f>_xlfn.XLOOKUP($A763,PROPERTIES[VEHIDCODE],PROPERTIES[REGION2])</f>
        <v>NO_REGION</v>
      </c>
      <c r="G763" s="34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4" t="str">
        <f>_xlfn.XLOOKUP($A764,PROPERTIES[VEHIDCODE],PROPERTIES[REGION1])</f>
        <v>ALL_EUROPE</v>
      </c>
      <c r="F764" s="34" t="str">
        <f>_xlfn.XLOOKUP($A764,PROPERTIES[VEHIDCODE],PROPERTIES[REGION2])</f>
        <v>ASIA</v>
      </c>
      <c r="G764" s="34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4" t="str">
        <f>_xlfn.XLOOKUP($A765,PROPERTIES[VEHIDCODE],PROPERTIES[REGION1])</f>
        <v>ALL_EUROPE</v>
      </c>
      <c r="F765" s="34" t="str">
        <f>_xlfn.XLOOKUP($A765,PROPERTIES[VEHIDCODE],PROPERTIES[REGION2])</f>
        <v>ASIA</v>
      </c>
      <c r="G765" s="34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4" t="str">
        <f>_xlfn.XLOOKUP($A766,PROPERTIES[VEHIDCODE],PROPERTIES[REGION1])</f>
        <v>ALL_EUROPE</v>
      </c>
      <c r="F766" s="34" t="str">
        <f>_xlfn.XLOOKUP($A766,PROPERTIES[VEHIDCODE],PROPERTIES[REGION2])</f>
        <v>ASIA</v>
      </c>
      <c r="G766" s="34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4" t="str">
        <f>_xlfn.XLOOKUP($A767,PROPERTIES[VEHIDCODE],PROPERTIES[REGION1])</f>
        <v>ALL_EUROPE</v>
      </c>
      <c r="F767" s="34" t="str">
        <f>_xlfn.XLOOKUP($A767,PROPERTIES[VEHIDCODE],PROPERTIES[REGION2])</f>
        <v>ASIA</v>
      </c>
      <c r="G767" s="34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4" t="str">
        <f>_xlfn.XLOOKUP($A768,PROPERTIES[VEHIDCODE],PROPERTIES[REGION1])</f>
        <v>ALL_AMERICA</v>
      </c>
      <c r="F768" s="34" t="str">
        <f>_xlfn.XLOOKUP($A768,PROPERTIES[VEHIDCODE],PROPERTIES[REGION2])</f>
        <v>OCEANIA</v>
      </c>
      <c r="G768" s="34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4" t="str">
        <f>_xlfn.XLOOKUP($A769,PROPERTIES[VEHIDCODE],PROPERTIES[REGION1])</f>
        <v>ALL_AMERICA</v>
      </c>
      <c r="F769" s="34" t="str">
        <f>_xlfn.XLOOKUP($A769,PROPERTIES[VEHIDCODE],PROPERTIES[REGION2])</f>
        <v>OCEANIA</v>
      </c>
      <c r="G769" s="34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4" t="str">
        <f>_xlfn.XLOOKUP($A770,PROPERTIES[VEHIDCODE],PROPERTIES[REGION1])</f>
        <v>ALL_AMERICA</v>
      </c>
      <c r="F770" s="34" t="str">
        <f>_xlfn.XLOOKUP($A770,PROPERTIES[VEHIDCODE],PROPERTIES[REGION2])</f>
        <v>OCEANIA</v>
      </c>
      <c r="G770" s="34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4" t="str">
        <f>_xlfn.XLOOKUP($A771,PROPERTIES[VEHIDCODE],PROPERTIES[REGION1])</f>
        <v>ALL_AMERICA</v>
      </c>
      <c r="F771" s="34" t="str">
        <f>_xlfn.XLOOKUP($A771,PROPERTIES[VEHIDCODE],PROPERTIES[REGION2])</f>
        <v>OCEANIA</v>
      </c>
      <c r="G771" s="34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4" t="str">
        <f>_xlfn.XLOOKUP($A772,PROPERTIES[VEHIDCODE],PROPERTIES[REGION1])</f>
        <v>ALL_AMERICA</v>
      </c>
      <c r="F772" s="34" t="str">
        <f>_xlfn.XLOOKUP($A772,PROPERTIES[VEHIDCODE],PROPERTIES[REGION2])</f>
        <v>OCEANIA</v>
      </c>
      <c r="G772" s="34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4" t="str">
        <f>_xlfn.XLOOKUP($A773,PROPERTIES[VEHIDCODE],PROPERTIES[REGION1])</f>
        <v>ALL_AMERICA</v>
      </c>
      <c r="F773" s="34" t="str">
        <f>_xlfn.XLOOKUP($A773,PROPERTIES[VEHIDCODE],PROPERTIES[REGION2])</f>
        <v>OCEANIA</v>
      </c>
      <c r="G773" s="34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4" t="str">
        <f>_xlfn.XLOOKUP($A774,PROPERTIES[VEHIDCODE],PROPERTIES[REGION1])</f>
        <v>ALL_AMERICA</v>
      </c>
      <c r="F774" s="34" t="str">
        <f>_xlfn.XLOOKUP($A774,PROPERTIES[VEHIDCODE],PROPERTIES[REGION2])</f>
        <v>OCEANIA</v>
      </c>
      <c r="G774" s="34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4" t="str">
        <f>_xlfn.XLOOKUP($A775,PROPERTIES[VEHIDCODE],PROPERTIES[REGION1])</f>
        <v>ALL_AMERICA</v>
      </c>
      <c r="F775" s="34" t="str">
        <f>_xlfn.XLOOKUP($A775,PROPERTIES[VEHIDCODE],PROPERTIES[REGION2])</f>
        <v>OCEANIA</v>
      </c>
      <c r="G775" s="34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4" t="str">
        <f>_xlfn.XLOOKUP($A776,PROPERTIES[VEHIDCODE],PROPERTIES[REGION1])</f>
        <v>ALL_REGION</v>
      </c>
      <c r="F776" s="34" t="str">
        <f>_xlfn.XLOOKUP($A776,PROPERTIES[VEHIDCODE],PROPERTIES[REGION2])</f>
        <v>NO_REGION</v>
      </c>
      <c r="G776" s="34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4" t="str">
        <f>_xlfn.XLOOKUP($A777,PROPERTIES[VEHIDCODE],PROPERTIES[REGION1])</f>
        <v>ALL_REGION</v>
      </c>
      <c r="F777" s="34" t="str">
        <f>_xlfn.XLOOKUP($A777,PROPERTIES[VEHIDCODE],PROPERTIES[REGION2])</f>
        <v>NO_REGION</v>
      </c>
      <c r="G777" s="34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4" t="str">
        <f>_xlfn.XLOOKUP($A778,PROPERTIES[VEHIDCODE],PROPERTIES[REGION1])</f>
        <v>ALL_REGION</v>
      </c>
      <c r="F778" s="34" t="str">
        <f>_xlfn.XLOOKUP($A778,PROPERTIES[VEHIDCODE],PROPERTIES[REGION2])</f>
        <v>NO_REGION</v>
      </c>
      <c r="G778" s="34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4" t="str">
        <f>_xlfn.XLOOKUP($A779,PROPERTIES[VEHIDCODE],PROPERTIES[REGION1])</f>
        <v>ALL_REGION</v>
      </c>
      <c r="F779" s="34" t="str">
        <f>_xlfn.XLOOKUP($A779,PROPERTIES[VEHIDCODE],PROPERTIES[REGION2])</f>
        <v>NO_REGION</v>
      </c>
      <c r="G779" s="34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4" t="str">
        <f>_xlfn.XLOOKUP($A780,PROPERTIES[VEHIDCODE],PROPERTIES[REGION1])</f>
        <v>ALL_REGION</v>
      </c>
      <c r="F780" s="34" t="str">
        <f>_xlfn.XLOOKUP($A780,PROPERTIES[VEHIDCODE],PROPERTIES[REGION2])</f>
        <v>NO_REGION</v>
      </c>
      <c r="G780" s="34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4" t="str">
        <f>_xlfn.XLOOKUP($A781,PROPERTIES[VEHIDCODE],PROPERTIES[REGION1])</f>
        <v>ALL_REGION</v>
      </c>
      <c r="F781" s="34" t="str">
        <f>_xlfn.XLOOKUP($A781,PROPERTIES[VEHIDCODE],PROPERTIES[REGION2])</f>
        <v>NO_REGION</v>
      </c>
      <c r="G781" s="34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4" t="str">
        <f>_xlfn.XLOOKUP($A782,PROPERTIES[VEHIDCODE],PROPERTIES[REGION1])</f>
        <v>ALL_REGION</v>
      </c>
      <c r="F782" s="34" t="str">
        <f>_xlfn.XLOOKUP($A782,PROPERTIES[VEHIDCODE],PROPERTIES[REGION2])</f>
        <v>NO_REGION</v>
      </c>
      <c r="G782" s="34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4" t="str">
        <f>_xlfn.XLOOKUP($A783,PROPERTIES[VEHIDCODE],PROPERTIES[REGION1])</f>
        <v>ALL_REGION</v>
      </c>
      <c r="F783" s="34" t="str">
        <f>_xlfn.XLOOKUP($A783,PROPERTIES[VEHIDCODE],PROPERTIES[REGION2])</f>
        <v>NO_REGION</v>
      </c>
      <c r="G783" s="34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4" t="str">
        <f>_xlfn.XLOOKUP($A784,PROPERTIES[VEHIDCODE],PROPERTIES[REGION1])</f>
        <v>ALL_REGION</v>
      </c>
      <c r="F784" s="34" t="str">
        <f>_xlfn.XLOOKUP($A784,PROPERTIES[VEHIDCODE],PROPERTIES[REGION2])</f>
        <v>NO_REGION</v>
      </c>
      <c r="G784" s="34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4" t="str">
        <f>_xlfn.XLOOKUP($A785,PROPERTIES[VEHIDCODE],PROPERTIES[REGION1])</f>
        <v>ALL_REGION</v>
      </c>
      <c r="F785" s="34" t="str">
        <f>_xlfn.XLOOKUP($A785,PROPERTIES[VEHIDCODE],PROPERTIES[REGION2])</f>
        <v>NO_REGION</v>
      </c>
      <c r="G785" s="34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4" t="str">
        <f>_xlfn.XLOOKUP($A786,PROPERTIES[VEHIDCODE],PROPERTIES[REGION1])</f>
        <v>ALL_REGION</v>
      </c>
      <c r="F786" s="34" t="str">
        <f>_xlfn.XLOOKUP($A786,PROPERTIES[VEHIDCODE],PROPERTIES[REGION2])</f>
        <v>NO_REGION</v>
      </c>
      <c r="G786" s="34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4" t="str">
        <f>_xlfn.XLOOKUP($A787,PROPERTIES[VEHIDCODE],PROPERTIES[REGION1])</f>
        <v>ALL_REGION</v>
      </c>
      <c r="F787" s="34" t="str">
        <f>_xlfn.XLOOKUP($A787,PROPERTIES[VEHIDCODE],PROPERTIES[REGION2])</f>
        <v>NO_REGION</v>
      </c>
      <c r="G787" s="34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4" t="str">
        <f>_xlfn.XLOOKUP($A788,PROPERTIES[VEHIDCODE],PROPERTIES[REGION1])</f>
        <v>ALL_REGION</v>
      </c>
      <c r="F788" s="34" t="str">
        <f>_xlfn.XLOOKUP($A788,PROPERTIES[VEHIDCODE],PROPERTIES[REGION2])</f>
        <v>NO_REGION</v>
      </c>
      <c r="G788" s="34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4" t="str">
        <f>_xlfn.XLOOKUP($A789,PROPERTIES[VEHIDCODE],PROPERTIES[REGION1])</f>
        <v>ALL_REGION</v>
      </c>
      <c r="F789" s="34" t="str">
        <f>_xlfn.XLOOKUP($A789,PROPERTIES[VEHIDCODE],PROPERTIES[REGION2])</f>
        <v>NO_REGION</v>
      </c>
      <c r="G789" s="34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4" t="str">
        <f>_xlfn.XLOOKUP($A790,PROPERTIES[VEHIDCODE],PROPERTIES[REGION1])</f>
        <v>AFRICA</v>
      </c>
      <c r="F790" s="34" t="str">
        <f>_xlfn.XLOOKUP($A790,PROPERTIES[VEHIDCODE],PROPERTIES[REGION2])</f>
        <v>NO_REGION</v>
      </c>
      <c r="G790" s="34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4" t="str">
        <f>_xlfn.XLOOKUP($A791,PROPERTIES[VEHIDCODE],PROPERTIES[REGION1])</f>
        <v>AFRICA</v>
      </c>
      <c r="F791" s="34" t="str">
        <f>_xlfn.XLOOKUP($A791,PROPERTIES[VEHIDCODE],PROPERTIES[REGION2])</f>
        <v>NO_REGION</v>
      </c>
      <c r="G791" s="34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4" t="str">
        <f>_xlfn.XLOOKUP($A792,PROPERTIES[VEHIDCODE],PROPERTIES[REGION1])</f>
        <v>ASIA</v>
      </c>
      <c r="F792" s="34" t="str">
        <f>_xlfn.XLOOKUP($A792,PROPERTIES[VEHIDCODE],PROPERTIES[REGION2])</f>
        <v>NO_REGION</v>
      </c>
      <c r="G792" s="34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4" t="str">
        <f>_xlfn.XLOOKUP($A793,PROPERTIES[VEHIDCODE],PROPERTIES[REGION1])</f>
        <v>WESTERN_EUROPE</v>
      </c>
      <c r="F793" s="34" t="str">
        <f>_xlfn.XLOOKUP($A793,PROPERTIES[VEHIDCODE],PROPERTIES[REGION2])</f>
        <v>NORTHERN_EUROPE</v>
      </c>
      <c r="G793" s="34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4" t="str">
        <f>_xlfn.XLOOKUP($A794,PROPERTIES[VEHIDCODE],PROPERTIES[REGION1])</f>
        <v>WESTERN_EUROPE</v>
      </c>
      <c r="F794" s="34" t="str">
        <f>_xlfn.XLOOKUP($A794,PROPERTIES[VEHIDCODE],PROPERTIES[REGION2])</f>
        <v>NO_REGION</v>
      </c>
      <c r="G794" s="34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4" t="str">
        <f>_xlfn.XLOOKUP($A795,PROPERTIES[VEHIDCODE],PROPERTIES[REGION1])</f>
        <v>AFRICA</v>
      </c>
      <c r="F795" s="34" t="str">
        <f>_xlfn.XLOOKUP($A795,PROPERTIES[VEHIDCODE],PROPERTIES[REGION2])</f>
        <v>NO_REGION</v>
      </c>
      <c r="G795" s="34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4" t="str">
        <f>_xlfn.XLOOKUP($A796,PROPERTIES[VEHIDCODE],PROPERTIES[REGION1])</f>
        <v>AFRICA</v>
      </c>
      <c r="F796" s="34" t="str">
        <f>_xlfn.XLOOKUP($A796,PROPERTIES[VEHIDCODE],PROPERTIES[REGION2])</f>
        <v>NO_REGION</v>
      </c>
      <c r="G796" s="34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4" t="str">
        <f>_xlfn.XLOOKUP($A797,PROPERTIES[VEHIDCODE],PROPERTIES[REGION1])</f>
        <v>AFRICA</v>
      </c>
      <c r="F797" s="34" t="str">
        <f>_xlfn.XLOOKUP($A797,PROPERTIES[VEHIDCODE],PROPERTIES[REGION2])</f>
        <v>NO_REGION</v>
      </c>
      <c r="G797" s="34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4" t="str">
        <f>_xlfn.XLOOKUP($A798,PROPERTIES[VEHIDCODE],PROPERTIES[REGION1])</f>
        <v>AFRICA</v>
      </c>
      <c r="F798" s="34" t="str">
        <f>_xlfn.XLOOKUP($A798,PROPERTIES[VEHIDCODE],PROPERTIES[REGION2])</f>
        <v>NO_REGION</v>
      </c>
      <c r="G798" s="34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4" t="str">
        <f>_xlfn.XLOOKUP($A799,PROPERTIES[VEHIDCODE],PROPERTIES[REGION1])</f>
        <v>AFRICA</v>
      </c>
      <c r="F799" s="34" t="str">
        <f>_xlfn.XLOOKUP($A799,PROPERTIES[VEHIDCODE],PROPERTIES[REGION2])</f>
        <v>NO_REGION</v>
      </c>
      <c r="G799" s="34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4" t="str">
        <f>_xlfn.XLOOKUP($A800,PROPERTIES[VEHIDCODE],PROPERTIES[REGION1])</f>
        <v>AFRICA</v>
      </c>
      <c r="F800" s="34" t="str">
        <f>_xlfn.XLOOKUP($A800,PROPERTIES[VEHIDCODE],PROPERTIES[REGION2])</f>
        <v>NO_REGION</v>
      </c>
      <c r="G800" s="34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4" t="str">
        <f>_xlfn.XLOOKUP($A801,PROPERTIES[VEHIDCODE],PROPERTIES[REGION1])</f>
        <v>AFRICA</v>
      </c>
      <c r="F801" s="34" t="str">
        <f>_xlfn.XLOOKUP($A801,PROPERTIES[VEHIDCODE],PROPERTIES[REGION2])</f>
        <v>NO_REGION</v>
      </c>
      <c r="G801" s="34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4" t="str">
        <f>_xlfn.XLOOKUP($A802,PROPERTIES[VEHIDCODE],PROPERTIES[REGION1])</f>
        <v>AFRICA</v>
      </c>
      <c r="F802" s="34" t="str">
        <f>_xlfn.XLOOKUP($A802,PROPERTIES[VEHIDCODE],PROPERTIES[REGION2])</f>
        <v>NO_REGION</v>
      </c>
      <c r="G802" s="34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4" t="str">
        <f>_xlfn.XLOOKUP($A803,PROPERTIES[VEHIDCODE],PROPERTIES[REGION1])</f>
        <v>AFRICA</v>
      </c>
      <c r="F803" s="34" t="str">
        <f>_xlfn.XLOOKUP($A803,PROPERTIES[VEHIDCODE],PROPERTIES[REGION2])</f>
        <v>NO_REGION</v>
      </c>
      <c r="G803" s="34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4" t="str">
        <f>_xlfn.XLOOKUP($A804,PROPERTIES[VEHIDCODE],PROPERTIES[REGION1])</f>
        <v>NORTH_AMERICA</v>
      </c>
      <c r="F804" s="34" t="str">
        <f>_xlfn.XLOOKUP($A804,PROPERTIES[VEHIDCODE],PROPERTIES[REGION2])</f>
        <v>NO_REGION</v>
      </c>
      <c r="G804" s="34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4" t="str">
        <f>_xlfn.XLOOKUP($A805,PROPERTIES[VEHIDCODE],PROPERTIES[REGION1])</f>
        <v>ALL_REGION</v>
      </c>
      <c r="F805" s="34" t="str">
        <f>_xlfn.XLOOKUP($A805,PROPERTIES[VEHIDCODE],PROPERTIES[REGION2])</f>
        <v>NO_REGION</v>
      </c>
      <c r="G805" s="34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4" t="str">
        <f>_xlfn.XLOOKUP($A806,PROPERTIES[VEHIDCODE],PROPERTIES[REGION1])</f>
        <v>ALL_REGION</v>
      </c>
      <c r="F806" s="34" t="str">
        <f>_xlfn.XLOOKUP($A806,PROPERTIES[VEHIDCODE],PROPERTIES[REGION2])</f>
        <v>NO_REGION</v>
      </c>
      <c r="G806" s="34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4" t="str">
        <f>_xlfn.XLOOKUP($A807,PROPERTIES[VEHIDCODE],PROPERTIES[REGION1])</f>
        <v>ALL_REGION</v>
      </c>
      <c r="F807" s="34" t="str">
        <f>_xlfn.XLOOKUP($A807,PROPERTIES[VEHIDCODE],PROPERTIES[REGION2])</f>
        <v>NO_REGION</v>
      </c>
      <c r="G807" s="34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4" t="str">
        <f>_xlfn.XLOOKUP($A808,PROPERTIES[VEHIDCODE],PROPERTIES[REGION1])</f>
        <v>ALL_REGION</v>
      </c>
      <c r="F808" s="34" t="str">
        <f>_xlfn.XLOOKUP($A808,PROPERTIES[VEHIDCODE],PROPERTIES[REGION2])</f>
        <v>NO_REGION</v>
      </c>
      <c r="G808" s="34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4" t="str">
        <f>_xlfn.XLOOKUP($A809,PROPERTIES[VEHIDCODE],PROPERTIES[REGION1])</f>
        <v>ALL_REGION</v>
      </c>
      <c r="F809" s="34" t="str">
        <f>_xlfn.XLOOKUP($A809,PROPERTIES[VEHIDCODE],PROPERTIES[REGION2])</f>
        <v>NO_REGION</v>
      </c>
      <c r="G809" s="34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4" t="str">
        <f>_xlfn.XLOOKUP($A810,PROPERTIES[VEHIDCODE],PROPERTIES[REGION1])</f>
        <v>ALL_REGION</v>
      </c>
      <c r="F810" s="34" t="str">
        <f>_xlfn.XLOOKUP($A810,PROPERTIES[VEHIDCODE],PROPERTIES[REGION2])</f>
        <v>NO_REGION</v>
      </c>
      <c r="G810" s="34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4" t="str">
        <f>_xlfn.XLOOKUP($A811,PROPERTIES[VEHIDCODE],PROPERTIES[REGION1])</f>
        <v>ALL_REGION</v>
      </c>
      <c r="F811" s="34" t="str">
        <f>_xlfn.XLOOKUP($A811,PROPERTIES[VEHIDCODE],PROPERTIES[REGION2])</f>
        <v>NO_REGION</v>
      </c>
      <c r="G811" s="34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4" t="str">
        <f>_xlfn.XLOOKUP($A812,PROPERTIES[VEHIDCODE],PROPERTIES[REGION1])</f>
        <v>ALL_REGION</v>
      </c>
      <c r="F812" s="34" t="str">
        <f>_xlfn.XLOOKUP($A812,PROPERTIES[VEHIDCODE],PROPERTIES[REGION2])</f>
        <v>NO_REGION</v>
      </c>
      <c r="G812" s="34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4" t="str">
        <f>_xlfn.XLOOKUP($A813,PROPERTIES[VEHIDCODE],PROPERTIES[REGION1])</f>
        <v>ALL_REGION</v>
      </c>
      <c r="F813" s="34" t="str">
        <f>_xlfn.XLOOKUP($A813,PROPERTIES[VEHIDCODE],PROPERTIES[REGION2])</f>
        <v>NO_REGION</v>
      </c>
      <c r="G813" s="34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4" t="str">
        <f>_xlfn.XLOOKUP($A814,PROPERTIES[VEHIDCODE],PROPERTIES[REGION1])</f>
        <v>EASTERN_EUROPE</v>
      </c>
      <c r="F814" s="34" t="str">
        <f>_xlfn.XLOOKUP($A814,PROPERTIES[VEHIDCODE],PROPERTIES[REGION2])</f>
        <v>NO_REGION</v>
      </c>
      <c r="G814" s="34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4" t="str">
        <f>_xlfn.XLOOKUP($A815,PROPERTIES[VEHIDCODE],PROPERTIES[REGION1])</f>
        <v>NORTHERN_EUROPE</v>
      </c>
      <c r="F815" s="34" t="str">
        <f>_xlfn.XLOOKUP($A815,PROPERTIES[VEHIDCODE],PROPERTIES[REGION2])</f>
        <v>NO_REGION</v>
      </c>
      <c r="G815" s="34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4" t="str">
        <f>_xlfn.XLOOKUP($A816,PROPERTIES[VEHIDCODE],PROPERTIES[REGION1])</f>
        <v>NORTHERN_EUROPE</v>
      </c>
      <c r="F816" s="34" t="str">
        <f>_xlfn.XLOOKUP($A816,PROPERTIES[VEHIDCODE],PROPERTIES[REGION2])</f>
        <v>NO_REGION</v>
      </c>
      <c r="G816" s="34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4" t="str">
        <f>_xlfn.XLOOKUP($A817,PROPERTIES[VEHIDCODE],PROPERTIES[REGION1])</f>
        <v>NORTHERN_EUROPE</v>
      </c>
      <c r="F817" s="34" t="str">
        <f>_xlfn.XLOOKUP($A817,PROPERTIES[VEHIDCODE],PROPERTIES[REGION2])</f>
        <v>NO_REGION</v>
      </c>
      <c r="G817" s="34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4" t="str">
        <f>_xlfn.XLOOKUP($A818,PROPERTIES[VEHIDCODE],PROPERTIES[REGION1])</f>
        <v>NORTHERN_EUROPE</v>
      </c>
      <c r="F818" s="34" t="str">
        <f>_xlfn.XLOOKUP($A818,PROPERTIES[VEHIDCODE],PROPERTIES[REGION2])</f>
        <v>NO_REGION</v>
      </c>
      <c r="G818" s="34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4" t="str">
        <f>_xlfn.XLOOKUP($A819,PROPERTIES[VEHIDCODE],PROPERTIES[REGION1])</f>
        <v>ASIA</v>
      </c>
      <c r="F819" s="34" t="str">
        <f>_xlfn.XLOOKUP($A819,PROPERTIES[VEHIDCODE],PROPERTIES[REGION2])</f>
        <v>NO_REGION</v>
      </c>
      <c r="G819" s="34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4" t="str">
        <f>_xlfn.XLOOKUP($A820,PROPERTIES[VEHIDCODE],PROPERTIES[REGION1])</f>
        <v>ASIA</v>
      </c>
      <c r="F820" s="34" t="str">
        <f>_xlfn.XLOOKUP($A820,PROPERTIES[VEHIDCODE],PROPERTIES[REGION2])</f>
        <v>NO_REGION</v>
      </c>
      <c r="G820" s="34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4" t="str">
        <f>_xlfn.XLOOKUP($A821,PROPERTIES[VEHIDCODE],PROPERTIES[REGION1])</f>
        <v>OCEANIA</v>
      </c>
      <c r="F821" s="34" t="str">
        <f>_xlfn.XLOOKUP($A821,PROPERTIES[VEHIDCODE],PROPERTIES[REGION2])</f>
        <v>NO_REGION</v>
      </c>
      <c r="G821" s="34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4" t="str">
        <f>_xlfn.XLOOKUP($A822,PROPERTIES[VEHIDCODE],PROPERTIES[REGION1])</f>
        <v>OCEANIA</v>
      </c>
      <c r="F822" s="34" t="str">
        <f>_xlfn.XLOOKUP($A822,PROPERTIES[VEHIDCODE],PROPERTIES[REGION2])</f>
        <v>NO_REGION</v>
      </c>
      <c r="G822" s="34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4" t="str">
        <f>_xlfn.XLOOKUP($A823,PROPERTIES[VEHIDCODE],PROPERTIES[REGION1])</f>
        <v>OCEANIA</v>
      </c>
      <c r="F823" s="34" t="str">
        <f>_xlfn.XLOOKUP($A823,PROPERTIES[VEHIDCODE],PROPERTIES[REGION2])</f>
        <v>NO_REGION</v>
      </c>
      <c r="G823" s="34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4" t="str">
        <f>_xlfn.XLOOKUP($A824,PROPERTIES[VEHIDCODE],PROPERTIES[REGION1])</f>
        <v>WESTERN_EUROPE</v>
      </c>
      <c r="F824" s="34" t="str">
        <f>_xlfn.XLOOKUP($A824,PROPERTIES[VEHIDCODE],PROPERTIES[REGION2])</f>
        <v>NO_REGION</v>
      </c>
      <c r="G824" s="34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4" t="str">
        <f>_xlfn.XLOOKUP($A825,PROPERTIES[VEHIDCODE],PROPERTIES[REGION1])</f>
        <v>NORTH_AMERICA</v>
      </c>
      <c r="F825" s="34" t="str">
        <f>_xlfn.XLOOKUP($A825,PROPERTIES[VEHIDCODE],PROPERTIES[REGION2])</f>
        <v>NO_REGION</v>
      </c>
      <c r="G825" s="34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4" t="str">
        <f>_xlfn.XLOOKUP($A826,PROPERTIES[VEHIDCODE],PROPERTIES[REGION1])</f>
        <v>OCEANIA</v>
      </c>
      <c r="F826" s="34" t="str">
        <f>_xlfn.XLOOKUP($A826,PROPERTIES[VEHIDCODE],PROPERTIES[REGION2])</f>
        <v>NO_REGION</v>
      </c>
      <c r="G826" s="34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4" t="str">
        <f>_xlfn.XLOOKUP($A827,PROPERTIES[VEHIDCODE],PROPERTIES[REGION1])</f>
        <v>AFRICA</v>
      </c>
      <c r="F827" s="34" t="str">
        <f>_xlfn.XLOOKUP($A827,PROPERTIES[VEHIDCODE],PROPERTIES[REGION2])</f>
        <v>NO_REGION</v>
      </c>
      <c r="G827" s="34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4" t="str">
        <f>_xlfn.XLOOKUP($A828,PROPERTIES[VEHIDCODE],PROPERTIES[REGION1])</f>
        <v>OCEANIA</v>
      </c>
      <c r="F828" s="34" t="str">
        <f>_xlfn.XLOOKUP($A828,PROPERTIES[VEHIDCODE],PROPERTIES[REGION2])</f>
        <v>NO_REGION</v>
      </c>
      <c r="G828" s="34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4" t="str">
        <f>_xlfn.XLOOKUP($A829,PROPERTIES[VEHIDCODE],PROPERTIES[REGION1])</f>
        <v>OCEANIA</v>
      </c>
      <c r="F829" s="34" t="str">
        <f>_xlfn.XLOOKUP($A829,PROPERTIES[VEHIDCODE],PROPERTIES[REGION2])</f>
        <v>NO_REGION</v>
      </c>
      <c r="G829" s="34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4" t="str">
        <f>_xlfn.XLOOKUP($A830,PROPERTIES[VEHIDCODE],PROPERTIES[REGION1])</f>
        <v>OCEANIA</v>
      </c>
      <c r="F830" s="34" t="str">
        <f>_xlfn.XLOOKUP($A830,PROPERTIES[VEHIDCODE],PROPERTIES[REGION2])</f>
        <v>NO_REGION</v>
      </c>
      <c r="G830" s="34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4" t="str">
        <f>_xlfn.XLOOKUP($A831,PROPERTIES[VEHIDCODE],PROPERTIES[REGION1])</f>
        <v>OCEANIA</v>
      </c>
      <c r="F831" s="34" t="str">
        <f>_xlfn.XLOOKUP($A831,PROPERTIES[VEHIDCODE],PROPERTIES[REGION2])</f>
        <v>NO_REGION</v>
      </c>
      <c r="G831" s="34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4" t="str">
        <f>_xlfn.XLOOKUP($A832,PROPERTIES[VEHIDCODE],PROPERTIES[REGION1])</f>
        <v>WESTERN_EUROPE</v>
      </c>
      <c r="F832" s="34" t="str">
        <f>_xlfn.XLOOKUP($A832,PROPERTIES[VEHIDCODE],PROPERTIES[REGION2])</f>
        <v>NO_REGION</v>
      </c>
      <c r="G832" s="34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4" t="str">
        <f>_xlfn.XLOOKUP($A833,PROPERTIES[VEHIDCODE],PROPERTIES[REGION1])</f>
        <v>WESTERN_EUROPE</v>
      </c>
      <c r="F833" s="34" t="str">
        <f>_xlfn.XLOOKUP($A833,PROPERTIES[VEHIDCODE],PROPERTIES[REGION2])</f>
        <v>NO_REGION</v>
      </c>
      <c r="G833" s="34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4" t="str">
        <f>_xlfn.XLOOKUP($A834,PROPERTIES[VEHIDCODE],PROPERTIES[REGION1])</f>
        <v>NORTHERN_EUROPE</v>
      </c>
      <c r="F834" s="34" t="str">
        <f>_xlfn.XLOOKUP($A834,PROPERTIES[VEHIDCODE],PROPERTIES[REGION2])</f>
        <v>OCEANIA</v>
      </c>
      <c r="G834" s="34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4" t="str">
        <f>_xlfn.XLOOKUP($A835,PROPERTIES[VEHIDCODE],PROPERTIES[REGION1])</f>
        <v>OCEANIA</v>
      </c>
      <c r="F835" s="34" t="str">
        <f>_xlfn.XLOOKUP($A835,PROPERTIES[VEHIDCODE],PROPERTIES[REGION2])</f>
        <v>NO_REGION</v>
      </c>
      <c r="G835" s="34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4" t="str">
        <f>_xlfn.XLOOKUP($A836,PROPERTIES[VEHIDCODE],PROPERTIES[REGION1])</f>
        <v>OCEANIA</v>
      </c>
      <c r="F836" s="34" t="str">
        <f>_xlfn.XLOOKUP($A836,PROPERTIES[VEHIDCODE],PROPERTIES[REGION2])</f>
        <v>NO_REGION</v>
      </c>
      <c r="G836" s="34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4" t="str">
        <f>_xlfn.XLOOKUP($A837,PROPERTIES[VEHIDCODE],PROPERTIES[REGION1])</f>
        <v>OCEANIA</v>
      </c>
      <c r="F837" s="34" t="str">
        <f>_xlfn.XLOOKUP($A837,PROPERTIES[VEHIDCODE],PROPERTIES[REGION2])</f>
        <v>NO_REGION</v>
      </c>
      <c r="G837" s="34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4" t="str">
        <f>_xlfn.XLOOKUP($A838,PROPERTIES[VEHIDCODE],PROPERTIES[REGION1])</f>
        <v>OCEANIA</v>
      </c>
      <c r="F838" s="34" t="str">
        <f>_xlfn.XLOOKUP($A838,PROPERTIES[VEHIDCODE],PROPERTIES[REGION2])</f>
        <v>NO_REGION</v>
      </c>
      <c r="G838" s="34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4" t="str">
        <f>_xlfn.XLOOKUP($A839,PROPERTIES[VEHIDCODE],PROPERTIES[REGION1])</f>
        <v>OCEANIA</v>
      </c>
      <c r="F839" s="34" t="str">
        <f>_xlfn.XLOOKUP($A839,PROPERTIES[VEHIDCODE],PROPERTIES[REGION2])</f>
        <v>NO_REGION</v>
      </c>
      <c r="G839" s="34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4" t="str">
        <f>_xlfn.XLOOKUP($A840,PROPERTIES[VEHIDCODE],PROPERTIES[REGION1])</f>
        <v>OCEANIA</v>
      </c>
      <c r="F840" s="34" t="str">
        <f>_xlfn.XLOOKUP($A840,PROPERTIES[VEHIDCODE],PROPERTIES[REGION2])</f>
        <v>NO_REGION</v>
      </c>
      <c r="G840" s="34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4" t="str">
        <f>_xlfn.XLOOKUP($A841,PROPERTIES[VEHIDCODE],PROPERTIES[REGION1])</f>
        <v>NORTHERN_EUROPE</v>
      </c>
      <c r="F841" s="34" t="str">
        <f>_xlfn.XLOOKUP($A841,PROPERTIES[VEHIDCODE],PROPERTIES[REGION2])</f>
        <v>OCEANIA</v>
      </c>
      <c r="G841" s="34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4" t="str">
        <f>_xlfn.XLOOKUP($A842,PROPERTIES[VEHIDCODE],PROPERTIES[REGION1])</f>
        <v>OCEANIA</v>
      </c>
      <c r="F842" s="34" t="str">
        <f>_xlfn.XLOOKUP($A842,PROPERTIES[VEHIDCODE],PROPERTIES[REGION2])</f>
        <v>NO_REGION</v>
      </c>
      <c r="G842" s="34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4" t="str">
        <f>_xlfn.XLOOKUP($A843,PROPERTIES[VEHIDCODE],PROPERTIES[REGION1])</f>
        <v>OCEANIA</v>
      </c>
      <c r="F843" s="34" t="str">
        <f>_xlfn.XLOOKUP($A843,PROPERTIES[VEHIDCODE],PROPERTIES[REGION2])</f>
        <v>NO_REGION</v>
      </c>
      <c r="G843" s="34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4" t="str">
        <f>_xlfn.XLOOKUP($A844,PROPERTIES[VEHIDCODE],PROPERTIES[REGION1])</f>
        <v>OCEANIA</v>
      </c>
      <c r="F844" s="34" t="str">
        <f>_xlfn.XLOOKUP($A844,PROPERTIES[VEHIDCODE],PROPERTIES[REGION2])</f>
        <v>NO_REGION</v>
      </c>
      <c r="G844" s="34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4" t="str">
        <f>_xlfn.XLOOKUP($A845,PROPERTIES[VEHIDCODE],PROPERTIES[REGION1])</f>
        <v>OCEANIA</v>
      </c>
      <c r="F845" s="34" t="str">
        <f>_xlfn.XLOOKUP($A845,PROPERTIES[VEHIDCODE],PROPERTIES[REGION2])</f>
        <v>NO_REGION</v>
      </c>
      <c r="G845" s="34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4" t="str">
        <f>_xlfn.XLOOKUP($A846,PROPERTIES[VEHIDCODE],PROPERTIES[REGION1])</f>
        <v>OCEANIA</v>
      </c>
      <c r="F846" s="34" t="str">
        <f>_xlfn.XLOOKUP($A846,PROPERTIES[VEHIDCODE],PROPERTIES[REGION2])</f>
        <v>NO_REGION</v>
      </c>
      <c r="G846" s="34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4" t="str">
        <f>_xlfn.XLOOKUP($A847,PROPERTIES[VEHIDCODE],PROPERTIES[REGION1])</f>
        <v>OCEANIA</v>
      </c>
      <c r="F847" s="34" t="str">
        <f>_xlfn.XLOOKUP($A847,PROPERTIES[VEHIDCODE],PROPERTIES[REGION2])</f>
        <v>NO_REGION</v>
      </c>
      <c r="G847" s="34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4" t="str">
        <f>_xlfn.XLOOKUP($A848,PROPERTIES[VEHIDCODE],PROPERTIES[REGION1])</f>
        <v>OCEANIA</v>
      </c>
      <c r="F848" s="34" t="str">
        <f>_xlfn.XLOOKUP($A848,PROPERTIES[VEHIDCODE],PROPERTIES[REGION2])</f>
        <v>NO_REGION</v>
      </c>
      <c r="G848" s="34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4" t="str">
        <f>_xlfn.XLOOKUP($A849,PROPERTIES[VEHIDCODE],PROPERTIES[REGION1])</f>
        <v>OCEANIA</v>
      </c>
      <c r="F849" s="34" t="str">
        <f>_xlfn.XLOOKUP($A849,PROPERTIES[VEHIDCODE],PROPERTIES[REGION2])</f>
        <v>NO_REGION</v>
      </c>
      <c r="G849" s="34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4" t="str">
        <f>_xlfn.XLOOKUP($A850,PROPERTIES[VEHIDCODE],PROPERTIES[REGION1])</f>
        <v>OCEANIA</v>
      </c>
      <c r="F850" s="34" t="str">
        <f>_xlfn.XLOOKUP($A850,PROPERTIES[VEHIDCODE],PROPERTIES[REGION2])</f>
        <v>NO_REGION</v>
      </c>
      <c r="G850" s="34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4" t="str">
        <f>_xlfn.XLOOKUP($A851,PROPERTIES[VEHIDCODE],PROPERTIES[REGION1])</f>
        <v>OCEANIA</v>
      </c>
      <c r="F851" s="34" t="str">
        <f>_xlfn.XLOOKUP($A851,PROPERTIES[VEHIDCODE],PROPERTIES[REGION2])</f>
        <v>NO_REGION</v>
      </c>
      <c r="G851" s="34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4" t="str">
        <f>_xlfn.XLOOKUP($A852,PROPERTIES[VEHIDCODE],PROPERTIES[REGION1])</f>
        <v>OCEANIA</v>
      </c>
      <c r="F852" s="34" t="str">
        <f>_xlfn.XLOOKUP($A852,PROPERTIES[VEHIDCODE],PROPERTIES[REGION2])</f>
        <v>NO_REGION</v>
      </c>
      <c r="G852" s="34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4" t="str">
        <f>_xlfn.XLOOKUP($A853,PROPERTIES[VEHIDCODE],PROPERTIES[REGION1])</f>
        <v>OCEANIA</v>
      </c>
      <c r="F853" s="34" t="str">
        <f>_xlfn.XLOOKUP($A853,PROPERTIES[VEHIDCODE],PROPERTIES[REGION2])</f>
        <v>NO_REGION</v>
      </c>
      <c r="G853" s="34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4" t="str">
        <f>_xlfn.XLOOKUP($A854,PROPERTIES[VEHIDCODE],PROPERTIES[REGION1])</f>
        <v>OCEANIA</v>
      </c>
      <c r="F854" s="34" t="str">
        <f>_xlfn.XLOOKUP($A854,PROPERTIES[VEHIDCODE],PROPERTIES[REGION2])</f>
        <v>NO_REGION</v>
      </c>
      <c r="G854" s="34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4" t="str">
        <f>_xlfn.XLOOKUP($A855,PROPERTIES[VEHIDCODE],PROPERTIES[REGION1])</f>
        <v>OCEANIA</v>
      </c>
      <c r="F855" s="34" t="str">
        <f>_xlfn.XLOOKUP($A855,PROPERTIES[VEHIDCODE],PROPERTIES[REGION2])</f>
        <v>NO_REGION</v>
      </c>
      <c r="G855" s="34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4" t="str">
        <f>_xlfn.XLOOKUP($A856,PROPERTIES[VEHIDCODE],PROPERTIES[REGION1])</f>
        <v>OCEANIA</v>
      </c>
      <c r="F856" s="34" t="str">
        <f>_xlfn.XLOOKUP($A856,PROPERTIES[VEHIDCODE],PROPERTIES[REGION2])</f>
        <v>NO_REGION</v>
      </c>
      <c r="G856" s="34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4" t="str">
        <f>_xlfn.XLOOKUP($A857,PROPERTIES[VEHIDCODE],PROPERTIES[REGION1])</f>
        <v>OCEANIA</v>
      </c>
      <c r="F857" s="34" t="str">
        <f>_xlfn.XLOOKUP($A857,PROPERTIES[VEHIDCODE],PROPERTIES[REGION2])</f>
        <v>NO_REGION</v>
      </c>
      <c r="G857" s="34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4" t="str">
        <f>_xlfn.XLOOKUP($A858,PROPERTIES[VEHIDCODE],PROPERTIES[REGION1])</f>
        <v>OCEANIA</v>
      </c>
      <c r="F858" s="34" t="str">
        <f>_xlfn.XLOOKUP($A858,PROPERTIES[VEHIDCODE],PROPERTIES[REGION2])</f>
        <v>NO_REGION</v>
      </c>
      <c r="G858" s="34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4" t="str">
        <f>_xlfn.XLOOKUP($A859,PROPERTIES[VEHIDCODE],PROPERTIES[REGION1])</f>
        <v>OCEANIA</v>
      </c>
      <c r="F859" s="34" t="str">
        <f>_xlfn.XLOOKUP($A859,PROPERTIES[VEHIDCODE],PROPERTIES[REGION2])</f>
        <v>NO_REGION</v>
      </c>
      <c r="G859" s="34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4" t="str">
        <f>_xlfn.XLOOKUP($A860,PROPERTIES[VEHIDCODE],PROPERTIES[REGION1])</f>
        <v>OCEANIA</v>
      </c>
      <c r="F860" s="34" t="str">
        <f>_xlfn.XLOOKUP($A860,PROPERTIES[VEHIDCODE],PROPERTIES[REGION2])</f>
        <v>NO_REGION</v>
      </c>
      <c r="G860" s="34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4" t="str">
        <f>_xlfn.XLOOKUP($A861,PROPERTIES[VEHIDCODE],PROPERTIES[REGION1])</f>
        <v>OCEANIA</v>
      </c>
      <c r="F861" s="34" t="str">
        <f>_xlfn.XLOOKUP($A861,PROPERTIES[VEHIDCODE],PROPERTIES[REGION2])</f>
        <v>NO_REGION</v>
      </c>
      <c r="G861" s="34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4" t="str">
        <f>_xlfn.XLOOKUP($A862,PROPERTIES[VEHIDCODE],PROPERTIES[REGION1])</f>
        <v>OCEANIA</v>
      </c>
      <c r="F862" s="34" t="str">
        <f>_xlfn.XLOOKUP($A862,PROPERTIES[VEHIDCODE],PROPERTIES[REGION2])</f>
        <v>NO_REGION</v>
      </c>
      <c r="G862" s="34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4" t="str">
        <f>_xlfn.XLOOKUP($A863,PROPERTIES[VEHIDCODE],PROPERTIES[REGION1])</f>
        <v>OCEANIA</v>
      </c>
      <c r="F863" s="34" t="str">
        <f>_xlfn.XLOOKUP($A863,PROPERTIES[VEHIDCODE],PROPERTIES[REGION2])</f>
        <v>NO_REGION</v>
      </c>
      <c r="G863" s="34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4" t="str">
        <f>_xlfn.XLOOKUP($A864,PROPERTIES[VEHIDCODE],PROPERTIES[REGION1])</f>
        <v>OCEANIA</v>
      </c>
      <c r="F864" s="34" t="str">
        <f>_xlfn.XLOOKUP($A864,PROPERTIES[VEHIDCODE],PROPERTIES[REGION2])</f>
        <v>NO_REGION</v>
      </c>
      <c r="G864" s="34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4" t="str">
        <f>_xlfn.XLOOKUP($A865,PROPERTIES[VEHIDCODE],PROPERTIES[REGION1])</f>
        <v>OCEANIA</v>
      </c>
      <c r="F865" s="34" t="str">
        <f>_xlfn.XLOOKUP($A865,PROPERTIES[VEHIDCODE],PROPERTIES[REGION2])</f>
        <v>NO_REGION</v>
      </c>
      <c r="G865" s="34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4" t="str">
        <f>_xlfn.XLOOKUP($A866,PROPERTIES[VEHIDCODE],PROPERTIES[REGION1])</f>
        <v>OCEANIA</v>
      </c>
      <c r="F866" s="34" t="str">
        <f>_xlfn.XLOOKUP($A866,PROPERTIES[VEHIDCODE],PROPERTIES[REGION2])</f>
        <v>NO_REGION</v>
      </c>
      <c r="G866" s="34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4" t="str">
        <f>_xlfn.XLOOKUP($A867,PROPERTIES[VEHIDCODE],PROPERTIES[REGION1])</f>
        <v>OCEANIA</v>
      </c>
      <c r="F867" s="34" t="str">
        <f>_xlfn.XLOOKUP($A867,PROPERTIES[VEHIDCODE],PROPERTIES[REGION2])</f>
        <v>NO_REGION</v>
      </c>
      <c r="G867" s="34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4" t="str">
        <f>_xlfn.XLOOKUP($A868,PROPERTIES[VEHIDCODE],PROPERTIES[REGION1])</f>
        <v>OCEANIA</v>
      </c>
      <c r="F868" s="34" t="str">
        <f>_xlfn.XLOOKUP($A868,PROPERTIES[VEHIDCODE],PROPERTIES[REGION2])</f>
        <v>NO_REGION</v>
      </c>
      <c r="G868" s="34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4" t="str">
        <f>_xlfn.XLOOKUP($A869,PROPERTIES[VEHIDCODE],PROPERTIES[REGION1])</f>
        <v>OCEANIA</v>
      </c>
      <c r="F869" s="34" t="str">
        <f>_xlfn.XLOOKUP($A869,PROPERTIES[VEHIDCODE],PROPERTIES[REGION2])</f>
        <v>NO_REGION</v>
      </c>
      <c r="G869" s="34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4" t="str">
        <f>_xlfn.XLOOKUP($A870,PROPERTIES[VEHIDCODE],PROPERTIES[REGION1])</f>
        <v>OCEANIA</v>
      </c>
      <c r="F870" s="34" t="str">
        <f>_xlfn.XLOOKUP($A870,PROPERTIES[VEHIDCODE],PROPERTIES[REGION2])</f>
        <v>NO_REGION</v>
      </c>
      <c r="G870" s="34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4" t="str">
        <f>_xlfn.XLOOKUP($A871,PROPERTIES[VEHIDCODE],PROPERTIES[REGION1])</f>
        <v>OCEANIA</v>
      </c>
      <c r="F871" s="34" t="str">
        <f>_xlfn.XLOOKUP($A871,PROPERTIES[VEHIDCODE],PROPERTIES[REGION2])</f>
        <v>NO_REGION</v>
      </c>
      <c r="G871" s="34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4" t="str">
        <f>_xlfn.XLOOKUP($A872,PROPERTIES[VEHIDCODE],PROPERTIES[REGION1])</f>
        <v>OCEANIA</v>
      </c>
      <c r="F872" s="34" t="str">
        <f>_xlfn.XLOOKUP($A872,PROPERTIES[VEHIDCODE],PROPERTIES[REGION2])</f>
        <v>NO_REGION</v>
      </c>
      <c r="G872" s="34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4" t="str">
        <f>_xlfn.XLOOKUP($A873,PROPERTIES[VEHIDCODE],PROPERTIES[REGION1])</f>
        <v>OCEANIA</v>
      </c>
      <c r="F873" s="34" t="str">
        <f>_xlfn.XLOOKUP($A873,PROPERTIES[VEHIDCODE],PROPERTIES[REGION2])</f>
        <v>NO_REGION</v>
      </c>
      <c r="G873" s="34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4" t="str">
        <f>_xlfn.XLOOKUP($A874,PROPERTIES[VEHIDCODE],PROPERTIES[REGION1])</f>
        <v>OCEANIA</v>
      </c>
      <c r="F874" s="34" t="str">
        <f>_xlfn.XLOOKUP($A874,PROPERTIES[VEHIDCODE],PROPERTIES[REGION2])</f>
        <v>NO_REGION</v>
      </c>
      <c r="G874" s="34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4" t="str">
        <f>_xlfn.XLOOKUP($A875,PROPERTIES[VEHIDCODE],PROPERTIES[REGION1])</f>
        <v>OCEANIA</v>
      </c>
      <c r="F875" s="34" t="str">
        <f>_xlfn.XLOOKUP($A875,PROPERTIES[VEHIDCODE],PROPERTIES[REGION2])</f>
        <v>NO_REGION</v>
      </c>
      <c r="G875" s="34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4" t="str">
        <f>_xlfn.XLOOKUP($A876,PROPERTIES[VEHIDCODE],PROPERTIES[REGION1])</f>
        <v>OCEANIA</v>
      </c>
      <c r="F876" s="34" t="str">
        <f>_xlfn.XLOOKUP($A876,PROPERTIES[VEHIDCODE],PROPERTIES[REGION2])</f>
        <v>NO_REGION</v>
      </c>
      <c r="G876" s="34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4" t="str">
        <f>_xlfn.XLOOKUP($A877,PROPERTIES[VEHIDCODE],PROPERTIES[REGION1])</f>
        <v>OCEANIA</v>
      </c>
      <c r="F877" s="34" t="str">
        <f>_xlfn.XLOOKUP($A877,PROPERTIES[VEHIDCODE],PROPERTIES[REGION2])</f>
        <v>NO_REGION</v>
      </c>
      <c r="G877" s="34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4" t="str">
        <f>_xlfn.XLOOKUP($A878,PROPERTIES[VEHIDCODE],PROPERTIES[REGION1])</f>
        <v>OCEANIA</v>
      </c>
      <c r="F878" s="34" t="str">
        <f>_xlfn.XLOOKUP($A878,PROPERTIES[VEHIDCODE],PROPERTIES[REGION2])</f>
        <v>NO_REGION</v>
      </c>
      <c r="G878" s="34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4" t="str">
        <f>_xlfn.XLOOKUP($A879,PROPERTIES[VEHIDCODE],PROPERTIES[REGION1])</f>
        <v>OCEANIA</v>
      </c>
      <c r="F879" s="34" t="str">
        <f>_xlfn.XLOOKUP($A879,PROPERTIES[VEHIDCODE],PROPERTIES[REGION2])</f>
        <v>NO_REGION</v>
      </c>
      <c r="G879" s="34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4" t="str">
        <f>_xlfn.XLOOKUP($A880,PROPERTIES[VEHIDCODE],PROPERTIES[REGION1])</f>
        <v>OCEANIA</v>
      </c>
      <c r="F880" s="34" t="str">
        <f>_xlfn.XLOOKUP($A880,PROPERTIES[VEHIDCODE],PROPERTIES[REGION2])</f>
        <v>NO_REGION</v>
      </c>
      <c r="G880" s="34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4" t="str">
        <f>_xlfn.XLOOKUP($A881,PROPERTIES[VEHIDCODE],PROPERTIES[REGION1])</f>
        <v>SOUTH_AMERICA</v>
      </c>
      <c r="F881" s="34" t="str">
        <f>_xlfn.XLOOKUP($A881,PROPERTIES[VEHIDCODE],PROPERTIES[REGION2])</f>
        <v>NO_REGION</v>
      </c>
      <c r="G881" s="34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4" t="str">
        <f>_xlfn.XLOOKUP($A882,PROPERTIES[VEHIDCODE],PROPERTIES[REGION1])</f>
        <v>SOUTH_AMERICA</v>
      </c>
      <c r="F882" s="34" t="str">
        <f>_xlfn.XLOOKUP($A882,PROPERTIES[VEHIDCODE],PROPERTIES[REGION2])</f>
        <v>NO_REGION</v>
      </c>
      <c r="G882" s="34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4" t="str">
        <f>_xlfn.XLOOKUP($A883,PROPERTIES[VEHIDCODE],PROPERTIES[REGION1])</f>
        <v>SOUTH_AMERICA</v>
      </c>
      <c r="F883" s="34" t="str">
        <f>_xlfn.XLOOKUP($A883,PROPERTIES[VEHIDCODE],PROPERTIES[REGION2])</f>
        <v>NO_REGION</v>
      </c>
      <c r="G883" s="34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4" t="str">
        <f>_xlfn.XLOOKUP($A884,PROPERTIES[VEHIDCODE],PROPERTIES[REGION1])</f>
        <v>SOUTH_AMERICA</v>
      </c>
      <c r="F884" s="34" t="str">
        <f>_xlfn.XLOOKUP($A884,PROPERTIES[VEHIDCODE],PROPERTIES[REGION2])</f>
        <v>NO_REGION</v>
      </c>
      <c r="G884" s="34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4" t="str">
        <f>_xlfn.XLOOKUP($A885,PROPERTIES[VEHIDCODE],PROPERTIES[REGION1])</f>
        <v>SOUTH_AMERICA</v>
      </c>
      <c r="F885" s="34" t="str">
        <f>_xlfn.XLOOKUP($A885,PROPERTIES[VEHIDCODE],PROPERTIES[REGION2])</f>
        <v>NO_REGION</v>
      </c>
      <c r="G885" s="34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4" t="str">
        <f>_xlfn.XLOOKUP($A886,PROPERTIES[VEHIDCODE],PROPERTIES[REGION1])</f>
        <v>SOUTH_AMERICA</v>
      </c>
      <c r="F886" s="34" t="str">
        <f>_xlfn.XLOOKUP($A886,PROPERTIES[VEHIDCODE],PROPERTIES[REGION2])</f>
        <v>NO_REGION</v>
      </c>
      <c r="G886" s="34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4" t="str">
        <f>_xlfn.XLOOKUP($A887,PROPERTIES[VEHIDCODE],PROPERTIES[REGION1])</f>
        <v>SOUTH_AMERICA</v>
      </c>
      <c r="F887" s="34" t="str">
        <f>_xlfn.XLOOKUP($A887,PROPERTIES[VEHIDCODE],PROPERTIES[REGION2])</f>
        <v>NO_REGION</v>
      </c>
      <c r="G887" s="34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4" t="str">
        <f>_xlfn.XLOOKUP($A888,PROPERTIES[VEHIDCODE],PROPERTIES[REGION1])</f>
        <v>SOUTH_AMERICA</v>
      </c>
      <c r="F888" s="34" t="str">
        <f>_xlfn.XLOOKUP($A888,PROPERTIES[VEHIDCODE],PROPERTIES[REGION2])</f>
        <v>NO_REGION</v>
      </c>
      <c r="G888" s="34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4" t="str">
        <f>_xlfn.XLOOKUP($A889,PROPERTIES[VEHIDCODE],PROPERTIES[REGION1])</f>
        <v>SOUTH_AMERICA</v>
      </c>
      <c r="F889" s="34" t="str">
        <f>_xlfn.XLOOKUP($A889,PROPERTIES[VEHIDCODE],PROPERTIES[REGION2])</f>
        <v>NO_REGION</v>
      </c>
      <c r="G889" s="34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4" t="str">
        <f>_xlfn.XLOOKUP($A890,PROPERTIES[VEHIDCODE],PROPERTIES[REGION1])</f>
        <v>SOUTH_AMERICA</v>
      </c>
      <c r="F890" s="34" t="str">
        <f>_xlfn.XLOOKUP($A890,PROPERTIES[VEHIDCODE],PROPERTIES[REGION2])</f>
        <v>NO_REGION</v>
      </c>
      <c r="G890" s="34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4" t="str">
        <f>_xlfn.XLOOKUP($A891,PROPERTIES[VEHIDCODE],PROPERTIES[REGION1])</f>
        <v>NORTH_AMERICA</v>
      </c>
      <c r="F891" s="34" t="str">
        <f>_xlfn.XLOOKUP($A891,PROPERTIES[VEHIDCODE],PROPERTIES[REGION2])</f>
        <v>NO_REGION</v>
      </c>
      <c r="G891" s="34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4" t="str">
        <f>_xlfn.XLOOKUP($A892,PROPERTIES[VEHIDCODE],PROPERTIES[REGION1])</f>
        <v>SOUTH_AMERICA</v>
      </c>
      <c r="F892" s="34" t="str">
        <f>_xlfn.XLOOKUP($A892,PROPERTIES[VEHIDCODE],PROPERTIES[REGION2])</f>
        <v>NO_REGION</v>
      </c>
      <c r="G892" s="34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4" t="str">
        <f>_xlfn.XLOOKUP($A893,PROPERTIES[VEHIDCODE],PROPERTIES[REGION1])</f>
        <v>SOUTH_AMERICA</v>
      </c>
      <c r="F893" s="34" t="str">
        <f>_xlfn.XLOOKUP($A893,PROPERTIES[VEHIDCODE],PROPERTIES[REGION2])</f>
        <v>NO_REGION</v>
      </c>
      <c r="G893" s="34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4" t="str">
        <f>_xlfn.XLOOKUP($A894,PROPERTIES[VEHIDCODE],PROPERTIES[REGION1])</f>
        <v>SOUTH_AMERICA</v>
      </c>
      <c r="F894" s="34" t="str">
        <f>_xlfn.XLOOKUP($A894,PROPERTIES[VEHIDCODE],PROPERTIES[REGION2])</f>
        <v>NO_REGION</v>
      </c>
      <c r="G894" s="34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4" t="str">
        <f>_xlfn.XLOOKUP($A895,PROPERTIES[VEHIDCODE],PROPERTIES[REGION1])</f>
        <v>SOUTH_AMERICA</v>
      </c>
      <c r="F895" s="34" t="str">
        <f>_xlfn.XLOOKUP($A895,PROPERTIES[VEHIDCODE],PROPERTIES[REGION2])</f>
        <v>NO_REGION</v>
      </c>
      <c r="G895" s="34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4" t="str">
        <f>_xlfn.XLOOKUP($A896,PROPERTIES[VEHIDCODE],PROPERTIES[REGION1])</f>
        <v>OCEANIA</v>
      </c>
      <c r="F896" s="34" t="str">
        <f>_xlfn.XLOOKUP($A896,PROPERTIES[VEHIDCODE],PROPERTIES[REGION2])</f>
        <v>NO_REGION</v>
      </c>
      <c r="G896" s="34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4" t="str">
        <f>_xlfn.XLOOKUP($A897,PROPERTIES[VEHIDCODE],PROPERTIES[REGION1])</f>
        <v>OCEANIA</v>
      </c>
      <c r="F897" s="34" t="str">
        <f>_xlfn.XLOOKUP($A897,PROPERTIES[VEHIDCODE],PROPERTIES[REGION2])</f>
        <v>NO_REGION</v>
      </c>
      <c r="G897" s="34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4" t="str">
        <f>_xlfn.XLOOKUP($A898,PROPERTIES[VEHIDCODE],PROPERTIES[REGION1])</f>
        <v>ASIA</v>
      </c>
      <c r="F898" s="34" t="str">
        <f>_xlfn.XLOOKUP($A898,PROPERTIES[VEHIDCODE],PROPERTIES[REGION2])</f>
        <v>NO_REGION</v>
      </c>
      <c r="G898" s="34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4" t="str">
        <f>_xlfn.XLOOKUP($A899,PROPERTIES[VEHIDCODE],PROPERTIES[REGION1])</f>
        <v>OCEANIA</v>
      </c>
      <c r="F899" s="34" t="str">
        <f>_xlfn.XLOOKUP($A899,PROPERTIES[VEHIDCODE],PROPERTIES[REGION2])</f>
        <v>NO_REGION</v>
      </c>
      <c r="G899" s="34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4" t="str">
        <f>_xlfn.XLOOKUP($A900,PROPERTIES[VEHIDCODE],PROPERTIES[REGION1])</f>
        <v>OCEANIA</v>
      </c>
      <c r="F900" s="34" t="str">
        <f>_xlfn.XLOOKUP($A900,PROPERTIES[VEHIDCODE],PROPERTIES[REGION2])</f>
        <v>NO_REGION</v>
      </c>
      <c r="G900" s="34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4" t="str">
        <f>_xlfn.XLOOKUP($A901,PROPERTIES[VEHIDCODE],PROPERTIES[REGION1])</f>
        <v>OCEANIA</v>
      </c>
      <c r="F901" s="34" t="str">
        <f>_xlfn.XLOOKUP($A901,PROPERTIES[VEHIDCODE],PROPERTIES[REGION2])</f>
        <v>NO_REGION</v>
      </c>
      <c r="G901" s="34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4" t="str">
        <f>_xlfn.XLOOKUP($A902,PROPERTIES[VEHIDCODE],PROPERTIES[REGION1])</f>
        <v>OCEANIA</v>
      </c>
      <c r="F902" s="34" t="str">
        <f>_xlfn.XLOOKUP($A902,PROPERTIES[VEHIDCODE],PROPERTIES[REGION2])</f>
        <v>NO_REGION</v>
      </c>
      <c r="G902" s="34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4" t="str">
        <f>_xlfn.XLOOKUP($A903,PROPERTIES[VEHIDCODE],PROPERTIES[REGION1])</f>
        <v>OCEANIA</v>
      </c>
      <c r="F903" s="34" t="str">
        <f>_xlfn.XLOOKUP($A903,PROPERTIES[VEHIDCODE],PROPERTIES[REGION2])</f>
        <v>NO_REGION</v>
      </c>
      <c r="G903" s="34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4" t="str">
        <f>_xlfn.XLOOKUP($A904,PROPERTIES[VEHIDCODE],PROPERTIES[REGION1])</f>
        <v>OCEANIA</v>
      </c>
      <c r="F904" s="34" t="str">
        <f>_xlfn.XLOOKUP($A904,PROPERTIES[VEHIDCODE],PROPERTIES[REGION2])</f>
        <v>NO_REGION</v>
      </c>
      <c r="G904" s="34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4" t="str">
        <f>_xlfn.XLOOKUP($A905,PROPERTIES[VEHIDCODE],PROPERTIES[REGION1])</f>
        <v>OCEANIA</v>
      </c>
      <c r="F905" s="34" t="str">
        <f>_xlfn.XLOOKUP($A905,PROPERTIES[VEHIDCODE],PROPERTIES[REGION2])</f>
        <v>NO_REGION</v>
      </c>
      <c r="G905" s="34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4" t="str">
        <f>_xlfn.XLOOKUP($A906,PROPERTIES[VEHIDCODE],PROPERTIES[REGION1])</f>
        <v>OCEANIA</v>
      </c>
      <c r="F906" s="34" t="str">
        <f>_xlfn.XLOOKUP($A906,PROPERTIES[VEHIDCODE],PROPERTIES[REGION2])</f>
        <v>NO_REGION</v>
      </c>
      <c r="G906" s="34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4" t="str">
        <f>_xlfn.XLOOKUP($A907,PROPERTIES[VEHIDCODE],PROPERTIES[REGION1])</f>
        <v>OCEANIA</v>
      </c>
      <c r="F907" s="34" t="str">
        <f>_xlfn.XLOOKUP($A907,PROPERTIES[VEHIDCODE],PROPERTIES[REGION2])</f>
        <v>NO_REGION</v>
      </c>
      <c r="G907" s="34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4" t="str">
        <f>_xlfn.XLOOKUP($A908,PROPERTIES[VEHIDCODE],PROPERTIES[REGION1])</f>
        <v>OCEANIA</v>
      </c>
      <c r="F908" s="34" t="str">
        <f>_xlfn.XLOOKUP($A908,PROPERTIES[VEHIDCODE],PROPERTIES[REGION2])</f>
        <v>NO_REGION</v>
      </c>
      <c r="G908" s="34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4" t="str">
        <f>_xlfn.XLOOKUP($A909,PROPERTIES[VEHIDCODE],PROPERTIES[REGION1])</f>
        <v>OCEANIA</v>
      </c>
      <c r="F909" s="34" t="str">
        <f>_xlfn.XLOOKUP($A909,PROPERTIES[VEHIDCODE],PROPERTIES[REGION2])</f>
        <v>NO_REGION</v>
      </c>
      <c r="G909" s="34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4" t="str">
        <f>_xlfn.XLOOKUP($A910,PROPERTIES[VEHIDCODE],PROPERTIES[REGION1])</f>
        <v>OCEANIA</v>
      </c>
      <c r="F910" s="34" t="str">
        <f>_xlfn.XLOOKUP($A910,PROPERTIES[VEHIDCODE],PROPERTIES[REGION2])</f>
        <v>NO_REGION</v>
      </c>
      <c r="G910" s="34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4" t="str">
        <f>_xlfn.XLOOKUP($A911,PROPERTIES[VEHIDCODE],PROPERTIES[REGION1])</f>
        <v>OCEANIA</v>
      </c>
      <c r="F911" s="34" t="str">
        <f>_xlfn.XLOOKUP($A911,PROPERTIES[VEHIDCODE],PROPERTIES[REGION2])</f>
        <v>NO_REGION</v>
      </c>
      <c r="G911" s="34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4" t="str">
        <f>_xlfn.XLOOKUP($A912,PROPERTIES[VEHIDCODE],PROPERTIES[REGION1])</f>
        <v>OCEANIA</v>
      </c>
      <c r="F912" s="34" t="str">
        <f>_xlfn.XLOOKUP($A912,PROPERTIES[VEHIDCODE],PROPERTIES[REGION2])</f>
        <v>NO_REGION</v>
      </c>
      <c r="G912" s="34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4" t="str">
        <f>_xlfn.XLOOKUP($A913,PROPERTIES[VEHIDCODE],PROPERTIES[REGION1])</f>
        <v>OCEANIA</v>
      </c>
      <c r="F913" s="34" t="str">
        <f>_xlfn.XLOOKUP($A913,PROPERTIES[VEHIDCODE],PROPERTIES[REGION2])</f>
        <v>NO_REGION</v>
      </c>
      <c r="G913" s="34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4" t="str">
        <f>_xlfn.XLOOKUP($A914,PROPERTIES[VEHIDCODE],PROPERTIES[REGION1])</f>
        <v>OCEANIA</v>
      </c>
      <c r="F914" s="34" t="str">
        <f>_xlfn.XLOOKUP($A914,PROPERTIES[VEHIDCODE],PROPERTIES[REGION2])</f>
        <v>NO_REGION</v>
      </c>
      <c r="G914" s="34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4" t="str">
        <f>_xlfn.XLOOKUP($A915,PROPERTIES[VEHIDCODE],PROPERTIES[REGION1])</f>
        <v>OCEANIA</v>
      </c>
      <c r="F915" s="34" t="str">
        <f>_xlfn.XLOOKUP($A915,PROPERTIES[VEHIDCODE],PROPERTIES[REGION2])</f>
        <v>NO_REGION</v>
      </c>
      <c r="G915" s="34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79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4" t="str">
        <f>_xlfn.XLOOKUP($A916,PROPERTIES[VEHIDCODE],PROPERTIES[REGION1])</f>
        <v>REGIONTYPE1</v>
      </c>
      <c r="F916" s="34" t="str">
        <f>_xlfn.XLOOKUP($A916,PROPERTIES[VEHIDCODE],PROPERTIES[REGION2])</f>
        <v>OCEANIA</v>
      </c>
      <c r="G916" s="34" t="str">
        <f t="shared" ref="G916:G1016" si="98">_xlfn.CONCAT($E916,"_",$F916)</f>
        <v>REGIONTYPE1_OCEANIA</v>
      </c>
      <c r="H916" t="b">
        <f t="shared" ref="H916:H1016" si="99">OR(ISNUMBER(SEARCH("ALL_REGION",$G916)),
ISNUMBER(SEARCH("AFRICA",$G916)),
ISNUMBER(SEARCH("REGIONTYPE1",$G916)),
ISNUMBER(SEARCH("REGIONTYPE2",$G916)))</f>
        <v>1</v>
      </c>
      <c r="I916" t="b">
        <f t="shared" ref="I916:I1016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1016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1016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4" t="str">
        <f>_xlfn.XLOOKUP($A917,PROPERTIES[VEHIDCODE],PROPERTIES[REGION1])</f>
        <v>REGIONTYPE1</v>
      </c>
      <c r="F917" s="34" t="str">
        <f>_xlfn.XLOOKUP($A917,PROPERTIES[VEHIDCODE],PROPERTIES[REGION2])</f>
        <v>OCEANIA</v>
      </c>
      <c r="G917" s="34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4" t="str">
        <f>_xlfn.XLOOKUP($A918,PROPERTIES[VEHIDCODE],PROPERTIES[REGION1])</f>
        <v>OCEANIA</v>
      </c>
      <c r="F918" s="34" t="str">
        <f>_xlfn.XLOOKUP($A918,PROPERTIES[VEHIDCODE],PROPERTIES[REGION2])</f>
        <v>NO_REGION</v>
      </c>
      <c r="G918" s="34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4" t="str">
        <f>_xlfn.XLOOKUP($A919,PROPERTIES[VEHIDCODE],PROPERTIES[REGION1])</f>
        <v>OCEANIA</v>
      </c>
      <c r="F919" s="34" t="str">
        <f>_xlfn.XLOOKUP($A919,PROPERTIES[VEHIDCODE],PROPERTIES[REGION2])</f>
        <v>NO_REGION</v>
      </c>
      <c r="G919" s="34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4" t="str">
        <f>_xlfn.XLOOKUP($A920,PROPERTIES[VEHIDCODE],PROPERTIES[REGION1])</f>
        <v>OCEANIA</v>
      </c>
      <c r="F920" s="34" t="str">
        <f>_xlfn.XLOOKUP($A920,PROPERTIES[VEHIDCODE],PROPERTIES[REGION2])</f>
        <v>NO_REGION</v>
      </c>
      <c r="G920" s="34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4" t="str">
        <f>_xlfn.XLOOKUP($A921,PROPERTIES[VEHIDCODE],PROPERTIES[REGION1])</f>
        <v>OCEANIA</v>
      </c>
      <c r="F921" s="34" t="str">
        <f>_xlfn.XLOOKUP($A921,PROPERTIES[VEHIDCODE],PROPERTIES[REGION2])</f>
        <v>NO_REGION</v>
      </c>
      <c r="G921" s="34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4" t="str">
        <f>_xlfn.XLOOKUP($A922,PROPERTIES[VEHIDCODE],PROPERTIES[REGION1])</f>
        <v>OCEANIA</v>
      </c>
      <c r="F922" s="34" t="str">
        <f>_xlfn.XLOOKUP($A922,PROPERTIES[VEHIDCODE],PROPERTIES[REGION2])</f>
        <v>NO_REGION</v>
      </c>
      <c r="G922" s="34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4" t="str">
        <f>_xlfn.XLOOKUP($A923,PROPERTIES[VEHIDCODE],PROPERTIES[REGION1])</f>
        <v>OCEANIA</v>
      </c>
      <c r="F923" s="34" t="str">
        <f>_xlfn.XLOOKUP($A923,PROPERTIES[VEHIDCODE],PROPERTIES[REGION2])</f>
        <v>NO_REGION</v>
      </c>
      <c r="G923" s="34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4" t="str">
        <f>_xlfn.XLOOKUP($A924,PROPERTIES[VEHIDCODE],PROPERTIES[REGION1])</f>
        <v>OCEANIA</v>
      </c>
      <c r="F924" s="34" t="str">
        <f>_xlfn.XLOOKUP($A924,PROPERTIES[VEHIDCODE],PROPERTIES[REGION2])</f>
        <v>NO_REGION</v>
      </c>
      <c r="G924" s="34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4" t="str">
        <f>_xlfn.XLOOKUP($A925,PROPERTIES[VEHIDCODE],PROPERTIES[REGION1])</f>
        <v>OCEANIA</v>
      </c>
      <c r="F925" s="34" t="str">
        <f>_xlfn.XLOOKUP($A925,PROPERTIES[VEHIDCODE],PROPERTIES[REGION2])</f>
        <v>NO_REGION</v>
      </c>
      <c r="G925" s="34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4" t="str">
        <f>_xlfn.XLOOKUP($A926,PROPERTIES[VEHIDCODE],PROPERTIES[REGION1])</f>
        <v>OCEANIA</v>
      </c>
      <c r="F926" s="34" t="str">
        <f>_xlfn.XLOOKUP($A926,PROPERTIES[VEHIDCODE],PROPERTIES[REGION2])</f>
        <v>NO_REGION</v>
      </c>
      <c r="G926" s="34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4" t="str">
        <f>_xlfn.XLOOKUP($A927,PROPERTIES[VEHIDCODE],PROPERTIES[REGION1])</f>
        <v>OCEANIA</v>
      </c>
      <c r="F927" s="34" t="str">
        <f>_xlfn.XLOOKUP($A927,PROPERTIES[VEHIDCODE],PROPERTIES[REGION2])</f>
        <v>NO_REGION</v>
      </c>
      <c r="G927" s="34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4" t="str">
        <f>_xlfn.XLOOKUP($A928,PROPERTIES[VEHIDCODE],PROPERTIES[REGION1])</f>
        <v>OCEANIA</v>
      </c>
      <c r="F928" s="34" t="str">
        <f>_xlfn.XLOOKUP($A928,PROPERTIES[VEHIDCODE],PROPERTIES[REGION2])</f>
        <v>NO_REGION</v>
      </c>
      <c r="G928" s="34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4" t="str">
        <f>_xlfn.XLOOKUP($A929,PROPERTIES[VEHIDCODE],PROPERTIES[REGION1])</f>
        <v>OCEANIA</v>
      </c>
      <c r="F929" s="34" t="str">
        <f>_xlfn.XLOOKUP($A929,PROPERTIES[VEHIDCODE],PROPERTIES[REGION2])</f>
        <v>NO_REGION</v>
      </c>
      <c r="G929" s="34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4" t="str">
        <f>_xlfn.XLOOKUP($A930,PROPERTIES[VEHIDCODE],PROPERTIES[REGION1])</f>
        <v>OCEANIA</v>
      </c>
      <c r="F930" s="34" t="str">
        <f>_xlfn.XLOOKUP($A930,PROPERTIES[VEHIDCODE],PROPERTIES[REGION2])</f>
        <v>NO_REGION</v>
      </c>
      <c r="G930" s="34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4" t="str">
        <f>_xlfn.XLOOKUP($A931,PROPERTIES[VEHIDCODE],PROPERTIES[REGION1])</f>
        <v>OCEANIA</v>
      </c>
      <c r="F931" s="34" t="str">
        <f>_xlfn.XLOOKUP($A931,PROPERTIES[VEHIDCODE],PROPERTIES[REGION2])</f>
        <v>NO_REGION</v>
      </c>
      <c r="G931" s="34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4" t="str">
        <f>_xlfn.XLOOKUP($A932,PROPERTIES[VEHIDCODE],PROPERTIES[REGION1])</f>
        <v>OCEANIA</v>
      </c>
      <c r="F932" s="34" t="str">
        <f>_xlfn.XLOOKUP($A932,PROPERTIES[VEHIDCODE],PROPERTIES[REGION2])</f>
        <v>NO_REGION</v>
      </c>
      <c r="G932" s="34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4" t="str">
        <f>_xlfn.XLOOKUP($A933,PROPERTIES[VEHIDCODE],PROPERTIES[REGION1])</f>
        <v>OCEANIA</v>
      </c>
      <c r="F933" s="34" t="str">
        <f>_xlfn.XLOOKUP($A933,PROPERTIES[VEHIDCODE],PROPERTIES[REGION2])</f>
        <v>NO_REGION</v>
      </c>
      <c r="G933" s="34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4" t="str">
        <f>_xlfn.XLOOKUP($A934,PROPERTIES[VEHIDCODE],PROPERTIES[REGION1])</f>
        <v>OCEANIA</v>
      </c>
      <c r="F934" s="34" t="str">
        <f>_xlfn.XLOOKUP($A934,PROPERTIES[VEHIDCODE],PROPERTIES[REGION2])</f>
        <v>NO_REGION</v>
      </c>
      <c r="G934" s="34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4" t="str">
        <f>_xlfn.XLOOKUP($A935,PROPERTIES[VEHIDCODE],PROPERTIES[REGION1])</f>
        <v>OCEANIA</v>
      </c>
      <c r="F935" s="34" t="str">
        <f>_xlfn.XLOOKUP($A935,PROPERTIES[VEHIDCODE],PROPERTIES[REGION2])</f>
        <v>NO_REGION</v>
      </c>
      <c r="G935" s="34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4" t="str">
        <f>_xlfn.XLOOKUP($A936,PROPERTIES[VEHIDCODE],PROPERTIES[REGION1])</f>
        <v>OCEANIA</v>
      </c>
      <c r="F936" s="34" t="str">
        <f>_xlfn.XLOOKUP($A936,PROPERTIES[VEHIDCODE],PROPERTIES[REGION2])</f>
        <v>NO_REGION</v>
      </c>
      <c r="G936" s="34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4" t="str">
        <f>_xlfn.XLOOKUP($A937,PROPERTIES[VEHIDCODE],PROPERTIES[REGION1])</f>
        <v>OCEANIA</v>
      </c>
      <c r="F937" s="34" t="str">
        <f>_xlfn.XLOOKUP($A937,PROPERTIES[VEHIDCODE],PROPERTIES[REGION2])</f>
        <v>NO_REGION</v>
      </c>
      <c r="G937" s="34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4" t="str">
        <f>_xlfn.XLOOKUP($A938,PROPERTIES[VEHIDCODE],PROPERTIES[REGION1])</f>
        <v>EASTERN_EUROPE</v>
      </c>
      <c r="F938" s="34" t="str">
        <f>_xlfn.XLOOKUP($A938,PROPERTIES[VEHIDCODE],PROPERTIES[REGION2])</f>
        <v>NO_REGION</v>
      </c>
      <c r="G938" s="34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4" t="str">
        <f>_xlfn.XLOOKUP($A939,PROPERTIES[VEHIDCODE],PROPERTIES[REGION1])</f>
        <v>OCEANIA</v>
      </c>
      <c r="F939" s="34" t="str">
        <f>_xlfn.XLOOKUP($A939,PROPERTIES[VEHIDCODE],PROPERTIES[REGION2])</f>
        <v>NO_REGION</v>
      </c>
      <c r="G939" s="34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4" t="str">
        <f>_xlfn.XLOOKUP($A940,PROPERTIES[VEHIDCODE],PROPERTIES[REGION1])</f>
        <v>ASIA</v>
      </c>
      <c r="F940" s="34" t="str">
        <f>_xlfn.XLOOKUP($A940,PROPERTIES[VEHIDCODE],PROPERTIES[REGION2])</f>
        <v>NO_REGION</v>
      </c>
      <c r="G940" s="34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4" t="str">
        <f>_xlfn.XLOOKUP($A941,PROPERTIES[VEHIDCODE],PROPERTIES[REGION1])</f>
        <v>ASIA</v>
      </c>
      <c r="F941" s="34" t="str">
        <f>_xlfn.XLOOKUP($A941,PROPERTIES[VEHIDCODE],PROPERTIES[REGION2])</f>
        <v>NO_REGION</v>
      </c>
      <c r="G941" s="34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4" t="str">
        <f>_xlfn.XLOOKUP($A942,PROPERTIES[VEHIDCODE],PROPERTIES[REGION1])</f>
        <v>ASIA</v>
      </c>
      <c r="F942" s="34" t="str">
        <f>_xlfn.XLOOKUP($A942,PROPERTIES[VEHIDCODE],PROPERTIES[REGION2])</f>
        <v>NO_REGION</v>
      </c>
      <c r="G942" s="34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4" t="str">
        <f>_xlfn.XLOOKUP($A943,PROPERTIES[VEHIDCODE],PROPERTIES[REGION1])</f>
        <v>ASIA</v>
      </c>
      <c r="F943" s="34" t="str">
        <f>_xlfn.XLOOKUP($A943,PROPERTIES[VEHIDCODE],PROPERTIES[REGION2])</f>
        <v>NO_REGION</v>
      </c>
      <c r="G943" s="34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Heavy Freight</v>
      </c>
      <c r="E944" s="34" t="str">
        <f>_xlfn.XLOOKUP($A944,PROPERTIES[VEHIDCODE],PROPERTIES[REGION1])</f>
        <v>ASIA</v>
      </c>
      <c r="F944" s="34" t="str">
        <f>_xlfn.XLOOKUP($A944,PROPERTIES[VEHIDCODE],PROPERTIES[REGION2])</f>
        <v>NO_REGION</v>
      </c>
      <c r="G944" s="34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Express</v>
      </c>
      <c r="E945" s="34" t="str">
        <f>_xlfn.XLOOKUP($A945,PROPERTIES[VEHIDCODE],PROPERTIES[REGION1])</f>
        <v>ASIA</v>
      </c>
      <c r="F945" s="34" t="str">
        <f>_xlfn.XLOOKUP($A945,PROPERTIES[VEHIDCODE],PROPERTIES[REGION2])</f>
        <v>NO_REGION</v>
      </c>
      <c r="G945" s="34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4" t="str">
        <f>_xlfn.XLOOKUP($A946,PROPERTIES[VEHIDCODE],PROPERTIES[REGION1])</f>
        <v>ASIA</v>
      </c>
      <c r="F946" s="34" t="str">
        <f>_xlfn.XLOOKUP($A946,PROPERTIES[VEHIDCODE],PROPERTIES[REGION2])</f>
        <v>NO_REGION</v>
      </c>
      <c r="G946" s="34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4" t="str">
        <f>_xlfn.XLOOKUP($A947,PROPERTIES[VEHIDCODE],PROPERTIES[REGION1])</f>
        <v>ASIA</v>
      </c>
      <c r="F947" s="34" t="str">
        <f>_xlfn.XLOOKUP($A947,PROPERTIES[VEHIDCODE],PROPERTIES[REGION2])</f>
        <v>NO_REGION</v>
      </c>
      <c r="G947" s="34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4" t="str">
        <f>_xlfn.XLOOKUP($A948,PROPERTIES[VEHIDCODE],PROPERTIES[REGION1])</f>
        <v>ASIA</v>
      </c>
      <c r="F948" s="34" t="str">
        <f>_xlfn.XLOOKUP($A948,PROPERTIES[VEHIDCODE],PROPERTIES[REGION2])</f>
        <v>NO_REGION</v>
      </c>
      <c r="G948" s="34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4" t="str">
        <f>_xlfn.XLOOKUP($A949,PROPERTIES[VEHIDCODE],PROPERTIES[REGION1])</f>
        <v>ASIA</v>
      </c>
      <c r="F949" s="34" t="str">
        <f>_xlfn.XLOOKUP($A949,PROPERTIES[VEHIDCODE],PROPERTIES[REGION2])</f>
        <v>NO_REGION</v>
      </c>
      <c r="G949" s="34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4" t="str">
        <f>_xlfn.XLOOKUP($A950,PROPERTIES[VEHIDCODE],PROPERTIES[REGION1])</f>
        <v>EASTERN_EUROPE</v>
      </c>
      <c r="F950" s="34" t="str">
        <f>_xlfn.XLOOKUP($A950,PROPERTIES[VEHIDCODE],PROPERTIES[REGION2])</f>
        <v>NO_REGION</v>
      </c>
      <c r="G950" s="34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A951" t="str">
        <v>diesel_USA_GE_ES44</v>
      </c>
      <c r="B951" t="b" cm="1">
        <f t="array" ref="B951">_xlfn.XLOOKUP(A951,CONTROL[VEHIDCODE],PROPERTIES[EXCLUDE])</f>
        <v>0</v>
      </c>
      <c r="C951">
        <f>FLOOR(_xlfn.XLOOKUP($A951,PROPERTIES[VEHIDCODE],PROPERTIES[INTRODUCTION_YEAR]),20)</f>
        <v>2000</v>
      </c>
      <c r="D951" t="str">
        <f>_xlfn.XLOOKUP($A951,PROPERTIES[VEHIDCODE],PROPERTIES[ROLE])</f>
        <v>Heavy Freight</v>
      </c>
      <c r="E951" s="34" t="str">
        <f>_xlfn.XLOOKUP($A951,PROPERTIES[VEHIDCODE],PROPERTIES[REGION1])</f>
        <v>ALL_REGION</v>
      </c>
      <c r="F951" s="34" t="str">
        <f>_xlfn.XLOOKUP($A951,PROPERTIES[VEHIDCODE],PROPERTIES[REGION2])</f>
        <v>NO_REGION</v>
      </c>
      <c r="G951" s="34" t="str">
        <f t="shared" si="98"/>
        <v>ALL_REGION_NO_REGION</v>
      </c>
      <c r="H951" t="b">
        <f t="shared" si="99"/>
        <v>1</v>
      </c>
      <c r="I951" t="b">
        <f t="shared" si="100"/>
        <v>1</v>
      </c>
      <c r="J951" t="b">
        <f t="shared" si="97"/>
        <v>1</v>
      </c>
      <c r="K951" t="b">
        <f t="shared" si="97"/>
        <v>1</v>
      </c>
      <c r="L951" t="b">
        <f t="shared" si="97"/>
        <v>1</v>
      </c>
      <c r="M951" t="b">
        <f t="shared" si="97"/>
        <v>1</v>
      </c>
      <c r="N951" t="b">
        <f t="shared" si="101"/>
        <v>1</v>
      </c>
      <c r="O951" t="b">
        <f t="shared" si="101"/>
        <v>1</v>
      </c>
      <c r="P951" t="b">
        <f t="shared" si="102"/>
        <v>1</v>
      </c>
    </row>
    <row r="952" spans="1:16">
      <c r="A952" t="str">
        <v>diesel_USA_EMD_SD40</v>
      </c>
      <c r="B952" t="b" cm="1">
        <f t="array" ref="B952">_xlfn.XLOOKUP(A952,CONTROL[VEHIDCODE],PROPERTIES[EXCLUDE])</f>
        <v>0</v>
      </c>
      <c r="C952">
        <f>FLOOR(_xlfn.XLOOKUP($A952,PROPERTIES[VEHIDCODE],PROPERTIES[INTRODUCTION_YEAR]),20)</f>
        <v>1960</v>
      </c>
      <c r="D952" t="str">
        <f>_xlfn.XLOOKUP($A952,PROPERTIES[VEHIDCODE],PROPERTIES[ROLE])</f>
        <v>Heavy Freight</v>
      </c>
      <c r="E952" s="34" t="str">
        <f>_xlfn.XLOOKUP($A952,PROPERTIES[VEHIDCODE],PROPERTIES[REGION1])</f>
        <v>ALL_AMERICA</v>
      </c>
      <c r="F952" s="34" t="str">
        <f>_xlfn.XLOOKUP($A952,PROPERTIES[VEHIDCODE],PROPERTIES[REGION2])</f>
        <v>AFRICA</v>
      </c>
      <c r="G952" s="34" t="str">
        <f t="shared" si="98"/>
        <v>ALL_AMERICA_AFRICA</v>
      </c>
      <c r="H952" t="b">
        <f t="shared" si="99"/>
        <v>1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1</v>
      </c>
      <c r="O952" t="b">
        <f t="shared" si="101"/>
        <v>1</v>
      </c>
      <c r="P952" t="b">
        <f t="shared" si="102"/>
        <v>0</v>
      </c>
    </row>
    <row r="953" spans="1:16">
      <c r="A953" t="str">
        <v>diesel_USA_EMD_SD70</v>
      </c>
      <c r="B953" t="b" cm="1">
        <f t="array" ref="B953">_xlfn.XLOOKUP(A953,CONTROL[VEHIDCODE],PROPERTIES[EXCLUDE])</f>
        <v>0</v>
      </c>
      <c r="C953">
        <f>FLOOR(_xlfn.XLOOKUP($A953,PROPERTIES[VEHIDCODE],PROPERTIES[INTRODUCTION_YEAR]),20)</f>
        <v>1980</v>
      </c>
      <c r="D953" t="str">
        <f>_xlfn.XLOOKUP($A953,PROPERTIES[VEHIDCODE],PROPERTIES[ROLE])</f>
        <v>Heavy Freight</v>
      </c>
      <c r="E953" s="34" t="str">
        <f>_xlfn.XLOOKUP($A953,PROPERTIES[VEHIDCODE],PROPERTIES[REGION1])</f>
        <v>ALL_AMERICA</v>
      </c>
      <c r="F953" s="34" t="str">
        <f>_xlfn.XLOOKUP($A953,PROPERTIES[VEHIDCODE],PROPERTIES[REGION2])</f>
        <v>NO_REGION</v>
      </c>
      <c r="G953" s="34" t="str">
        <f t="shared" si="98"/>
        <v>ALL_AMERICA_NO_REGION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1</v>
      </c>
      <c r="O953" t="b">
        <f t="shared" si="101"/>
        <v>1</v>
      </c>
      <c r="P953" t="b">
        <f t="shared" si="102"/>
        <v>0</v>
      </c>
    </row>
    <row r="954" spans="1:16">
      <c r="A954" t="str">
        <v>diesel_USA_GE_C30_7</v>
      </c>
      <c r="B954" t="b" cm="1">
        <f t="array" ref="B954">_xlfn.XLOOKUP(A954,CONTROL[VEHIDCODE],PROPERTIES[EXCLUDE])</f>
        <v>0</v>
      </c>
      <c r="C954">
        <f>FLOOR(_xlfn.XLOOKUP($A954,PROPERTIES[VEHIDCODE],PROPERTIES[INTRODUCTION_YEAR]),20)</f>
        <v>1960</v>
      </c>
      <c r="D954" t="str">
        <f>_xlfn.XLOOKUP($A954,PROPERTIES[VEHIDCODE],PROPERTIES[ROLE])</f>
        <v>Heavy Freight</v>
      </c>
      <c r="E954" s="34" t="str">
        <f>_xlfn.XLOOKUP($A954,PROPERTIES[VEHIDCODE],PROPERTIES[REGION1])</f>
        <v>ALL_AMERICA</v>
      </c>
      <c r="F954" s="34" t="str">
        <f>_xlfn.XLOOKUP($A954,PROPERTIES[VEHIDCODE],PROPERTIES[REGION2])</f>
        <v>NO_REGION</v>
      </c>
      <c r="G954" s="34" t="str">
        <f t="shared" si="98"/>
        <v>ALL_AMERICA_NO_REGION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1</v>
      </c>
      <c r="O954" t="b">
        <f t="shared" si="101"/>
        <v>1</v>
      </c>
      <c r="P954" t="b">
        <f t="shared" si="102"/>
        <v>0</v>
      </c>
    </row>
    <row r="955" spans="1:16">
      <c r="A955" t="str">
        <v>diesel_USA_GE_Dash_8_40C</v>
      </c>
      <c r="B955" t="b" cm="1">
        <f t="array" ref="B955">_xlfn.XLOOKUP(A955,CONTROL[VEHIDCODE],PROPERTIES[EXCLUDE])</f>
        <v>0</v>
      </c>
      <c r="C955">
        <f>FLOOR(_xlfn.XLOOKUP($A955,PROPERTIES[VEHIDCODE],PROPERTIES[INTRODUCTION_YEAR]),20)</f>
        <v>1980</v>
      </c>
      <c r="D955" t="str">
        <f>_xlfn.XLOOKUP($A955,PROPERTIES[VEHIDCODE],PROPERTIES[ROLE])</f>
        <v>Heavy Freight</v>
      </c>
      <c r="E955" s="34" t="str">
        <f>_xlfn.XLOOKUP($A955,PROPERTIES[VEHIDCODE],PROPERTIES[REGION1])</f>
        <v>ALL_AMERICA</v>
      </c>
      <c r="F955" s="34" t="str">
        <f>_xlfn.XLOOKUP($A955,PROPERTIES[VEHIDCODE],PROPERTIES[REGION2])</f>
        <v>NO_REGION</v>
      </c>
      <c r="G955" s="34" t="str">
        <f t="shared" si="98"/>
        <v>ALL_AMERICA_NO_REGION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1</v>
      </c>
      <c r="O955" t="b">
        <f t="shared" si="101"/>
        <v>1</v>
      </c>
      <c r="P955" t="b">
        <f t="shared" si="102"/>
        <v>0</v>
      </c>
    </row>
    <row r="956" spans="1:16">
      <c r="A956" t="str">
        <v>diesel_USA_GE_Dash_9_44CW</v>
      </c>
      <c r="B956" t="b" cm="1">
        <f t="array" ref="B956">_xlfn.XLOOKUP(A956,CONTROL[VEHIDCODE],PROPERTIES[EXCLUDE])</f>
        <v>0</v>
      </c>
      <c r="C956">
        <f>FLOOR(_xlfn.XLOOKUP($A956,PROPERTIES[VEHIDCODE],PROPERTIES[INTRODUCTION_YEAR]),20)</f>
        <v>1980</v>
      </c>
      <c r="D956" t="str">
        <f>_xlfn.XLOOKUP($A956,PROPERTIES[VEHIDCODE],PROPERTIES[ROLE])</f>
        <v>Heavy Freight</v>
      </c>
      <c r="E956" s="34" t="str">
        <f>_xlfn.XLOOKUP($A956,PROPERTIES[VEHIDCODE],PROPERTIES[REGION1])</f>
        <v>ALL_AMERICA</v>
      </c>
      <c r="F956" s="34" t="str">
        <f>_xlfn.XLOOKUP($A956,PROPERTIES[VEHIDCODE],PROPERTIES[REGION2])</f>
        <v>NO_REGION</v>
      </c>
      <c r="G956" s="34" t="str">
        <f t="shared" si="98"/>
        <v>ALL_AMERICA_NO_REGION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1</v>
      </c>
      <c r="O956" t="b">
        <f t="shared" si="101"/>
        <v>1</v>
      </c>
      <c r="P956" t="b">
        <f t="shared" si="102"/>
        <v>0</v>
      </c>
    </row>
    <row r="957" spans="1:16">
      <c r="A957" t="str">
        <v>diesel_USA_EMD_GP40</v>
      </c>
      <c r="B957" t="b" cm="1">
        <f t="array" ref="B957">_xlfn.XLOOKUP(A957,CONTROL[VEHIDCODE],PROPERTIES[EXCLUDE])</f>
        <v>0</v>
      </c>
      <c r="C957">
        <f>FLOOR(_xlfn.XLOOKUP($A957,PROPERTIES[VEHIDCODE],PROPERTIES[INTRODUCTION_YEAR]),20)</f>
        <v>1960</v>
      </c>
      <c r="D957" t="str">
        <f>_xlfn.XLOOKUP($A957,PROPERTIES[VEHIDCODE],PROPERTIES[ROLE])</f>
        <v>Universal</v>
      </c>
      <c r="E957" s="34" t="str">
        <f>_xlfn.XLOOKUP($A957,PROPERTIES[VEHIDCODE],PROPERTIES[REGION1])</f>
        <v>ALL_AMERICA</v>
      </c>
      <c r="F957" s="34" t="str">
        <f>_xlfn.XLOOKUP($A957,PROPERTIES[VEHIDCODE],PROPERTIES[REGION2])</f>
        <v>NO_REGION</v>
      </c>
      <c r="G957" s="34" t="str">
        <f t="shared" si="98"/>
        <v>ALL_AMERICA_NO_REGION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1</v>
      </c>
      <c r="O957" t="b">
        <f t="shared" si="101"/>
        <v>1</v>
      </c>
      <c r="P957" t="b">
        <f t="shared" si="102"/>
        <v>0</v>
      </c>
    </row>
    <row r="958" spans="1:16">
      <c r="A958" t="str">
        <v>steam_Egypt_Kitson_2_2_2</v>
      </c>
      <c r="B958" t="b" cm="1">
        <f t="array" ref="B958">_xlfn.XLOOKUP(A958,CONTROL[VEHIDCODE],PROPERTIES[EXCLUDE])</f>
        <v>0</v>
      </c>
      <c r="C958">
        <f>FLOOR(_xlfn.XLOOKUP($A958,PROPERTIES[VEHIDCODE],PROPERTIES[INTRODUCTION_YEAR]),20)</f>
        <v>1880</v>
      </c>
      <c r="D958" t="str">
        <f>_xlfn.XLOOKUP($A958,PROPERTIES[VEHIDCODE],PROPERTIES[ROLE])</f>
        <v>Universal</v>
      </c>
      <c r="E958" s="34" t="str">
        <f>_xlfn.XLOOKUP($A958,PROPERTIES[VEHIDCODE],PROPERTIES[REGION1])</f>
        <v>AFRICA</v>
      </c>
      <c r="F958" s="34" t="str">
        <f>_xlfn.XLOOKUP($A958,PROPERTIES[VEHIDCODE],PROPERTIES[REGION2])</f>
        <v>NO_REGION</v>
      </c>
      <c r="G958" s="34" t="str">
        <f t="shared" si="98"/>
        <v>AFRICA_NO_REGION</v>
      </c>
      <c r="H958" t="b">
        <f t="shared" si="99"/>
        <v>1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A959" t="str">
        <v>steam_Egypt_Class_7_2_6_0</v>
      </c>
      <c r="B959" t="b" cm="1">
        <f t="array" ref="B959">_xlfn.XLOOKUP(A959,CONTROL[VEHIDCODE],PROPERTIES[EXCLUDE])</f>
        <v>0</v>
      </c>
      <c r="C959">
        <f>FLOOR(_xlfn.XLOOKUP($A959,PROPERTIES[VEHIDCODE],PROPERTIES[INTRODUCTION_YEAR]),20)</f>
        <v>1880</v>
      </c>
      <c r="D959" t="str">
        <f>_xlfn.XLOOKUP($A959,PROPERTIES[VEHIDCODE],PROPERTIES[ROLE])</f>
        <v>Universal</v>
      </c>
      <c r="E959" s="34" t="str">
        <f>_xlfn.XLOOKUP($A959,PROPERTIES[VEHIDCODE],PROPERTIES[REGION1])</f>
        <v>AFRICA</v>
      </c>
      <c r="F959" s="34" t="str">
        <f>_xlfn.XLOOKUP($A959,PROPERTIES[VEHIDCODE],PROPERTIES[REGION2])</f>
        <v>NO_REGION</v>
      </c>
      <c r="G959" s="34" t="str">
        <f t="shared" si="98"/>
        <v>AFRICA_NO_REGION</v>
      </c>
      <c r="H959" t="b">
        <f t="shared" si="99"/>
        <v>1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A960" t="str">
        <v>steam_Egypt_Class_4_0_6_0</v>
      </c>
      <c r="B960" t="b" cm="1">
        <f t="array" ref="B960">_xlfn.XLOOKUP(A960,CONTROL[VEHIDCODE],PROPERTIES[EXCLUDE])</f>
        <v>0</v>
      </c>
      <c r="C960">
        <f>FLOOR(_xlfn.XLOOKUP($A960,PROPERTIES[VEHIDCODE],PROPERTIES[INTRODUCTION_YEAR]),20)</f>
        <v>1880</v>
      </c>
      <c r="D960" t="str">
        <f>_xlfn.XLOOKUP($A960,PROPERTIES[VEHIDCODE],PROPERTIES[ROLE])</f>
        <v>Shunting</v>
      </c>
      <c r="E960" s="34" t="str">
        <f>_xlfn.XLOOKUP($A960,PROPERTIES[VEHIDCODE],PROPERTIES[REGION1])</f>
        <v>AFRICA</v>
      </c>
      <c r="F960" s="34" t="str">
        <f>_xlfn.XLOOKUP($A960,PROPERTIES[VEHIDCODE],PROPERTIES[REGION2])</f>
        <v>NO_REGION</v>
      </c>
      <c r="G960" s="34" t="str">
        <f t="shared" si="98"/>
        <v>AFRICA_NO_REGION</v>
      </c>
      <c r="H960" t="b">
        <f t="shared" si="99"/>
        <v>1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  <row r="961" spans="2:16">
      <c r="B961" t="e" cm="1">
        <f t="array" ref="B961">_xlfn.XLOOKUP(A961,CONTROL[VEHIDCODE],PROPERTIES[EXCLUDE])</f>
        <v>#N/A</v>
      </c>
      <c r="C961" t="e">
        <f>FLOOR(_xlfn.XLOOKUP($A961,PROPERTIES[VEHIDCODE],PROPERTIES[INTRODUCTION_YEAR]),20)</f>
        <v>#N/A</v>
      </c>
      <c r="D961" t="e">
        <f>_xlfn.XLOOKUP($A961,PROPERTIES[VEHIDCODE],PROPERTIES[ROLE])</f>
        <v>#N/A</v>
      </c>
      <c r="E961" s="34" t="e">
        <f>_xlfn.XLOOKUP($A961,PROPERTIES[VEHIDCODE],PROPERTIES[REGION1])</f>
        <v>#N/A</v>
      </c>
      <c r="F961" s="34" t="e">
        <f>_xlfn.XLOOKUP($A961,PROPERTIES[VEHIDCODE],PROPERTIES[REGION2])</f>
        <v>#N/A</v>
      </c>
      <c r="G961" s="34" t="e">
        <f t="shared" si="98"/>
        <v>#N/A</v>
      </c>
      <c r="H961" t="b">
        <f t="shared" si="99"/>
        <v>0</v>
      </c>
      <c r="I961" t="b">
        <f t="shared" si="100"/>
        <v>0</v>
      </c>
      <c r="J961" t="b">
        <f t="shared" si="97"/>
        <v>0</v>
      </c>
      <c r="K961" t="b">
        <f t="shared" si="97"/>
        <v>0</v>
      </c>
      <c r="L961" t="b">
        <f t="shared" si="97"/>
        <v>0</v>
      </c>
      <c r="M961" t="b">
        <f t="shared" si="97"/>
        <v>0</v>
      </c>
      <c r="N961" t="b">
        <f t="shared" si="101"/>
        <v>0</v>
      </c>
      <c r="O961" t="b">
        <f t="shared" si="101"/>
        <v>0</v>
      </c>
      <c r="P961" t="b">
        <f t="shared" si="102"/>
        <v>0</v>
      </c>
    </row>
    <row r="962" spans="2:16">
      <c r="B962" t="e" cm="1">
        <f t="array" ref="B962">_xlfn.XLOOKUP(A962,CONTROL[VEHIDCODE],PROPERTIES[EXCLUDE])</f>
        <v>#N/A</v>
      </c>
      <c r="C962" t="e">
        <f>FLOOR(_xlfn.XLOOKUP($A962,PROPERTIES[VEHIDCODE],PROPERTIES[INTRODUCTION_YEAR]),20)</f>
        <v>#N/A</v>
      </c>
      <c r="D962" t="e">
        <f>_xlfn.XLOOKUP($A962,PROPERTIES[VEHIDCODE],PROPERTIES[ROLE])</f>
        <v>#N/A</v>
      </c>
      <c r="E962" s="34" t="e">
        <f>_xlfn.XLOOKUP($A962,PROPERTIES[VEHIDCODE],PROPERTIES[REGION1])</f>
        <v>#N/A</v>
      </c>
      <c r="F962" s="34" t="e">
        <f>_xlfn.XLOOKUP($A962,PROPERTIES[VEHIDCODE],PROPERTIES[REGION2])</f>
        <v>#N/A</v>
      </c>
      <c r="G962" s="34" t="e">
        <f t="shared" si="98"/>
        <v>#N/A</v>
      </c>
      <c r="H962" t="b">
        <f t="shared" si="99"/>
        <v>0</v>
      </c>
      <c r="I962" t="b">
        <f t="shared" si="100"/>
        <v>0</v>
      </c>
      <c r="J962" t="b">
        <f t="shared" si="97"/>
        <v>0</v>
      </c>
      <c r="K962" t="b">
        <f t="shared" si="97"/>
        <v>0</v>
      </c>
      <c r="L962" t="b">
        <f t="shared" si="97"/>
        <v>0</v>
      </c>
      <c r="M962" t="b">
        <f t="shared" si="97"/>
        <v>0</v>
      </c>
      <c r="N962" t="b">
        <f t="shared" si="101"/>
        <v>0</v>
      </c>
      <c r="O962" t="b">
        <f t="shared" si="101"/>
        <v>0</v>
      </c>
      <c r="P962" t="b">
        <f t="shared" si="102"/>
        <v>0</v>
      </c>
    </row>
    <row r="963" spans="2:16">
      <c r="B963" t="e" cm="1">
        <f t="array" ref="B963">_xlfn.XLOOKUP(A963,CONTROL[VEHIDCODE],PROPERTIES[EXCLUDE])</f>
        <v>#N/A</v>
      </c>
      <c r="C963" t="e">
        <f>FLOOR(_xlfn.XLOOKUP($A963,PROPERTIES[VEHIDCODE],PROPERTIES[INTRODUCTION_YEAR]),20)</f>
        <v>#N/A</v>
      </c>
      <c r="D963" t="e">
        <f>_xlfn.XLOOKUP($A963,PROPERTIES[VEHIDCODE],PROPERTIES[ROLE])</f>
        <v>#N/A</v>
      </c>
      <c r="E963" s="34" t="e">
        <f>_xlfn.XLOOKUP($A963,PROPERTIES[VEHIDCODE],PROPERTIES[REGION1])</f>
        <v>#N/A</v>
      </c>
      <c r="F963" s="34" t="e">
        <f>_xlfn.XLOOKUP($A963,PROPERTIES[VEHIDCODE],PROPERTIES[REGION2])</f>
        <v>#N/A</v>
      </c>
      <c r="G963" s="34" t="e">
        <f t="shared" si="98"/>
        <v>#N/A</v>
      </c>
      <c r="H963" t="b">
        <f t="shared" si="99"/>
        <v>0</v>
      </c>
      <c r="I963" t="b">
        <f t="shared" si="100"/>
        <v>0</v>
      </c>
      <c r="J963" t="b">
        <f t="shared" si="97"/>
        <v>0</v>
      </c>
      <c r="K963" t="b">
        <f t="shared" si="97"/>
        <v>0</v>
      </c>
      <c r="L963" t="b">
        <f t="shared" si="97"/>
        <v>0</v>
      </c>
      <c r="M963" t="b">
        <f t="shared" si="97"/>
        <v>0</v>
      </c>
      <c r="N963" t="b">
        <f t="shared" si="101"/>
        <v>0</v>
      </c>
      <c r="O963" t="b">
        <f t="shared" si="101"/>
        <v>0</v>
      </c>
      <c r="P963" t="b">
        <f t="shared" si="102"/>
        <v>0</v>
      </c>
    </row>
    <row r="964" spans="2:16">
      <c r="B964" t="e" cm="1">
        <f t="array" ref="B964">_xlfn.XLOOKUP(A964,CONTROL[VEHIDCODE],PROPERTIES[EXCLUDE])</f>
        <v>#N/A</v>
      </c>
      <c r="C964" t="e">
        <f>FLOOR(_xlfn.XLOOKUP($A964,PROPERTIES[VEHIDCODE],PROPERTIES[INTRODUCTION_YEAR]),20)</f>
        <v>#N/A</v>
      </c>
      <c r="D964" t="e">
        <f>_xlfn.XLOOKUP($A964,PROPERTIES[VEHIDCODE],PROPERTIES[ROLE])</f>
        <v>#N/A</v>
      </c>
      <c r="E964" s="34" t="e">
        <f>_xlfn.XLOOKUP($A964,PROPERTIES[VEHIDCODE],PROPERTIES[REGION1])</f>
        <v>#N/A</v>
      </c>
      <c r="F964" s="34" t="e">
        <f>_xlfn.XLOOKUP($A964,PROPERTIES[VEHIDCODE],PROPERTIES[REGION2])</f>
        <v>#N/A</v>
      </c>
      <c r="G964" s="34" t="e">
        <f t="shared" si="98"/>
        <v>#N/A</v>
      </c>
      <c r="H964" t="b">
        <f t="shared" si="99"/>
        <v>0</v>
      </c>
      <c r="I964" t="b">
        <f t="shared" si="100"/>
        <v>0</v>
      </c>
      <c r="J964" t="b">
        <f t="shared" si="97"/>
        <v>0</v>
      </c>
      <c r="K964" t="b">
        <f t="shared" si="97"/>
        <v>0</v>
      </c>
      <c r="L964" t="b">
        <f t="shared" si="97"/>
        <v>0</v>
      </c>
      <c r="M964" t="b">
        <f t="shared" si="97"/>
        <v>0</v>
      </c>
      <c r="N964" t="b">
        <f t="shared" si="101"/>
        <v>0</v>
      </c>
      <c r="O964" t="b">
        <f t="shared" si="101"/>
        <v>0</v>
      </c>
      <c r="P964" t="b">
        <f t="shared" si="102"/>
        <v>0</v>
      </c>
    </row>
    <row r="965" spans="2:16">
      <c r="B965" t="e" cm="1">
        <f t="array" ref="B965">_xlfn.XLOOKUP(A965,CONTROL[VEHIDCODE],PROPERTIES[EXCLUDE])</f>
        <v>#N/A</v>
      </c>
      <c r="C965" t="e">
        <f>FLOOR(_xlfn.XLOOKUP($A965,PROPERTIES[VEHIDCODE],PROPERTIES[INTRODUCTION_YEAR]),20)</f>
        <v>#N/A</v>
      </c>
      <c r="D965" t="e">
        <f>_xlfn.XLOOKUP($A965,PROPERTIES[VEHIDCODE],PROPERTIES[ROLE])</f>
        <v>#N/A</v>
      </c>
      <c r="E965" s="34" t="e">
        <f>_xlfn.XLOOKUP($A965,PROPERTIES[VEHIDCODE],PROPERTIES[REGION1])</f>
        <v>#N/A</v>
      </c>
      <c r="F965" s="34" t="e">
        <f>_xlfn.XLOOKUP($A965,PROPERTIES[VEHIDCODE],PROPERTIES[REGION2])</f>
        <v>#N/A</v>
      </c>
      <c r="G965" s="34" t="e">
        <f t="shared" si="98"/>
        <v>#N/A</v>
      </c>
      <c r="H965" t="b">
        <f t="shared" si="99"/>
        <v>0</v>
      </c>
      <c r="I965" t="b">
        <f t="shared" si="100"/>
        <v>0</v>
      </c>
      <c r="J965" t="b">
        <f t="shared" si="97"/>
        <v>0</v>
      </c>
      <c r="K965" t="b">
        <f t="shared" si="97"/>
        <v>0</v>
      </c>
      <c r="L965" t="b">
        <f t="shared" si="97"/>
        <v>0</v>
      </c>
      <c r="M965" t="b">
        <f t="shared" si="97"/>
        <v>0</v>
      </c>
      <c r="N965" t="b">
        <f t="shared" si="101"/>
        <v>0</v>
      </c>
      <c r="O965" t="b">
        <f t="shared" si="101"/>
        <v>0</v>
      </c>
      <c r="P965" t="b">
        <f t="shared" si="102"/>
        <v>0</v>
      </c>
    </row>
    <row r="966" spans="2:16">
      <c r="B966" t="e" cm="1">
        <f t="array" ref="B966">_xlfn.XLOOKUP(A966,CONTROL[VEHIDCODE],PROPERTIES[EXCLUDE])</f>
        <v>#N/A</v>
      </c>
      <c r="C966" t="e">
        <f>FLOOR(_xlfn.XLOOKUP($A966,PROPERTIES[VEHIDCODE],PROPERTIES[INTRODUCTION_YEAR]),20)</f>
        <v>#N/A</v>
      </c>
      <c r="D966" t="e">
        <f>_xlfn.XLOOKUP($A966,PROPERTIES[VEHIDCODE],PROPERTIES[ROLE])</f>
        <v>#N/A</v>
      </c>
      <c r="E966" s="34" t="e">
        <f>_xlfn.XLOOKUP($A966,PROPERTIES[VEHIDCODE],PROPERTIES[REGION1])</f>
        <v>#N/A</v>
      </c>
      <c r="F966" s="34" t="e">
        <f>_xlfn.XLOOKUP($A966,PROPERTIES[VEHIDCODE],PROPERTIES[REGION2])</f>
        <v>#N/A</v>
      </c>
      <c r="G966" s="34" t="e">
        <f t="shared" si="98"/>
        <v>#N/A</v>
      </c>
      <c r="H966" t="b">
        <f t="shared" si="99"/>
        <v>0</v>
      </c>
      <c r="I966" t="b">
        <f t="shared" si="100"/>
        <v>0</v>
      </c>
      <c r="J966" t="b">
        <f t="shared" si="97"/>
        <v>0</v>
      </c>
      <c r="K966" t="b">
        <f t="shared" si="97"/>
        <v>0</v>
      </c>
      <c r="L966" t="b">
        <f t="shared" si="97"/>
        <v>0</v>
      </c>
      <c r="M966" t="b">
        <f t="shared" si="97"/>
        <v>0</v>
      </c>
      <c r="N966" t="b">
        <f t="shared" si="101"/>
        <v>0</v>
      </c>
      <c r="O966" t="b">
        <f t="shared" si="101"/>
        <v>0</v>
      </c>
      <c r="P966" t="b">
        <f t="shared" si="102"/>
        <v>0</v>
      </c>
    </row>
    <row r="967" spans="2:16">
      <c r="B967" t="e" cm="1">
        <f t="array" ref="B967">_xlfn.XLOOKUP(A967,CONTROL[VEHIDCODE],PROPERTIES[EXCLUDE])</f>
        <v>#N/A</v>
      </c>
      <c r="C967" t="e">
        <f>FLOOR(_xlfn.XLOOKUP($A967,PROPERTIES[VEHIDCODE],PROPERTIES[INTRODUCTION_YEAR]),20)</f>
        <v>#N/A</v>
      </c>
      <c r="D967" t="e">
        <f>_xlfn.XLOOKUP($A967,PROPERTIES[VEHIDCODE],PROPERTIES[ROLE])</f>
        <v>#N/A</v>
      </c>
      <c r="E967" s="34" t="e">
        <f>_xlfn.XLOOKUP($A967,PROPERTIES[VEHIDCODE],PROPERTIES[REGION1])</f>
        <v>#N/A</v>
      </c>
      <c r="F967" s="34" t="e">
        <f>_xlfn.XLOOKUP($A967,PROPERTIES[VEHIDCODE],PROPERTIES[REGION2])</f>
        <v>#N/A</v>
      </c>
      <c r="G967" s="34" t="e">
        <f t="shared" si="98"/>
        <v>#N/A</v>
      </c>
      <c r="H967" t="b">
        <f t="shared" si="99"/>
        <v>0</v>
      </c>
      <c r="I967" t="b">
        <f t="shared" si="100"/>
        <v>0</v>
      </c>
      <c r="J967" t="b">
        <f t="shared" si="97"/>
        <v>0</v>
      </c>
      <c r="K967" t="b">
        <f t="shared" si="97"/>
        <v>0</v>
      </c>
      <c r="L967" t="b">
        <f t="shared" si="97"/>
        <v>0</v>
      </c>
      <c r="M967" t="b">
        <f t="shared" si="97"/>
        <v>0</v>
      </c>
      <c r="N967" t="b">
        <f t="shared" si="101"/>
        <v>0</v>
      </c>
      <c r="O967" t="b">
        <f t="shared" si="101"/>
        <v>0</v>
      </c>
      <c r="P967" t="b">
        <f t="shared" si="102"/>
        <v>0</v>
      </c>
    </row>
    <row r="968" spans="2:16">
      <c r="B968" t="e" cm="1">
        <f t="array" ref="B968">_xlfn.XLOOKUP(A968,CONTROL[VEHIDCODE],PROPERTIES[EXCLUDE])</f>
        <v>#N/A</v>
      </c>
      <c r="C968" t="e">
        <f>FLOOR(_xlfn.XLOOKUP($A968,PROPERTIES[VEHIDCODE],PROPERTIES[INTRODUCTION_YEAR]),20)</f>
        <v>#N/A</v>
      </c>
      <c r="D968" t="e">
        <f>_xlfn.XLOOKUP($A968,PROPERTIES[VEHIDCODE],PROPERTIES[ROLE])</f>
        <v>#N/A</v>
      </c>
      <c r="E968" s="34" t="e">
        <f>_xlfn.XLOOKUP($A968,PROPERTIES[VEHIDCODE],PROPERTIES[REGION1])</f>
        <v>#N/A</v>
      </c>
      <c r="F968" s="34" t="e">
        <f>_xlfn.XLOOKUP($A968,PROPERTIES[VEHIDCODE],PROPERTIES[REGION2])</f>
        <v>#N/A</v>
      </c>
      <c r="G968" s="34" t="e">
        <f t="shared" si="98"/>
        <v>#N/A</v>
      </c>
      <c r="H968" t="b">
        <f t="shared" si="99"/>
        <v>0</v>
      </c>
      <c r="I968" t="b">
        <f t="shared" si="100"/>
        <v>0</v>
      </c>
      <c r="J968" t="b">
        <f t="shared" si="97"/>
        <v>0</v>
      </c>
      <c r="K968" t="b">
        <f t="shared" si="97"/>
        <v>0</v>
      </c>
      <c r="L968" t="b">
        <f t="shared" si="97"/>
        <v>0</v>
      </c>
      <c r="M968" t="b">
        <f t="shared" si="97"/>
        <v>0</v>
      </c>
      <c r="N968" t="b">
        <f t="shared" si="101"/>
        <v>0</v>
      </c>
      <c r="O968" t="b">
        <f t="shared" si="101"/>
        <v>0</v>
      </c>
      <c r="P968" t="b">
        <f t="shared" si="102"/>
        <v>0</v>
      </c>
    </row>
    <row r="969" spans="2:16">
      <c r="B969" t="e" cm="1">
        <f t="array" ref="B969">_xlfn.XLOOKUP(A969,CONTROL[VEHIDCODE],PROPERTIES[EXCLUDE])</f>
        <v>#N/A</v>
      </c>
      <c r="C969" t="e">
        <f>FLOOR(_xlfn.XLOOKUP($A969,PROPERTIES[VEHIDCODE],PROPERTIES[INTRODUCTION_YEAR]),20)</f>
        <v>#N/A</v>
      </c>
      <c r="D969" t="e">
        <f>_xlfn.XLOOKUP($A969,PROPERTIES[VEHIDCODE],PROPERTIES[ROLE])</f>
        <v>#N/A</v>
      </c>
      <c r="E969" s="34" t="e">
        <f>_xlfn.XLOOKUP($A969,PROPERTIES[VEHIDCODE],PROPERTIES[REGION1])</f>
        <v>#N/A</v>
      </c>
      <c r="F969" s="34" t="e">
        <f>_xlfn.XLOOKUP($A969,PROPERTIES[VEHIDCODE],PROPERTIES[REGION2])</f>
        <v>#N/A</v>
      </c>
      <c r="G969" s="34" t="e">
        <f t="shared" si="98"/>
        <v>#N/A</v>
      </c>
      <c r="H969" t="b">
        <f t="shared" si="99"/>
        <v>0</v>
      </c>
      <c r="I969" t="b">
        <f t="shared" si="100"/>
        <v>0</v>
      </c>
      <c r="J969" t="b">
        <f t="shared" si="97"/>
        <v>0</v>
      </c>
      <c r="K969" t="b">
        <f t="shared" si="97"/>
        <v>0</v>
      </c>
      <c r="L969" t="b">
        <f t="shared" si="97"/>
        <v>0</v>
      </c>
      <c r="M969" t="b">
        <f t="shared" si="97"/>
        <v>0</v>
      </c>
      <c r="N969" t="b">
        <f t="shared" si="101"/>
        <v>0</v>
      </c>
      <c r="O969" t="b">
        <f t="shared" si="101"/>
        <v>0</v>
      </c>
      <c r="P969" t="b">
        <f t="shared" si="102"/>
        <v>0</v>
      </c>
    </row>
    <row r="970" spans="2:16">
      <c r="B970" t="e" cm="1">
        <f t="array" ref="B970">_xlfn.XLOOKUP(A970,CONTROL[VEHIDCODE],PROPERTIES[EXCLUDE])</f>
        <v>#N/A</v>
      </c>
      <c r="C970" t="e">
        <f>FLOOR(_xlfn.XLOOKUP($A970,PROPERTIES[VEHIDCODE],PROPERTIES[INTRODUCTION_YEAR]),20)</f>
        <v>#N/A</v>
      </c>
      <c r="D970" t="e">
        <f>_xlfn.XLOOKUP($A970,PROPERTIES[VEHIDCODE],PROPERTIES[ROLE])</f>
        <v>#N/A</v>
      </c>
      <c r="E970" s="34" t="e">
        <f>_xlfn.XLOOKUP($A970,PROPERTIES[VEHIDCODE],PROPERTIES[REGION1])</f>
        <v>#N/A</v>
      </c>
      <c r="F970" s="34" t="e">
        <f>_xlfn.XLOOKUP($A970,PROPERTIES[VEHIDCODE],PROPERTIES[REGION2])</f>
        <v>#N/A</v>
      </c>
      <c r="G970" s="34" t="e">
        <f t="shared" si="98"/>
        <v>#N/A</v>
      </c>
      <c r="H970" t="b">
        <f t="shared" si="99"/>
        <v>0</v>
      </c>
      <c r="I970" t="b">
        <f t="shared" si="100"/>
        <v>0</v>
      </c>
      <c r="J970" t="b">
        <f t="shared" si="97"/>
        <v>0</v>
      </c>
      <c r="K970" t="b">
        <f t="shared" si="97"/>
        <v>0</v>
      </c>
      <c r="L970" t="b">
        <f t="shared" si="97"/>
        <v>0</v>
      </c>
      <c r="M970" t="b">
        <f t="shared" si="97"/>
        <v>0</v>
      </c>
      <c r="N970" t="b">
        <f t="shared" si="101"/>
        <v>0</v>
      </c>
      <c r="O970" t="b">
        <f t="shared" si="101"/>
        <v>0</v>
      </c>
      <c r="P970" t="b">
        <f t="shared" si="102"/>
        <v>0</v>
      </c>
    </row>
    <row r="971" spans="2:16">
      <c r="B971" t="e" cm="1">
        <f t="array" ref="B971">_xlfn.XLOOKUP(A971,CONTROL[VEHIDCODE],PROPERTIES[EXCLUDE])</f>
        <v>#N/A</v>
      </c>
      <c r="C971" t="e">
        <f>FLOOR(_xlfn.XLOOKUP($A971,PROPERTIES[VEHIDCODE],PROPERTIES[INTRODUCTION_YEAR]),20)</f>
        <v>#N/A</v>
      </c>
      <c r="D971" t="e">
        <f>_xlfn.XLOOKUP($A971,PROPERTIES[VEHIDCODE],PROPERTIES[ROLE])</f>
        <v>#N/A</v>
      </c>
      <c r="E971" s="34" t="e">
        <f>_xlfn.XLOOKUP($A971,PROPERTIES[VEHIDCODE],PROPERTIES[REGION1])</f>
        <v>#N/A</v>
      </c>
      <c r="F971" s="34" t="e">
        <f>_xlfn.XLOOKUP($A971,PROPERTIES[VEHIDCODE],PROPERTIES[REGION2])</f>
        <v>#N/A</v>
      </c>
      <c r="G971" s="34" t="e">
        <f t="shared" si="98"/>
        <v>#N/A</v>
      </c>
      <c r="H971" t="b">
        <f t="shared" si="99"/>
        <v>0</v>
      </c>
      <c r="I971" t="b">
        <f t="shared" si="100"/>
        <v>0</v>
      </c>
      <c r="J971" t="b">
        <f t="shared" si="97"/>
        <v>0</v>
      </c>
      <c r="K971" t="b">
        <f t="shared" si="97"/>
        <v>0</v>
      </c>
      <c r="L971" t="b">
        <f t="shared" si="97"/>
        <v>0</v>
      </c>
      <c r="M971" t="b">
        <f t="shared" si="97"/>
        <v>0</v>
      </c>
      <c r="N971" t="b">
        <f t="shared" si="101"/>
        <v>0</v>
      </c>
      <c r="O971" t="b">
        <f t="shared" si="101"/>
        <v>0</v>
      </c>
      <c r="P971" t="b">
        <f t="shared" si="102"/>
        <v>0</v>
      </c>
    </row>
    <row r="972" spans="2:16">
      <c r="B972" t="e" cm="1">
        <f t="array" ref="B972">_xlfn.XLOOKUP(A972,CONTROL[VEHIDCODE],PROPERTIES[EXCLUDE])</f>
        <v>#N/A</v>
      </c>
      <c r="C972" t="e">
        <f>FLOOR(_xlfn.XLOOKUP($A972,PROPERTIES[VEHIDCODE],PROPERTIES[INTRODUCTION_YEAR]),20)</f>
        <v>#N/A</v>
      </c>
      <c r="D972" t="e">
        <f>_xlfn.XLOOKUP($A972,PROPERTIES[VEHIDCODE],PROPERTIES[ROLE])</f>
        <v>#N/A</v>
      </c>
      <c r="E972" s="34" t="e">
        <f>_xlfn.XLOOKUP($A972,PROPERTIES[VEHIDCODE],PROPERTIES[REGION1])</f>
        <v>#N/A</v>
      </c>
      <c r="F972" s="34" t="e">
        <f>_xlfn.XLOOKUP($A972,PROPERTIES[VEHIDCODE],PROPERTIES[REGION2])</f>
        <v>#N/A</v>
      </c>
      <c r="G972" s="34" t="e">
        <f t="shared" si="98"/>
        <v>#N/A</v>
      </c>
      <c r="H972" t="b">
        <f t="shared" si="99"/>
        <v>0</v>
      </c>
      <c r="I972" t="b">
        <f t="shared" si="100"/>
        <v>0</v>
      </c>
      <c r="J972" t="b">
        <f t="shared" si="97"/>
        <v>0</v>
      </c>
      <c r="K972" t="b">
        <f t="shared" si="97"/>
        <v>0</v>
      </c>
      <c r="L972" t="b">
        <f t="shared" si="97"/>
        <v>0</v>
      </c>
      <c r="M972" t="b">
        <f t="shared" si="97"/>
        <v>0</v>
      </c>
      <c r="N972" t="b">
        <f t="shared" si="101"/>
        <v>0</v>
      </c>
      <c r="O972" t="b">
        <f t="shared" si="101"/>
        <v>0</v>
      </c>
      <c r="P972" t="b">
        <f t="shared" si="102"/>
        <v>0</v>
      </c>
    </row>
    <row r="973" spans="2:16">
      <c r="B973" t="e" cm="1">
        <f t="array" ref="B973">_xlfn.XLOOKUP(A973,CONTROL[VEHIDCODE],PROPERTIES[EXCLUDE])</f>
        <v>#N/A</v>
      </c>
      <c r="C973" t="e">
        <f>FLOOR(_xlfn.XLOOKUP($A973,PROPERTIES[VEHIDCODE],PROPERTIES[INTRODUCTION_YEAR]),20)</f>
        <v>#N/A</v>
      </c>
      <c r="D973" t="e">
        <f>_xlfn.XLOOKUP($A973,PROPERTIES[VEHIDCODE],PROPERTIES[ROLE])</f>
        <v>#N/A</v>
      </c>
      <c r="E973" s="34" t="e">
        <f>_xlfn.XLOOKUP($A973,PROPERTIES[VEHIDCODE],PROPERTIES[REGION1])</f>
        <v>#N/A</v>
      </c>
      <c r="F973" s="34" t="e">
        <f>_xlfn.XLOOKUP($A973,PROPERTIES[VEHIDCODE],PROPERTIES[REGION2])</f>
        <v>#N/A</v>
      </c>
      <c r="G973" s="34" t="e">
        <f t="shared" si="98"/>
        <v>#N/A</v>
      </c>
      <c r="H973" t="b">
        <f t="shared" si="99"/>
        <v>0</v>
      </c>
      <c r="I973" t="b">
        <f t="shared" si="100"/>
        <v>0</v>
      </c>
      <c r="J973" t="b">
        <f t="shared" si="97"/>
        <v>0</v>
      </c>
      <c r="K973" t="b">
        <f t="shared" si="97"/>
        <v>0</v>
      </c>
      <c r="L973" t="b">
        <f t="shared" si="97"/>
        <v>0</v>
      </c>
      <c r="M973" t="b">
        <f t="shared" si="97"/>
        <v>0</v>
      </c>
      <c r="N973" t="b">
        <f t="shared" si="101"/>
        <v>0</v>
      </c>
      <c r="O973" t="b">
        <f t="shared" si="101"/>
        <v>0</v>
      </c>
      <c r="P973" t="b">
        <f t="shared" si="102"/>
        <v>0</v>
      </c>
    </row>
    <row r="974" spans="2:16">
      <c r="B974" t="e" cm="1">
        <f t="array" ref="B974">_xlfn.XLOOKUP(A974,CONTROL[VEHIDCODE],PROPERTIES[EXCLUDE])</f>
        <v>#N/A</v>
      </c>
      <c r="C974" t="e">
        <f>FLOOR(_xlfn.XLOOKUP($A974,PROPERTIES[VEHIDCODE],PROPERTIES[INTRODUCTION_YEAR]),20)</f>
        <v>#N/A</v>
      </c>
      <c r="D974" t="e">
        <f>_xlfn.XLOOKUP($A974,PROPERTIES[VEHIDCODE],PROPERTIES[ROLE])</f>
        <v>#N/A</v>
      </c>
      <c r="E974" s="34" t="e">
        <f>_xlfn.XLOOKUP($A974,PROPERTIES[VEHIDCODE],PROPERTIES[REGION1])</f>
        <v>#N/A</v>
      </c>
      <c r="F974" s="34" t="e">
        <f>_xlfn.XLOOKUP($A974,PROPERTIES[VEHIDCODE],PROPERTIES[REGION2])</f>
        <v>#N/A</v>
      </c>
      <c r="G974" s="34" t="e">
        <f t="shared" si="98"/>
        <v>#N/A</v>
      </c>
      <c r="H974" t="b">
        <f t="shared" si="99"/>
        <v>0</v>
      </c>
      <c r="I974" t="b">
        <f t="shared" si="100"/>
        <v>0</v>
      </c>
      <c r="J974" t="b">
        <f t="shared" si="97"/>
        <v>0</v>
      </c>
      <c r="K974" t="b">
        <f t="shared" si="97"/>
        <v>0</v>
      </c>
      <c r="L974" t="b">
        <f t="shared" si="97"/>
        <v>0</v>
      </c>
      <c r="M974" t="b">
        <f t="shared" si="97"/>
        <v>0</v>
      </c>
      <c r="N974" t="b">
        <f t="shared" si="101"/>
        <v>0</v>
      </c>
      <c r="O974" t="b">
        <f t="shared" si="101"/>
        <v>0</v>
      </c>
      <c r="P974" t="b">
        <f t="shared" si="102"/>
        <v>0</v>
      </c>
    </row>
    <row r="975" spans="2:16">
      <c r="B975" t="e" cm="1">
        <f t="array" ref="B975">_xlfn.XLOOKUP(A975,CONTROL[VEHIDCODE],PROPERTIES[EXCLUDE])</f>
        <v>#N/A</v>
      </c>
      <c r="C975" t="e">
        <f>FLOOR(_xlfn.XLOOKUP($A975,PROPERTIES[VEHIDCODE],PROPERTIES[INTRODUCTION_YEAR]),20)</f>
        <v>#N/A</v>
      </c>
      <c r="D975" t="e">
        <f>_xlfn.XLOOKUP($A975,PROPERTIES[VEHIDCODE],PROPERTIES[ROLE])</f>
        <v>#N/A</v>
      </c>
      <c r="E975" s="34" t="e">
        <f>_xlfn.XLOOKUP($A975,PROPERTIES[VEHIDCODE],PROPERTIES[REGION1])</f>
        <v>#N/A</v>
      </c>
      <c r="F975" s="34" t="e">
        <f>_xlfn.XLOOKUP($A975,PROPERTIES[VEHIDCODE],PROPERTIES[REGION2])</f>
        <v>#N/A</v>
      </c>
      <c r="G975" s="34" t="e">
        <f t="shared" si="98"/>
        <v>#N/A</v>
      </c>
      <c r="H975" t="b">
        <f t="shared" si="99"/>
        <v>0</v>
      </c>
      <c r="I975" t="b">
        <f t="shared" si="100"/>
        <v>0</v>
      </c>
      <c r="J975" t="b">
        <f t="shared" si="97"/>
        <v>0</v>
      </c>
      <c r="K975" t="b">
        <f t="shared" si="97"/>
        <v>0</v>
      </c>
      <c r="L975" t="b">
        <f t="shared" si="97"/>
        <v>0</v>
      </c>
      <c r="M975" t="b">
        <f t="shared" si="97"/>
        <v>0</v>
      </c>
      <c r="N975" t="b">
        <f t="shared" si="101"/>
        <v>0</v>
      </c>
      <c r="O975" t="b">
        <f t="shared" si="101"/>
        <v>0</v>
      </c>
      <c r="P975" t="b">
        <f t="shared" si="102"/>
        <v>0</v>
      </c>
    </row>
    <row r="976" spans="2:16">
      <c r="B976" t="e" cm="1">
        <f t="array" ref="B976">_xlfn.XLOOKUP(A976,CONTROL[VEHIDCODE],PROPERTIES[EXCLUDE])</f>
        <v>#N/A</v>
      </c>
      <c r="C976" t="e">
        <f>FLOOR(_xlfn.XLOOKUP($A976,PROPERTIES[VEHIDCODE],PROPERTIES[INTRODUCTION_YEAR]),20)</f>
        <v>#N/A</v>
      </c>
      <c r="D976" t="e">
        <f>_xlfn.XLOOKUP($A976,PROPERTIES[VEHIDCODE],PROPERTIES[ROLE])</f>
        <v>#N/A</v>
      </c>
      <c r="E976" s="34" t="e">
        <f>_xlfn.XLOOKUP($A976,PROPERTIES[VEHIDCODE],PROPERTIES[REGION1])</f>
        <v>#N/A</v>
      </c>
      <c r="F976" s="34" t="e">
        <f>_xlfn.XLOOKUP($A976,PROPERTIES[VEHIDCODE],PROPERTIES[REGION2])</f>
        <v>#N/A</v>
      </c>
      <c r="G976" s="34" t="e">
        <f t="shared" si="98"/>
        <v>#N/A</v>
      </c>
      <c r="H976" t="b">
        <f t="shared" si="99"/>
        <v>0</v>
      </c>
      <c r="I976" t="b">
        <f t="shared" si="100"/>
        <v>0</v>
      </c>
      <c r="J976" t="b">
        <f t="shared" si="97"/>
        <v>0</v>
      </c>
      <c r="K976" t="b">
        <f t="shared" si="97"/>
        <v>0</v>
      </c>
      <c r="L976" t="b">
        <f t="shared" si="97"/>
        <v>0</v>
      </c>
      <c r="M976" t="b">
        <f t="shared" si="97"/>
        <v>0</v>
      </c>
      <c r="N976" t="b">
        <f t="shared" si="101"/>
        <v>0</v>
      </c>
      <c r="O976" t="b">
        <f t="shared" si="101"/>
        <v>0</v>
      </c>
      <c r="P976" t="b">
        <f t="shared" si="102"/>
        <v>0</v>
      </c>
    </row>
    <row r="977" spans="2:16">
      <c r="B977" t="e" cm="1">
        <f t="array" ref="B977">_xlfn.XLOOKUP(A977,CONTROL[VEHIDCODE],PROPERTIES[EXCLUDE])</f>
        <v>#N/A</v>
      </c>
      <c r="C977" t="e">
        <f>FLOOR(_xlfn.XLOOKUP($A977,PROPERTIES[VEHIDCODE],PROPERTIES[INTRODUCTION_YEAR]),20)</f>
        <v>#N/A</v>
      </c>
      <c r="D977" t="e">
        <f>_xlfn.XLOOKUP($A977,PROPERTIES[VEHIDCODE],PROPERTIES[ROLE])</f>
        <v>#N/A</v>
      </c>
      <c r="E977" s="34" t="e">
        <f>_xlfn.XLOOKUP($A977,PROPERTIES[VEHIDCODE],PROPERTIES[REGION1])</f>
        <v>#N/A</v>
      </c>
      <c r="F977" s="34" t="e">
        <f>_xlfn.XLOOKUP($A977,PROPERTIES[VEHIDCODE],PROPERTIES[REGION2])</f>
        <v>#N/A</v>
      </c>
      <c r="G977" s="34" t="e">
        <f t="shared" si="98"/>
        <v>#N/A</v>
      </c>
      <c r="H977" t="b">
        <f t="shared" si="99"/>
        <v>0</v>
      </c>
      <c r="I977" t="b">
        <f t="shared" si="100"/>
        <v>0</v>
      </c>
      <c r="J977" t="b">
        <f t="shared" si="97"/>
        <v>0</v>
      </c>
      <c r="K977" t="b">
        <f t="shared" si="97"/>
        <v>0</v>
      </c>
      <c r="L977" t="b">
        <f t="shared" si="97"/>
        <v>0</v>
      </c>
      <c r="M977" t="b">
        <f t="shared" si="97"/>
        <v>0</v>
      </c>
      <c r="N977" t="b">
        <f t="shared" si="101"/>
        <v>0</v>
      </c>
      <c r="O977" t="b">
        <f t="shared" si="101"/>
        <v>0</v>
      </c>
      <c r="P977" t="b">
        <f t="shared" si="102"/>
        <v>0</v>
      </c>
    </row>
    <row r="978" spans="2:16">
      <c r="B978" t="e" cm="1">
        <f t="array" ref="B978">_xlfn.XLOOKUP(A978,CONTROL[VEHIDCODE],PROPERTIES[EXCLUDE])</f>
        <v>#N/A</v>
      </c>
      <c r="C978" t="e">
        <f>FLOOR(_xlfn.XLOOKUP($A978,PROPERTIES[VEHIDCODE],PROPERTIES[INTRODUCTION_YEAR]),20)</f>
        <v>#N/A</v>
      </c>
      <c r="D978" t="e">
        <f>_xlfn.XLOOKUP($A978,PROPERTIES[VEHIDCODE],PROPERTIES[ROLE])</f>
        <v>#N/A</v>
      </c>
      <c r="E978" s="34" t="e">
        <f>_xlfn.XLOOKUP($A978,PROPERTIES[VEHIDCODE],PROPERTIES[REGION1])</f>
        <v>#N/A</v>
      </c>
      <c r="F978" s="34" t="e">
        <f>_xlfn.XLOOKUP($A978,PROPERTIES[VEHIDCODE],PROPERTIES[REGION2])</f>
        <v>#N/A</v>
      </c>
      <c r="G978" s="34" t="e">
        <f t="shared" si="98"/>
        <v>#N/A</v>
      </c>
      <c r="H978" t="b">
        <f t="shared" si="99"/>
        <v>0</v>
      </c>
      <c r="I978" t="b">
        <f t="shared" si="100"/>
        <v>0</v>
      </c>
      <c r="J978" t="b">
        <f t="shared" si="97"/>
        <v>0</v>
      </c>
      <c r="K978" t="b">
        <f t="shared" si="97"/>
        <v>0</v>
      </c>
      <c r="L978" t="b">
        <f t="shared" si="97"/>
        <v>0</v>
      </c>
      <c r="M978" t="b">
        <f t="shared" si="97"/>
        <v>0</v>
      </c>
      <c r="N978" t="b">
        <f t="shared" si="101"/>
        <v>0</v>
      </c>
      <c r="O978" t="b">
        <f t="shared" si="101"/>
        <v>0</v>
      </c>
      <c r="P978" t="b">
        <f t="shared" si="102"/>
        <v>0</v>
      </c>
    </row>
    <row r="979" spans="2:16">
      <c r="B979" t="e" cm="1">
        <f t="array" ref="B979">_xlfn.XLOOKUP(A979,CONTROL[VEHIDCODE],PROPERTIES[EXCLUDE])</f>
        <v>#N/A</v>
      </c>
      <c r="C979" t="e">
        <f>FLOOR(_xlfn.XLOOKUP($A979,PROPERTIES[VEHIDCODE],PROPERTIES[INTRODUCTION_YEAR]),20)</f>
        <v>#N/A</v>
      </c>
      <c r="D979" t="e">
        <f>_xlfn.XLOOKUP($A979,PROPERTIES[VEHIDCODE],PROPERTIES[ROLE])</f>
        <v>#N/A</v>
      </c>
      <c r="E979" s="34" t="e">
        <f>_xlfn.XLOOKUP($A979,PROPERTIES[VEHIDCODE],PROPERTIES[REGION1])</f>
        <v>#N/A</v>
      </c>
      <c r="F979" s="34" t="e">
        <f>_xlfn.XLOOKUP($A979,PROPERTIES[VEHIDCODE],PROPERTIES[REGION2])</f>
        <v>#N/A</v>
      </c>
      <c r="G979" s="34" t="e">
        <f t="shared" si="98"/>
        <v>#N/A</v>
      </c>
      <c r="H979" t="b">
        <f t="shared" si="99"/>
        <v>0</v>
      </c>
      <c r="I979" t="b">
        <f t="shared" si="100"/>
        <v>0</v>
      </c>
      <c r="J979" t="b">
        <f t="shared" si="97"/>
        <v>0</v>
      </c>
      <c r="K979" t="b">
        <f t="shared" si="97"/>
        <v>0</v>
      </c>
      <c r="L979" t="b">
        <f t="shared" ref="L979:M979" si="103">OR(ISNUMBER(SEARCH("ALL_REGION",$G979)),
ISNUMBER(SEARCH("ALL_EUROPE",$G979)),
ISNUMBER(SEARCH(L$1,$G979)),
ISNUMBER(SEARCH("REGIONTYPE1",$G979)))</f>
        <v>0</v>
      </c>
      <c r="M979" t="b">
        <f t="shared" si="103"/>
        <v>0</v>
      </c>
      <c r="N979" t="b">
        <f t="shared" si="101"/>
        <v>0</v>
      </c>
      <c r="O979" t="b">
        <f t="shared" si="101"/>
        <v>0</v>
      </c>
      <c r="P979" t="b">
        <f t="shared" si="102"/>
        <v>0</v>
      </c>
    </row>
    <row r="980" spans="2:16">
      <c r="B980" t="e" cm="1">
        <f t="array" ref="B980">_xlfn.XLOOKUP(A980,CONTROL[VEHIDCODE],PROPERTIES[EXCLUDE])</f>
        <v>#N/A</v>
      </c>
      <c r="C980" t="e">
        <f>FLOOR(_xlfn.XLOOKUP($A980,PROPERTIES[VEHIDCODE],PROPERTIES[INTRODUCTION_YEAR]),20)</f>
        <v>#N/A</v>
      </c>
      <c r="D980" t="e">
        <f>_xlfn.XLOOKUP($A980,PROPERTIES[VEHIDCODE],PROPERTIES[ROLE])</f>
        <v>#N/A</v>
      </c>
      <c r="E980" s="34" t="e">
        <f>_xlfn.XLOOKUP($A980,PROPERTIES[VEHIDCODE],PROPERTIES[REGION1])</f>
        <v>#N/A</v>
      </c>
      <c r="F980" s="34" t="e">
        <f>_xlfn.XLOOKUP($A980,PROPERTIES[VEHIDCODE],PROPERTIES[REGION2])</f>
        <v>#N/A</v>
      </c>
      <c r="G980" s="34" t="e">
        <f t="shared" si="98"/>
        <v>#N/A</v>
      </c>
      <c r="H980" t="b">
        <f t="shared" si="99"/>
        <v>0</v>
      </c>
      <c r="I980" t="b">
        <f t="shared" si="100"/>
        <v>0</v>
      </c>
      <c r="J980" t="b">
        <f t="shared" ref="J980:M1016" si="104">OR(ISNUMBER(SEARCH("ALL_REGION",$G980)),
ISNUMBER(SEARCH("ALL_EUROPE",$G980)),
ISNUMBER(SEARCH(J$1,$G980)),
ISNUMBER(SEARCH("REGIONTYPE1",$G980)))</f>
        <v>0</v>
      </c>
      <c r="K980" t="b">
        <f t="shared" si="104"/>
        <v>0</v>
      </c>
      <c r="L980" t="b">
        <f t="shared" si="104"/>
        <v>0</v>
      </c>
      <c r="M980" t="b">
        <f t="shared" si="104"/>
        <v>0</v>
      </c>
      <c r="N980" t="b">
        <f t="shared" si="101"/>
        <v>0</v>
      </c>
      <c r="O980" t="b">
        <f t="shared" si="101"/>
        <v>0</v>
      </c>
      <c r="P980" t="b">
        <f t="shared" si="102"/>
        <v>0</v>
      </c>
    </row>
    <row r="981" spans="2:16">
      <c r="B981" t="e" cm="1">
        <f t="array" ref="B981">_xlfn.XLOOKUP(A981,CONTROL[VEHIDCODE],PROPERTIES[EXCLUDE])</f>
        <v>#N/A</v>
      </c>
      <c r="C981" t="e">
        <f>FLOOR(_xlfn.XLOOKUP($A981,PROPERTIES[VEHIDCODE],PROPERTIES[INTRODUCTION_YEAR]),20)</f>
        <v>#N/A</v>
      </c>
      <c r="D981" t="e">
        <f>_xlfn.XLOOKUP($A981,PROPERTIES[VEHIDCODE],PROPERTIES[ROLE])</f>
        <v>#N/A</v>
      </c>
      <c r="E981" s="34" t="e">
        <f>_xlfn.XLOOKUP($A981,PROPERTIES[VEHIDCODE],PROPERTIES[REGION1])</f>
        <v>#N/A</v>
      </c>
      <c r="F981" s="34" t="e">
        <f>_xlfn.XLOOKUP($A981,PROPERTIES[VEHIDCODE],PROPERTIES[REGION2])</f>
        <v>#N/A</v>
      </c>
      <c r="G981" s="34" t="e">
        <f t="shared" si="98"/>
        <v>#N/A</v>
      </c>
      <c r="H981" t="b">
        <f t="shared" si="99"/>
        <v>0</v>
      </c>
      <c r="I981" t="b">
        <f t="shared" si="100"/>
        <v>0</v>
      </c>
      <c r="J981" t="b">
        <f t="shared" si="104"/>
        <v>0</v>
      </c>
      <c r="K981" t="b">
        <f t="shared" si="104"/>
        <v>0</v>
      </c>
      <c r="L981" t="b">
        <f t="shared" si="104"/>
        <v>0</v>
      </c>
      <c r="M981" t="b">
        <f t="shared" si="104"/>
        <v>0</v>
      </c>
      <c r="N981" t="b">
        <f t="shared" si="101"/>
        <v>0</v>
      </c>
      <c r="O981" t="b">
        <f t="shared" si="101"/>
        <v>0</v>
      </c>
      <c r="P981" t="b">
        <f t="shared" si="102"/>
        <v>0</v>
      </c>
    </row>
    <row r="982" spans="2:16">
      <c r="B982" t="e" cm="1">
        <f t="array" ref="B982">_xlfn.XLOOKUP(A982,CONTROL[VEHIDCODE],PROPERTIES[EXCLUDE])</f>
        <v>#N/A</v>
      </c>
      <c r="C982" t="e">
        <f>FLOOR(_xlfn.XLOOKUP($A982,PROPERTIES[VEHIDCODE],PROPERTIES[INTRODUCTION_YEAR]),20)</f>
        <v>#N/A</v>
      </c>
      <c r="D982" t="e">
        <f>_xlfn.XLOOKUP($A982,PROPERTIES[VEHIDCODE],PROPERTIES[ROLE])</f>
        <v>#N/A</v>
      </c>
      <c r="E982" s="34" t="e">
        <f>_xlfn.XLOOKUP($A982,PROPERTIES[VEHIDCODE],PROPERTIES[REGION1])</f>
        <v>#N/A</v>
      </c>
      <c r="F982" s="34" t="e">
        <f>_xlfn.XLOOKUP($A982,PROPERTIES[VEHIDCODE],PROPERTIES[REGION2])</f>
        <v>#N/A</v>
      </c>
      <c r="G982" s="34" t="e">
        <f t="shared" si="98"/>
        <v>#N/A</v>
      </c>
      <c r="H982" t="b">
        <f t="shared" si="99"/>
        <v>0</v>
      </c>
      <c r="I982" t="b">
        <f t="shared" si="100"/>
        <v>0</v>
      </c>
      <c r="J982" t="b">
        <f t="shared" si="104"/>
        <v>0</v>
      </c>
      <c r="K982" t="b">
        <f t="shared" si="104"/>
        <v>0</v>
      </c>
      <c r="L982" t="b">
        <f t="shared" si="104"/>
        <v>0</v>
      </c>
      <c r="M982" t="b">
        <f t="shared" si="104"/>
        <v>0</v>
      </c>
      <c r="N982" t="b">
        <f t="shared" si="101"/>
        <v>0</v>
      </c>
      <c r="O982" t="b">
        <f t="shared" si="101"/>
        <v>0</v>
      </c>
      <c r="P982" t="b">
        <f t="shared" si="102"/>
        <v>0</v>
      </c>
    </row>
    <row r="983" spans="2:16">
      <c r="B983" t="e" cm="1">
        <f t="array" ref="B983">_xlfn.XLOOKUP(A983,CONTROL[VEHIDCODE],PROPERTIES[EXCLUDE])</f>
        <v>#N/A</v>
      </c>
      <c r="C983" t="e">
        <f>FLOOR(_xlfn.XLOOKUP($A983,PROPERTIES[VEHIDCODE],PROPERTIES[INTRODUCTION_YEAR]),20)</f>
        <v>#N/A</v>
      </c>
      <c r="D983" t="e">
        <f>_xlfn.XLOOKUP($A983,PROPERTIES[VEHIDCODE],PROPERTIES[ROLE])</f>
        <v>#N/A</v>
      </c>
      <c r="E983" s="34" t="e">
        <f>_xlfn.XLOOKUP($A983,PROPERTIES[VEHIDCODE],PROPERTIES[REGION1])</f>
        <v>#N/A</v>
      </c>
      <c r="F983" s="34" t="e">
        <f>_xlfn.XLOOKUP($A983,PROPERTIES[VEHIDCODE],PROPERTIES[REGION2])</f>
        <v>#N/A</v>
      </c>
      <c r="G983" s="34" t="e">
        <f t="shared" si="98"/>
        <v>#N/A</v>
      </c>
      <c r="H983" t="b">
        <f t="shared" si="99"/>
        <v>0</v>
      </c>
      <c r="I983" t="b">
        <f t="shared" si="100"/>
        <v>0</v>
      </c>
      <c r="J983" t="b">
        <f t="shared" si="104"/>
        <v>0</v>
      </c>
      <c r="K983" t="b">
        <f t="shared" si="104"/>
        <v>0</v>
      </c>
      <c r="L983" t="b">
        <f t="shared" si="104"/>
        <v>0</v>
      </c>
      <c r="M983" t="b">
        <f t="shared" si="104"/>
        <v>0</v>
      </c>
      <c r="N983" t="b">
        <f t="shared" si="101"/>
        <v>0</v>
      </c>
      <c r="O983" t="b">
        <f t="shared" si="101"/>
        <v>0</v>
      </c>
      <c r="P983" t="b">
        <f t="shared" si="102"/>
        <v>0</v>
      </c>
    </row>
    <row r="984" spans="2:16">
      <c r="B984" t="e" cm="1">
        <f t="array" ref="B984">_xlfn.XLOOKUP(A984,CONTROL[VEHIDCODE],PROPERTIES[EXCLUDE])</f>
        <v>#N/A</v>
      </c>
      <c r="C984" t="e">
        <f>FLOOR(_xlfn.XLOOKUP($A984,PROPERTIES[VEHIDCODE],PROPERTIES[INTRODUCTION_YEAR]),20)</f>
        <v>#N/A</v>
      </c>
      <c r="D984" t="e">
        <f>_xlfn.XLOOKUP($A984,PROPERTIES[VEHIDCODE],PROPERTIES[ROLE])</f>
        <v>#N/A</v>
      </c>
      <c r="E984" s="34" t="e">
        <f>_xlfn.XLOOKUP($A984,PROPERTIES[VEHIDCODE],PROPERTIES[REGION1])</f>
        <v>#N/A</v>
      </c>
      <c r="F984" s="34" t="e">
        <f>_xlfn.XLOOKUP($A984,PROPERTIES[VEHIDCODE],PROPERTIES[REGION2])</f>
        <v>#N/A</v>
      </c>
      <c r="G984" s="34" t="e">
        <f t="shared" si="98"/>
        <v>#N/A</v>
      </c>
      <c r="H984" t="b">
        <f t="shared" si="99"/>
        <v>0</v>
      </c>
      <c r="I984" t="b">
        <f t="shared" si="100"/>
        <v>0</v>
      </c>
      <c r="J984" t="b">
        <f t="shared" si="104"/>
        <v>0</v>
      </c>
      <c r="K984" t="b">
        <f t="shared" si="104"/>
        <v>0</v>
      </c>
      <c r="L984" t="b">
        <f t="shared" si="104"/>
        <v>0</v>
      </c>
      <c r="M984" t="b">
        <f t="shared" si="104"/>
        <v>0</v>
      </c>
      <c r="N984" t="b">
        <f t="shared" si="101"/>
        <v>0</v>
      </c>
      <c r="O984" t="b">
        <f t="shared" si="101"/>
        <v>0</v>
      </c>
      <c r="P984" t="b">
        <f t="shared" si="102"/>
        <v>0</v>
      </c>
    </row>
    <row r="985" spans="2:16">
      <c r="B985" t="e" cm="1">
        <f t="array" ref="B985">_xlfn.XLOOKUP(A985,CONTROL[VEHIDCODE],PROPERTIES[EXCLUDE])</f>
        <v>#N/A</v>
      </c>
      <c r="C985" t="e">
        <f>FLOOR(_xlfn.XLOOKUP($A985,PROPERTIES[VEHIDCODE],PROPERTIES[INTRODUCTION_YEAR]),20)</f>
        <v>#N/A</v>
      </c>
      <c r="D985" t="e">
        <f>_xlfn.XLOOKUP($A985,PROPERTIES[VEHIDCODE],PROPERTIES[ROLE])</f>
        <v>#N/A</v>
      </c>
      <c r="E985" s="34" t="e">
        <f>_xlfn.XLOOKUP($A985,PROPERTIES[VEHIDCODE],PROPERTIES[REGION1])</f>
        <v>#N/A</v>
      </c>
      <c r="F985" s="34" t="e">
        <f>_xlfn.XLOOKUP($A985,PROPERTIES[VEHIDCODE],PROPERTIES[REGION2])</f>
        <v>#N/A</v>
      </c>
      <c r="G985" s="34" t="e">
        <f t="shared" si="98"/>
        <v>#N/A</v>
      </c>
      <c r="H985" t="b">
        <f t="shared" si="99"/>
        <v>0</v>
      </c>
      <c r="I985" t="b">
        <f t="shared" si="100"/>
        <v>0</v>
      </c>
      <c r="J985" t="b">
        <f t="shared" si="104"/>
        <v>0</v>
      </c>
      <c r="K985" t="b">
        <f t="shared" si="104"/>
        <v>0</v>
      </c>
      <c r="L985" t="b">
        <f t="shared" si="104"/>
        <v>0</v>
      </c>
      <c r="M985" t="b">
        <f t="shared" si="104"/>
        <v>0</v>
      </c>
      <c r="N985" t="b">
        <f t="shared" si="101"/>
        <v>0</v>
      </c>
      <c r="O985" t="b">
        <f t="shared" si="101"/>
        <v>0</v>
      </c>
      <c r="P985" t="b">
        <f t="shared" si="102"/>
        <v>0</v>
      </c>
    </row>
    <row r="986" spans="2:16">
      <c r="B986" t="e" cm="1">
        <f t="array" ref="B986">_xlfn.XLOOKUP(A986,CONTROL[VEHIDCODE],PROPERTIES[EXCLUDE])</f>
        <v>#N/A</v>
      </c>
      <c r="C986" t="e">
        <f>FLOOR(_xlfn.XLOOKUP($A986,PROPERTIES[VEHIDCODE],PROPERTIES[INTRODUCTION_YEAR]),20)</f>
        <v>#N/A</v>
      </c>
      <c r="D986" t="e">
        <f>_xlfn.XLOOKUP($A986,PROPERTIES[VEHIDCODE],PROPERTIES[ROLE])</f>
        <v>#N/A</v>
      </c>
      <c r="E986" s="34" t="e">
        <f>_xlfn.XLOOKUP($A986,PROPERTIES[VEHIDCODE],PROPERTIES[REGION1])</f>
        <v>#N/A</v>
      </c>
      <c r="F986" s="34" t="e">
        <f>_xlfn.XLOOKUP($A986,PROPERTIES[VEHIDCODE],PROPERTIES[REGION2])</f>
        <v>#N/A</v>
      </c>
      <c r="G986" s="34" t="e">
        <f t="shared" si="98"/>
        <v>#N/A</v>
      </c>
      <c r="H986" t="b">
        <f t="shared" si="99"/>
        <v>0</v>
      </c>
      <c r="I986" t="b">
        <f t="shared" si="100"/>
        <v>0</v>
      </c>
      <c r="J986" t="b">
        <f t="shared" si="104"/>
        <v>0</v>
      </c>
      <c r="K986" t="b">
        <f t="shared" si="104"/>
        <v>0</v>
      </c>
      <c r="L986" t="b">
        <f t="shared" si="104"/>
        <v>0</v>
      </c>
      <c r="M986" t="b">
        <f t="shared" si="104"/>
        <v>0</v>
      </c>
      <c r="N986" t="b">
        <f t="shared" si="101"/>
        <v>0</v>
      </c>
      <c r="O986" t="b">
        <f t="shared" si="101"/>
        <v>0</v>
      </c>
      <c r="P986" t="b">
        <f t="shared" si="102"/>
        <v>0</v>
      </c>
    </row>
    <row r="987" spans="2:16">
      <c r="B987" t="e" cm="1">
        <f t="array" ref="B987">_xlfn.XLOOKUP(A987,CONTROL[VEHIDCODE],PROPERTIES[EXCLUDE])</f>
        <v>#N/A</v>
      </c>
      <c r="C987" t="e">
        <f>FLOOR(_xlfn.XLOOKUP($A987,PROPERTIES[VEHIDCODE],PROPERTIES[INTRODUCTION_YEAR]),20)</f>
        <v>#N/A</v>
      </c>
      <c r="D987" t="e">
        <f>_xlfn.XLOOKUP($A987,PROPERTIES[VEHIDCODE],PROPERTIES[ROLE])</f>
        <v>#N/A</v>
      </c>
      <c r="E987" s="34" t="e">
        <f>_xlfn.XLOOKUP($A987,PROPERTIES[VEHIDCODE],PROPERTIES[REGION1])</f>
        <v>#N/A</v>
      </c>
      <c r="F987" s="34" t="e">
        <f>_xlfn.XLOOKUP($A987,PROPERTIES[VEHIDCODE],PROPERTIES[REGION2])</f>
        <v>#N/A</v>
      </c>
      <c r="G987" s="34" t="e">
        <f t="shared" si="98"/>
        <v>#N/A</v>
      </c>
      <c r="H987" t="b">
        <f t="shared" si="99"/>
        <v>0</v>
      </c>
      <c r="I987" t="b">
        <f t="shared" si="100"/>
        <v>0</v>
      </c>
      <c r="J987" t="b">
        <f t="shared" si="104"/>
        <v>0</v>
      </c>
      <c r="K987" t="b">
        <f t="shared" si="104"/>
        <v>0</v>
      </c>
      <c r="L987" t="b">
        <f t="shared" si="104"/>
        <v>0</v>
      </c>
      <c r="M987" t="b">
        <f t="shared" si="104"/>
        <v>0</v>
      </c>
      <c r="N987" t="b">
        <f t="shared" si="101"/>
        <v>0</v>
      </c>
      <c r="O987" t="b">
        <f t="shared" si="101"/>
        <v>0</v>
      </c>
      <c r="P987" t="b">
        <f t="shared" si="102"/>
        <v>0</v>
      </c>
    </row>
    <row r="988" spans="2:16">
      <c r="B988" t="e" cm="1">
        <f t="array" ref="B988">_xlfn.XLOOKUP(A988,CONTROL[VEHIDCODE],PROPERTIES[EXCLUDE])</f>
        <v>#N/A</v>
      </c>
      <c r="C988" t="e">
        <f>FLOOR(_xlfn.XLOOKUP($A988,PROPERTIES[VEHIDCODE],PROPERTIES[INTRODUCTION_YEAR]),20)</f>
        <v>#N/A</v>
      </c>
      <c r="D988" t="e">
        <f>_xlfn.XLOOKUP($A988,PROPERTIES[VEHIDCODE],PROPERTIES[ROLE])</f>
        <v>#N/A</v>
      </c>
      <c r="E988" s="34" t="e">
        <f>_xlfn.XLOOKUP($A988,PROPERTIES[VEHIDCODE],PROPERTIES[REGION1])</f>
        <v>#N/A</v>
      </c>
      <c r="F988" s="34" t="e">
        <f>_xlfn.XLOOKUP($A988,PROPERTIES[VEHIDCODE],PROPERTIES[REGION2])</f>
        <v>#N/A</v>
      </c>
      <c r="G988" s="34" t="e">
        <f t="shared" si="98"/>
        <v>#N/A</v>
      </c>
      <c r="H988" t="b">
        <f t="shared" si="99"/>
        <v>0</v>
      </c>
      <c r="I988" t="b">
        <f t="shared" si="100"/>
        <v>0</v>
      </c>
      <c r="J988" t="b">
        <f t="shared" si="104"/>
        <v>0</v>
      </c>
      <c r="K988" t="b">
        <f t="shared" si="104"/>
        <v>0</v>
      </c>
      <c r="L988" t="b">
        <f t="shared" si="104"/>
        <v>0</v>
      </c>
      <c r="M988" t="b">
        <f t="shared" si="104"/>
        <v>0</v>
      </c>
      <c r="N988" t="b">
        <f t="shared" si="101"/>
        <v>0</v>
      </c>
      <c r="O988" t="b">
        <f t="shared" si="101"/>
        <v>0</v>
      </c>
      <c r="P988" t="b">
        <f t="shared" si="102"/>
        <v>0</v>
      </c>
    </row>
    <row r="989" spans="2:16">
      <c r="B989" t="e" cm="1">
        <f t="array" ref="B989">_xlfn.XLOOKUP(A989,CONTROL[VEHIDCODE],PROPERTIES[EXCLUDE])</f>
        <v>#N/A</v>
      </c>
      <c r="C989" t="e">
        <f>FLOOR(_xlfn.XLOOKUP($A989,PROPERTIES[VEHIDCODE],PROPERTIES[INTRODUCTION_YEAR]),20)</f>
        <v>#N/A</v>
      </c>
      <c r="D989" t="e">
        <f>_xlfn.XLOOKUP($A989,PROPERTIES[VEHIDCODE],PROPERTIES[ROLE])</f>
        <v>#N/A</v>
      </c>
      <c r="E989" s="34" t="e">
        <f>_xlfn.XLOOKUP($A989,PROPERTIES[VEHIDCODE],PROPERTIES[REGION1])</f>
        <v>#N/A</v>
      </c>
      <c r="F989" s="34" t="e">
        <f>_xlfn.XLOOKUP($A989,PROPERTIES[VEHIDCODE],PROPERTIES[REGION2])</f>
        <v>#N/A</v>
      </c>
      <c r="G989" s="34" t="e">
        <f t="shared" si="98"/>
        <v>#N/A</v>
      </c>
      <c r="H989" t="b">
        <f t="shared" si="99"/>
        <v>0</v>
      </c>
      <c r="I989" t="b">
        <f t="shared" si="100"/>
        <v>0</v>
      </c>
      <c r="J989" t="b">
        <f t="shared" si="104"/>
        <v>0</v>
      </c>
      <c r="K989" t="b">
        <f t="shared" si="104"/>
        <v>0</v>
      </c>
      <c r="L989" t="b">
        <f t="shared" si="104"/>
        <v>0</v>
      </c>
      <c r="M989" t="b">
        <f t="shared" si="104"/>
        <v>0</v>
      </c>
      <c r="N989" t="b">
        <f t="shared" si="101"/>
        <v>0</v>
      </c>
      <c r="O989" t="b">
        <f t="shared" si="101"/>
        <v>0</v>
      </c>
      <c r="P989" t="b">
        <f t="shared" si="102"/>
        <v>0</v>
      </c>
    </row>
    <row r="990" spans="2:16">
      <c r="B990" t="e" cm="1">
        <f t="array" ref="B990">_xlfn.XLOOKUP(A990,CONTROL[VEHIDCODE],PROPERTIES[EXCLUDE])</f>
        <v>#N/A</v>
      </c>
      <c r="C990" t="e">
        <f>FLOOR(_xlfn.XLOOKUP($A990,PROPERTIES[VEHIDCODE],PROPERTIES[INTRODUCTION_YEAR]),20)</f>
        <v>#N/A</v>
      </c>
      <c r="D990" t="e">
        <f>_xlfn.XLOOKUP($A990,PROPERTIES[VEHIDCODE],PROPERTIES[ROLE])</f>
        <v>#N/A</v>
      </c>
      <c r="E990" s="34" t="e">
        <f>_xlfn.XLOOKUP($A990,PROPERTIES[VEHIDCODE],PROPERTIES[REGION1])</f>
        <v>#N/A</v>
      </c>
      <c r="F990" s="34" t="e">
        <f>_xlfn.XLOOKUP($A990,PROPERTIES[VEHIDCODE],PROPERTIES[REGION2])</f>
        <v>#N/A</v>
      </c>
      <c r="G990" s="34" t="e">
        <f t="shared" si="98"/>
        <v>#N/A</v>
      </c>
      <c r="H990" t="b">
        <f t="shared" si="99"/>
        <v>0</v>
      </c>
      <c r="I990" t="b">
        <f t="shared" si="100"/>
        <v>0</v>
      </c>
      <c r="J990" t="b">
        <f t="shared" si="104"/>
        <v>0</v>
      </c>
      <c r="K990" t="b">
        <f t="shared" si="104"/>
        <v>0</v>
      </c>
      <c r="L990" t="b">
        <f t="shared" si="104"/>
        <v>0</v>
      </c>
      <c r="M990" t="b">
        <f t="shared" si="104"/>
        <v>0</v>
      </c>
      <c r="N990" t="b">
        <f t="shared" si="101"/>
        <v>0</v>
      </c>
      <c r="O990" t="b">
        <f t="shared" si="101"/>
        <v>0</v>
      </c>
      <c r="P990" t="b">
        <f t="shared" si="102"/>
        <v>0</v>
      </c>
    </row>
    <row r="991" spans="2:16">
      <c r="B991" t="e" cm="1">
        <f t="array" ref="B991">_xlfn.XLOOKUP(A991,CONTROL[VEHIDCODE],PROPERTIES[EXCLUDE])</f>
        <v>#N/A</v>
      </c>
      <c r="C991" t="e">
        <f>FLOOR(_xlfn.XLOOKUP($A991,PROPERTIES[VEHIDCODE],PROPERTIES[INTRODUCTION_YEAR]),20)</f>
        <v>#N/A</v>
      </c>
      <c r="D991" t="e">
        <f>_xlfn.XLOOKUP($A991,PROPERTIES[VEHIDCODE],PROPERTIES[ROLE])</f>
        <v>#N/A</v>
      </c>
      <c r="E991" s="34" t="e">
        <f>_xlfn.XLOOKUP($A991,PROPERTIES[VEHIDCODE],PROPERTIES[REGION1])</f>
        <v>#N/A</v>
      </c>
      <c r="F991" s="34" t="e">
        <f>_xlfn.XLOOKUP($A991,PROPERTIES[VEHIDCODE],PROPERTIES[REGION2])</f>
        <v>#N/A</v>
      </c>
      <c r="G991" s="34" t="e">
        <f t="shared" si="98"/>
        <v>#N/A</v>
      </c>
      <c r="H991" t="b">
        <f t="shared" si="99"/>
        <v>0</v>
      </c>
      <c r="I991" t="b">
        <f t="shared" si="100"/>
        <v>0</v>
      </c>
      <c r="J991" t="b">
        <f t="shared" si="104"/>
        <v>0</v>
      </c>
      <c r="K991" t="b">
        <f t="shared" si="104"/>
        <v>0</v>
      </c>
      <c r="L991" t="b">
        <f t="shared" si="104"/>
        <v>0</v>
      </c>
      <c r="M991" t="b">
        <f t="shared" si="104"/>
        <v>0</v>
      </c>
      <c r="N991" t="b">
        <f t="shared" si="101"/>
        <v>0</v>
      </c>
      <c r="O991" t="b">
        <f t="shared" si="101"/>
        <v>0</v>
      </c>
      <c r="P991" t="b">
        <f t="shared" si="102"/>
        <v>0</v>
      </c>
    </row>
    <row r="992" spans="2:16">
      <c r="B992" t="e" cm="1">
        <f t="array" ref="B992">_xlfn.XLOOKUP(A992,CONTROL[VEHIDCODE],PROPERTIES[EXCLUDE])</f>
        <v>#N/A</v>
      </c>
      <c r="C992" t="e">
        <f>FLOOR(_xlfn.XLOOKUP($A992,PROPERTIES[VEHIDCODE],PROPERTIES[INTRODUCTION_YEAR]),20)</f>
        <v>#N/A</v>
      </c>
      <c r="D992" t="e">
        <f>_xlfn.XLOOKUP($A992,PROPERTIES[VEHIDCODE],PROPERTIES[ROLE])</f>
        <v>#N/A</v>
      </c>
      <c r="E992" s="34" t="e">
        <f>_xlfn.XLOOKUP($A992,PROPERTIES[VEHIDCODE],PROPERTIES[REGION1])</f>
        <v>#N/A</v>
      </c>
      <c r="F992" s="34" t="e">
        <f>_xlfn.XLOOKUP($A992,PROPERTIES[VEHIDCODE],PROPERTIES[REGION2])</f>
        <v>#N/A</v>
      </c>
      <c r="G992" s="34" t="e">
        <f t="shared" si="98"/>
        <v>#N/A</v>
      </c>
      <c r="H992" t="b">
        <f t="shared" si="99"/>
        <v>0</v>
      </c>
      <c r="I992" t="b">
        <f t="shared" si="100"/>
        <v>0</v>
      </c>
      <c r="J992" t="b">
        <f t="shared" si="104"/>
        <v>0</v>
      </c>
      <c r="K992" t="b">
        <f t="shared" si="104"/>
        <v>0</v>
      </c>
      <c r="L992" t="b">
        <f t="shared" si="104"/>
        <v>0</v>
      </c>
      <c r="M992" t="b">
        <f t="shared" si="104"/>
        <v>0</v>
      </c>
      <c r="N992" t="b">
        <f t="shared" si="101"/>
        <v>0</v>
      </c>
      <c r="O992" t="b">
        <f t="shared" si="101"/>
        <v>0</v>
      </c>
      <c r="P992" t="b">
        <f t="shared" si="102"/>
        <v>0</v>
      </c>
    </row>
    <row r="993" spans="2:16">
      <c r="B993" t="e" cm="1">
        <f t="array" ref="B993">_xlfn.XLOOKUP(A993,CONTROL[VEHIDCODE],PROPERTIES[EXCLUDE])</f>
        <v>#N/A</v>
      </c>
      <c r="C993" t="e">
        <f>FLOOR(_xlfn.XLOOKUP($A993,PROPERTIES[VEHIDCODE],PROPERTIES[INTRODUCTION_YEAR]),20)</f>
        <v>#N/A</v>
      </c>
      <c r="D993" t="e">
        <f>_xlfn.XLOOKUP($A993,PROPERTIES[VEHIDCODE],PROPERTIES[ROLE])</f>
        <v>#N/A</v>
      </c>
      <c r="E993" s="34" t="e">
        <f>_xlfn.XLOOKUP($A993,PROPERTIES[VEHIDCODE],PROPERTIES[REGION1])</f>
        <v>#N/A</v>
      </c>
      <c r="F993" s="34" t="e">
        <f>_xlfn.XLOOKUP($A993,PROPERTIES[VEHIDCODE],PROPERTIES[REGION2])</f>
        <v>#N/A</v>
      </c>
      <c r="G993" s="34" t="e">
        <f t="shared" si="98"/>
        <v>#N/A</v>
      </c>
      <c r="H993" t="b">
        <f t="shared" si="99"/>
        <v>0</v>
      </c>
      <c r="I993" t="b">
        <f t="shared" si="100"/>
        <v>0</v>
      </c>
      <c r="J993" t="b">
        <f t="shared" si="104"/>
        <v>0</v>
      </c>
      <c r="K993" t="b">
        <f t="shared" si="104"/>
        <v>0</v>
      </c>
      <c r="L993" t="b">
        <f t="shared" si="104"/>
        <v>0</v>
      </c>
      <c r="M993" t="b">
        <f t="shared" si="104"/>
        <v>0</v>
      </c>
      <c r="N993" t="b">
        <f t="shared" si="101"/>
        <v>0</v>
      </c>
      <c r="O993" t="b">
        <f t="shared" si="101"/>
        <v>0</v>
      </c>
      <c r="P993" t="b">
        <f t="shared" si="102"/>
        <v>0</v>
      </c>
    </row>
    <row r="994" spans="2:16">
      <c r="B994" t="e" cm="1">
        <f t="array" ref="B994">_xlfn.XLOOKUP(A994,CONTROL[VEHIDCODE],PROPERTIES[EXCLUDE])</f>
        <v>#N/A</v>
      </c>
      <c r="C994" t="e">
        <f>FLOOR(_xlfn.XLOOKUP($A994,PROPERTIES[VEHIDCODE],PROPERTIES[INTRODUCTION_YEAR]),20)</f>
        <v>#N/A</v>
      </c>
      <c r="D994" t="e">
        <f>_xlfn.XLOOKUP($A994,PROPERTIES[VEHIDCODE],PROPERTIES[ROLE])</f>
        <v>#N/A</v>
      </c>
      <c r="E994" s="34" t="e">
        <f>_xlfn.XLOOKUP($A994,PROPERTIES[VEHIDCODE],PROPERTIES[REGION1])</f>
        <v>#N/A</v>
      </c>
      <c r="F994" s="34" t="e">
        <f>_xlfn.XLOOKUP($A994,PROPERTIES[VEHIDCODE],PROPERTIES[REGION2])</f>
        <v>#N/A</v>
      </c>
      <c r="G994" s="34" t="e">
        <f t="shared" si="98"/>
        <v>#N/A</v>
      </c>
      <c r="H994" t="b">
        <f t="shared" si="99"/>
        <v>0</v>
      </c>
      <c r="I994" t="b">
        <f t="shared" si="100"/>
        <v>0</v>
      </c>
      <c r="J994" t="b">
        <f t="shared" si="104"/>
        <v>0</v>
      </c>
      <c r="K994" t="b">
        <f t="shared" si="104"/>
        <v>0</v>
      </c>
      <c r="L994" t="b">
        <f t="shared" si="104"/>
        <v>0</v>
      </c>
      <c r="M994" t="b">
        <f t="shared" si="104"/>
        <v>0</v>
      </c>
      <c r="N994" t="b">
        <f t="shared" si="101"/>
        <v>0</v>
      </c>
      <c r="O994" t="b">
        <f t="shared" si="101"/>
        <v>0</v>
      </c>
      <c r="P994" t="b">
        <f t="shared" si="102"/>
        <v>0</v>
      </c>
    </row>
    <row r="995" spans="2:16">
      <c r="B995" t="e" cm="1">
        <f t="array" ref="B995">_xlfn.XLOOKUP(A995,CONTROL[VEHIDCODE],PROPERTIES[EXCLUDE])</f>
        <v>#N/A</v>
      </c>
      <c r="C995" t="e">
        <f>FLOOR(_xlfn.XLOOKUP($A995,PROPERTIES[VEHIDCODE],PROPERTIES[INTRODUCTION_YEAR]),20)</f>
        <v>#N/A</v>
      </c>
      <c r="D995" t="e">
        <f>_xlfn.XLOOKUP($A995,PROPERTIES[VEHIDCODE],PROPERTIES[ROLE])</f>
        <v>#N/A</v>
      </c>
      <c r="E995" s="34" t="e">
        <f>_xlfn.XLOOKUP($A995,PROPERTIES[VEHIDCODE],PROPERTIES[REGION1])</f>
        <v>#N/A</v>
      </c>
      <c r="F995" s="34" t="e">
        <f>_xlfn.XLOOKUP($A995,PROPERTIES[VEHIDCODE],PROPERTIES[REGION2])</f>
        <v>#N/A</v>
      </c>
      <c r="G995" s="34" t="e">
        <f t="shared" si="98"/>
        <v>#N/A</v>
      </c>
      <c r="H995" t="b">
        <f t="shared" si="99"/>
        <v>0</v>
      </c>
      <c r="I995" t="b">
        <f t="shared" si="100"/>
        <v>0</v>
      </c>
      <c r="J995" t="b">
        <f t="shared" si="104"/>
        <v>0</v>
      </c>
      <c r="K995" t="b">
        <f t="shared" si="104"/>
        <v>0</v>
      </c>
      <c r="L995" t="b">
        <f t="shared" si="104"/>
        <v>0</v>
      </c>
      <c r="M995" t="b">
        <f t="shared" si="104"/>
        <v>0</v>
      </c>
      <c r="N995" t="b">
        <f t="shared" si="101"/>
        <v>0</v>
      </c>
      <c r="O995" t="b">
        <f t="shared" si="101"/>
        <v>0</v>
      </c>
      <c r="P995" t="b">
        <f t="shared" si="102"/>
        <v>0</v>
      </c>
    </row>
    <row r="996" spans="2:16">
      <c r="B996" t="e" cm="1">
        <f t="array" ref="B996">_xlfn.XLOOKUP(A996,CONTROL[VEHIDCODE],PROPERTIES[EXCLUDE])</f>
        <v>#N/A</v>
      </c>
      <c r="C996" t="e">
        <f>FLOOR(_xlfn.XLOOKUP($A996,PROPERTIES[VEHIDCODE],PROPERTIES[INTRODUCTION_YEAR]),20)</f>
        <v>#N/A</v>
      </c>
      <c r="D996" t="e">
        <f>_xlfn.XLOOKUP($A996,PROPERTIES[VEHIDCODE],PROPERTIES[ROLE])</f>
        <v>#N/A</v>
      </c>
      <c r="E996" s="34" t="e">
        <f>_xlfn.XLOOKUP($A996,PROPERTIES[VEHIDCODE],PROPERTIES[REGION1])</f>
        <v>#N/A</v>
      </c>
      <c r="F996" s="34" t="e">
        <f>_xlfn.XLOOKUP($A996,PROPERTIES[VEHIDCODE],PROPERTIES[REGION2])</f>
        <v>#N/A</v>
      </c>
      <c r="G996" s="34" t="e">
        <f t="shared" si="98"/>
        <v>#N/A</v>
      </c>
      <c r="H996" t="b">
        <f t="shared" si="99"/>
        <v>0</v>
      </c>
      <c r="I996" t="b">
        <f t="shared" si="100"/>
        <v>0</v>
      </c>
      <c r="J996" t="b">
        <f t="shared" si="104"/>
        <v>0</v>
      </c>
      <c r="K996" t="b">
        <f t="shared" si="104"/>
        <v>0</v>
      </c>
      <c r="L996" t="b">
        <f t="shared" si="104"/>
        <v>0</v>
      </c>
      <c r="M996" t="b">
        <f t="shared" si="104"/>
        <v>0</v>
      </c>
      <c r="N996" t="b">
        <f t="shared" si="101"/>
        <v>0</v>
      </c>
      <c r="O996" t="b">
        <f t="shared" si="101"/>
        <v>0</v>
      </c>
      <c r="P996" t="b">
        <f t="shared" si="102"/>
        <v>0</v>
      </c>
    </row>
    <row r="997" spans="2:16">
      <c r="B997" t="e" cm="1">
        <f t="array" ref="B997">_xlfn.XLOOKUP(A997,CONTROL[VEHIDCODE],PROPERTIES[EXCLUDE])</f>
        <v>#N/A</v>
      </c>
      <c r="C997" t="e">
        <f>FLOOR(_xlfn.XLOOKUP($A997,PROPERTIES[VEHIDCODE],PROPERTIES[INTRODUCTION_YEAR]),20)</f>
        <v>#N/A</v>
      </c>
      <c r="D997" t="e">
        <f>_xlfn.XLOOKUP($A997,PROPERTIES[VEHIDCODE],PROPERTIES[ROLE])</f>
        <v>#N/A</v>
      </c>
      <c r="E997" s="34" t="e">
        <f>_xlfn.XLOOKUP($A997,PROPERTIES[VEHIDCODE],PROPERTIES[REGION1])</f>
        <v>#N/A</v>
      </c>
      <c r="F997" s="34" t="e">
        <f>_xlfn.XLOOKUP($A997,PROPERTIES[VEHIDCODE],PROPERTIES[REGION2])</f>
        <v>#N/A</v>
      </c>
      <c r="G997" s="34" t="e">
        <f t="shared" si="98"/>
        <v>#N/A</v>
      </c>
      <c r="H997" t="b">
        <f t="shared" si="99"/>
        <v>0</v>
      </c>
      <c r="I997" t="b">
        <f t="shared" si="100"/>
        <v>0</v>
      </c>
      <c r="J997" t="b">
        <f t="shared" si="104"/>
        <v>0</v>
      </c>
      <c r="K997" t="b">
        <f t="shared" si="104"/>
        <v>0</v>
      </c>
      <c r="L997" t="b">
        <f t="shared" si="104"/>
        <v>0</v>
      </c>
      <c r="M997" t="b">
        <f t="shared" si="104"/>
        <v>0</v>
      </c>
      <c r="N997" t="b">
        <f t="shared" si="101"/>
        <v>0</v>
      </c>
      <c r="O997" t="b">
        <f t="shared" si="101"/>
        <v>0</v>
      </c>
      <c r="P997" t="b">
        <f t="shared" si="102"/>
        <v>0</v>
      </c>
    </row>
    <row r="998" spans="2:16">
      <c r="B998" t="e" cm="1">
        <f t="array" ref="B998">_xlfn.XLOOKUP(A998,CONTROL[VEHIDCODE],PROPERTIES[EXCLUDE])</f>
        <v>#N/A</v>
      </c>
      <c r="C998" t="e">
        <f>FLOOR(_xlfn.XLOOKUP($A998,PROPERTIES[VEHIDCODE],PROPERTIES[INTRODUCTION_YEAR]),20)</f>
        <v>#N/A</v>
      </c>
      <c r="D998" t="e">
        <f>_xlfn.XLOOKUP($A998,PROPERTIES[VEHIDCODE],PROPERTIES[ROLE])</f>
        <v>#N/A</v>
      </c>
      <c r="E998" s="34" t="e">
        <f>_xlfn.XLOOKUP($A998,PROPERTIES[VEHIDCODE],PROPERTIES[REGION1])</f>
        <v>#N/A</v>
      </c>
      <c r="F998" s="34" t="e">
        <f>_xlfn.XLOOKUP($A998,PROPERTIES[VEHIDCODE],PROPERTIES[REGION2])</f>
        <v>#N/A</v>
      </c>
      <c r="G998" s="34" t="e">
        <f t="shared" si="98"/>
        <v>#N/A</v>
      </c>
      <c r="H998" t="b">
        <f t="shared" si="99"/>
        <v>0</v>
      </c>
      <c r="I998" t="b">
        <f t="shared" si="100"/>
        <v>0</v>
      </c>
      <c r="J998" t="b">
        <f t="shared" si="104"/>
        <v>0</v>
      </c>
      <c r="K998" t="b">
        <f t="shared" si="104"/>
        <v>0</v>
      </c>
      <c r="L998" t="b">
        <f t="shared" si="104"/>
        <v>0</v>
      </c>
      <c r="M998" t="b">
        <f t="shared" si="104"/>
        <v>0</v>
      </c>
      <c r="N998" t="b">
        <f t="shared" si="101"/>
        <v>0</v>
      </c>
      <c r="O998" t="b">
        <f t="shared" si="101"/>
        <v>0</v>
      </c>
      <c r="P998" t="b">
        <f t="shared" si="102"/>
        <v>0</v>
      </c>
    </row>
    <row r="999" spans="2:16">
      <c r="B999" t="e" cm="1">
        <f t="array" ref="B999">_xlfn.XLOOKUP(A999,CONTROL[VEHIDCODE],PROPERTIES[EXCLUDE])</f>
        <v>#N/A</v>
      </c>
      <c r="C999" t="e">
        <f>FLOOR(_xlfn.XLOOKUP($A999,PROPERTIES[VEHIDCODE],PROPERTIES[INTRODUCTION_YEAR]),20)</f>
        <v>#N/A</v>
      </c>
      <c r="D999" t="e">
        <f>_xlfn.XLOOKUP($A999,PROPERTIES[VEHIDCODE],PROPERTIES[ROLE])</f>
        <v>#N/A</v>
      </c>
      <c r="E999" s="34" t="e">
        <f>_xlfn.XLOOKUP($A999,PROPERTIES[VEHIDCODE],PROPERTIES[REGION1])</f>
        <v>#N/A</v>
      </c>
      <c r="F999" s="34" t="e">
        <f>_xlfn.XLOOKUP($A999,PROPERTIES[VEHIDCODE],PROPERTIES[REGION2])</f>
        <v>#N/A</v>
      </c>
      <c r="G999" s="34" t="e">
        <f t="shared" si="98"/>
        <v>#N/A</v>
      </c>
      <c r="H999" t="b">
        <f t="shared" si="99"/>
        <v>0</v>
      </c>
      <c r="I999" t="b">
        <f t="shared" si="100"/>
        <v>0</v>
      </c>
      <c r="J999" t="b">
        <f t="shared" si="104"/>
        <v>0</v>
      </c>
      <c r="K999" t="b">
        <f t="shared" si="104"/>
        <v>0</v>
      </c>
      <c r="L999" t="b">
        <f t="shared" si="104"/>
        <v>0</v>
      </c>
      <c r="M999" t="b">
        <f t="shared" si="104"/>
        <v>0</v>
      </c>
      <c r="N999" t="b">
        <f t="shared" si="101"/>
        <v>0</v>
      </c>
      <c r="O999" t="b">
        <f t="shared" si="101"/>
        <v>0</v>
      </c>
      <c r="P999" t="b">
        <f t="shared" si="102"/>
        <v>0</v>
      </c>
    </row>
    <row r="1000" spans="2:16">
      <c r="B1000" t="e" cm="1">
        <f t="array" ref="B1000">_xlfn.XLOOKUP(A1000,CONTROL[VEHIDCODE],PROPERTIES[EXCLUDE])</f>
        <v>#N/A</v>
      </c>
      <c r="C1000" t="e">
        <f>FLOOR(_xlfn.XLOOKUP($A1000,PROPERTIES[VEHIDCODE],PROPERTIES[INTRODUCTION_YEAR]),20)</f>
        <v>#N/A</v>
      </c>
      <c r="D1000" t="e">
        <f>_xlfn.XLOOKUP($A1000,PROPERTIES[VEHIDCODE],PROPERTIES[ROLE])</f>
        <v>#N/A</v>
      </c>
      <c r="E1000" s="34" t="e">
        <f>_xlfn.XLOOKUP($A1000,PROPERTIES[VEHIDCODE],PROPERTIES[REGION1])</f>
        <v>#N/A</v>
      </c>
      <c r="F1000" s="34" t="e">
        <f>_xlfn.XLOOKUP($A1000,PROPERTIES[VEHIDCODE],PROPERTIES[REGION2])</f>
        <v>#N/A</v>
      </c>
      <c r="G1000" s="34" t="e">
        <f t="shared" si="98"/>
        <v>#N/A</v>
      </c>
      <c r="H1000" t="b">
        <f t="shared" si="99"/>
        <v>0</v>
      </c>
      <c r="I1000" t="b">
        <f t="shared" si="100"/>
        <v>0</v>
      </c>
      <c r="J1000" t="b">
        <f t="shared" si="104"/>
        <v>0</v>
      </c>
      <c r="K1000" t="b">
        <f t="shared" si="104"/>
        <v>0</v>
      </c>
      <c r="L1000" t="b">
        <f t="shared" si="104"/>
        <v>0</v>
      </c>
      <c r="M1000" t="b">
        <f t="shared" si="104"/>
        <v>0</v>
      </c>
      <c r="N1000" t="b">
        <f t="shared" si="101"/>
        <v>0</v>
      </c>
      <c r="O1000" t="b">
        <f t="shared" si="101"/>
        <v>0</v>
      </c>
      <c r="P1000" t="b">
        <f t="shared" si="102"/>
        <v>0</v>
      </c>
    </row>
    <row r="1001" spans="2:16">
      <c r="B1001" t="e" cm="1">
        <f t="array" ref="B1001">_xlfn.XLOOKUP(A1001,CONTROL[VEHIDCODE],PROPERTIES[EXCLUDE])</f>
        <v>#N/A</v>
      </c>
      <c r="C1001" t="e">
        <f>FLOOR(_xlfn.XLOOKUP($A1001,PROPERTIES[VEHIDCODE],PROPERTIES[INTRODUCTION_YEAR]),20)</f>
        <v>#N/A</v>
      </c>
      <c r="D1001" t="e">
        <f>_xlfn.XLOOKUP($A1001,PROPERTIES[VEHIDCODE],PROPERTIES[ROLE])</f>
        <v>#N/A</v>
      </c>
      <c r="E1001" s="34" t="e">
        <f>_xlfn.XLOOKUP($A1001,PROPERTIES[VEHIDCODE],PROPERTIES[REGION1])</f>
        <v>#N/A</v>
      </c>
      <c r="F1001" s="34" t="e">
        <f>_xlfn.XLOOKUP($A1001,PROPERTIES[VEHIDCODE],PROPERTIES[REGION2])</f>
        <v>#N/A</v>
      </c>
      <c r="G1001" s="34" t="e">
        <f t="shared" si="98"/>
        <v>#N/A</v>
      </c>
      <c r="H1001" t="b">
        <f t="shared" si="99"/>
        <v>0</v>
      </c>
      <c r="I1001" t="b">
        <f t="shared" si="100"/>
        <v>0</v>
      </c>
      <c r="J1001" t="b">
        <f t="shared" si="104"/>
        <v>0</v>
      </c>
      <c r="K1001" t="b">
        <f t="shared" si="104"/>
        <v>0</v>
      </c>
      <c r="L1001" t="b">
        <f t="shared" si="104"/>
        <v>0</v>
      </c>
      <c r="M1001" t="b">
        <f t="shared" si="104"/>
        <v>0</v>
      </c>
      <c r="N1001" t="b">
        <f t="shared" si="101"/>
        <v>0</v>
      </c>
      <c r="O1001" t="b">
        <f t="shared" si="101"/>
        <v>0</v>
      </c>
      <c r="P1001" t="b">
        <f t="shared" si="102"/>
        <v>0</v>
      </c>
    </row>
    <row r="1002" spans="2:16">
      <c r="B1002" t="e" cm="1">
        <f t="array" ref="B1002">_xlfn.XLOOKUP(A1002,CONTROL[VEHIDCODE],PROPERTIES[EXCLUDE])</f>
        <v>#N/A</v>
      </c>
      <c r="C1002" t="e">
        <f>FLOOR(_xlfn.XLOOKUP($A1002,PROPERTIES[VEHIDCODE],PROPERTIES[INTRODUCTION_YEAR]),20)</f>
        <v>#N/A</v>
      </c>
      <c r="D1002" t="e">
        <f>_xlfn.XLOOKUP($A1002,PROPERTIES[VEHIDCODE],PROPERTIES[ROLE])</f>
        <v>#N/A</v>
      </c>
      <c r="E1002" s="34" t="e">
        <f>_xlfn.XLOOKUP($A1002,PROPERTIES[VEHIDCODE],PROPERTIES[REGION1])</f>
        <v>#N/A</v>
      </c>
      <c r="F1002" s="34" t="e">
        <f>_xlfn.XLOOKUP($A1002,PROPERTIES[VEHIDCODE],PROPERTIES[REGION2])</f>
        <v>#N/A</v>
      </c>
      <c r="G1002" s="34" t="e">
        <f t="shared" si="98"/>
        <v>#N/A</v>
      </c>
      <c r="H1002" t="b">
        <f t="shared" si="99"/>
        <v>0</v>
      </c>
      <c r="I1002" t="b">
        <f t="shared" si="100"/>
        <v>0</v>
      </c>
      <c r="J1002" t="b">
        <f t="shared" si="104"/>
        <v>0</v>
      </c>
      <c r="K1002" t="b">
        <f t="shared" si="104"/>
        <v>0</v>
      </c>
      <c r="L1002" t="b">
        <f t="shared" si="104"/>
        <v>0</v>
      </c>
      <c r="M1002" t="b">
        <f t="shared" si="104"/>
        <v>0</v>
      </c>
      <c r="N1002" t="b">
        <f t="shared" si="101"/>
        <v>0</v>
      </c>
      <c r="O1002" t="b">
        <f t="shared" si="101"/>
        <v>0</v>
      </c>
      <c r="P1002" t="b">
        <f t="shared" si="102"/>
        <v>0</v>
      </c>
    </row>
    <row r="1003" spans="2:16">
      <c r="B1003" t="e" cm="1">
        <f t="array" ref="B1003">_xlfn.XLOOKUP(A1003,CONTROL[VEHIDCODE],PROPERTIES[EXCLUDE])</f>
        <v>#N/A</v>
      </c>
      <c r="C1003" t="e">
        <f>FLOOR(_xlfn.XLOOKUP($A1003,PROPERTIES[VEHIDCODE],PROPERTIES[INTRODUCTION_YEAR]),20)</f>
        <v>#N/A</v>
      </c>
      <c r="D1003" t="e">
        <f>_xlfn.XLOOKUP($A1003,PROPERTIES[VEHIDCODE],PROPERTIES[ROLE])</f>
        <v>#N/A</v>
      </c>
      <c r="E1003" s="34" t="e">
        <f>_xlfn.XLOOKUP($A1003,PROPERTIES[VEHIDCODE],PROPERTIES[REGION1])</f>
        <v>#N/A</v>
      </c>
      <c r="F1003" s="34" t="e">
        <f>_xlfn.XLOOKUP($A1003,PROPERTIES[VEHIDCODE],PROPERTIES[REGION2])</f>
        <v>#N/A</v>
      </c>
      <c r="G1003" s="34" t="e">
        <f t="shared" si="98"/>
        <v>#N/A</v>
      </c>
      <c r="H1003" t="b">
        <f t="shared" si="99"/>
        <v>0</v>
      </c>
      <c r="I1003" t="b">
        <f t="shared" si="100"/>
        <v>0</v>
      </c>
      <c r="J1003" t="b">
        <f t="shared" si="104"/>
        <v>0</v>
      </c>
      <c r="K1003" t="b">
        <f t="shared" si="104"/>
        <v>0</v>
      </c>
      <c r="L1003" t="b">
        <f t="shared" si="104"/>
        <v>0</v>
      </c>
      <c r="M1003" t="b">
        <f t="shared" si="104"/>
        <v>0</v>
      </c>
      <c r="N1003" t="b">
        <f t="shared" si="101"/>
        <v>0</v>
      </c>
      <c r="O1003" t="b">
        <f t="shared" si="101"/>
        <v>0</v>
      </c>
      <c r="P1003" t="b">
        <f t="shared" si="102"/>
        <v>0</v>
      </c>
    </row>
    <row r="1004" spans="2:16">
      <c r="B1004" t="e" cm="1">
        <f t="array" ref="B1004">_xlfn.XLOOKUP(A1004,CONTROL[VEHIDCODE],PROPERTIES[EXCLUDE])</f>
        <v>#N/A</v>
      </c>
      <c r="C1004" t="e">
        <f>FLOOR(_xlfn.XLOOKUP($A1004,PROPERTIES[VEHIDCODE],PROPERTIES[INTRODUCTION_YEAR]),20)</f>
        <v>#N/A</v>
      </c>
      <c r="D1004" t="e">
        <f>_xlfn.XLOOKUP($A1004,PROPERTIES[VEHIDCODE],PROPERTIES[ROLE])</f>
        <v>#N/A</v>
      </c>
      <c r="E1004" s="34" t="e">
        <f>_xlfn.XLOOKUP($A1004,PROPERTIES[VEHIDCODE],PROPERTIES[REGION1])</f>
        <v>#N/A</v>
      </c>
      <c r="F1004" s="34" t="e">
        <f>_xlfn.XLOOKUP($A1004,PROPERTIES[VEHIDCODE],PROPERTIES[REGION2])</f>
        <v>#N/A</v>
      </c>
      <c r="G1004" s="34" t="e">
        <f t="shared" si="98"/>
        <v>#N/A</v>
      </c>
      <c r="H1004" t="b">
        <f t="shared" si="99"/>
        <v>0</v>
      </c>
      <c r="I1004" t="b">
        <f t="shared" si="100"/>
        <v>0</v>
      </c>
      <c r="J1004" t="b">
        <f t="shared" si="104"/>
        <v>0</v>
      </c>
      <c r="K1004" t="b">
        <f t="shared" si="104"/>
        <v>0</v>
      </c>
      <c r="L1004" t="b">
        <f t="shared" si="104"/>
        <v>0</v>
      </c>
      <c r="M1004" t="b">
        <f t="shared" si="104"/>
        <v>0</v>
      </c>
      <c r="N1004" t="b">
        <f t="shared" si="101"/>
        <v>0</v>
      </c>
      <c r="O1004" t="b">
        <f t="shared" si="101"/>
        <v>0</v>
      </c>
      <c r="P1004" t="b">
        <f t="shared" si="102"/>
        <v>0</v>
      </c>
    </row>
    <row r="1005" spans="2:16">
      <c r="B1005" t="e" cm="1">
        <f t="array" ref="B1005">_xlfn.XLOOKUP(A1005,CONTROL[VEHIDCODE],PROPERTIES[EXCLUDE])</f>
        <v>#N/A</v>
      </c>
      <c r="C1005" t="e">
        <f>FLOOR(_xlfn.XLOOKUP($A1005,PROPERTIES[VEHIDCODE],PROPERTIES[INTRODUCTION_YEAR]),20)</f>
        <v>#N/A</v>
      </c>
      <c r="D1005" t="e">
        <f>_xlfn.XLOOKUP($A1005,PROPERTIES[VEHIDCODE],PROPERTIES[ROLE])</f>
        <v>#N/A</v>
      </c>
      <c r="E1005" s="34" t="e">
        <f>_xlfn.XLOOKUP($A1005,PROPERTIES[VEHIDCODE],PROPERTIES[REGION1])</f>
        <v>#N/A</v>
      </c>
      <c r="F1005" s="34" t="e">
        <f>_xlfn.XLOOKUP($A1005,PROPERTIES[VEHIDCODE],PROPERTIES[REGION2])</f>
        <v>#N/A</v>
      </c>
      <c r="G1005" s="34" t="e">
        <f t="shared" si="98"/>
        <v>#N/A</v>
      </c>
      <c r="H1005" t="b">
        <f t="shared" si="99"/>
        <v>0</v>
      </c>
      <c r="I1005" t="b">
        <f t="shared" si="100"/>
        <v>0</v>
      </c>
      <c r="J1005" t="b">
        <f t="shared" si="104"/>
        <v>0</v>
      </c>
      <c r="K1005" t="b">
        <f t="shared" si="104"/>
        <v>0</v>
      </c>
      <c r="L1005" t="b">
        <f t="shared" si="104"/>
        <v>0</v>
      </c>
      <c r="M1005" t="b">
        <f t="shared" si="104"/>
        <v>0</v>
      </c>
      <c r="N1005" t="b">
        <f t="shared" si="101"/>
        <v>0</v>
      </c>
      <c r="O1005" t="b">
        <f t="shared" si="101"/>
        <v>0</v>
      </c>
      <c r="P1005" t="b">
        <f t="shared" si="102"/>
        <v>0</v>
      </c>
    </row>
    <row r="1006" spans="2:16">
      <c r="B1006" t="e" cm="1">
        <f t="array" ref="B1006">_xlfn.XLOOKUP(A1006,CONTROL[VEHIDCODE],PROPERTIES[EXCLUDE])</f>
        <v>#N/A</v>
      </c>
      <c r="C1006" t="e">
        <f>FLOOR(_xlfn.XLOOKUP($A1006,PROPERTIES[VEHIDCODE],PROPERTIES[INTRODUCTION_YEAR]),20)</f>
        <v>#N/A</v>
      </c>
      <c r="D1006" t="e">
        <f>_xlfn.XLOOKUP($A1006,PROPERTIES[VEHIDCODE],PROPERTIES[ROLE])</f>
        <v>#N/A</v>
      </c>
      <c r="E1006" s="34" t="e">
        <f>_xlfn.XLOOKUP($A1006,PROPERTIES[VEHIDCODE],PROPERTIES[REGION1])</f>
        <v>#N/A</v>
      </c>
      <c r="F1006" s="34" t="e">
        <f>_xlfn.XLOOKUP($A1006,PROPERTIES[VEHIDCODE],PROPERTIES[REGION2])</f>
        <v>#N/A</v>
      </c>
      <c r="G1006" s="34" t="e">
        <f t="shared" si="98"/>
        <v>#N/A</v>
      </c>
      <c r="H1006" t="b">
        <f t="shared" si="99"/>
        <v>0</v>
      </c>
      <c r="I1006" t="b">
        <f t="shared" si="100"/>
        <v>0</v>
      </c>
      <c r="J1006" t="b">
        <f t="shared" si="104"/>
        <v>0</v>
      </c>
      <c r="K1006" t="b">
        <f t="shared" si="104"/>
        <v>0</v>
      </c>
      <c r="L1006" t="b">
        <f t="shared" si="104"/>
        <v>0</v>
      </c>
      <c r="M1006" t="b">
        <f t="shared" si="104"/>
        <v>0</v>
      </c>
      <c r="N1006" t="b">
        <f t="shared" si="101"/>
        <v>0</v>
      </c>
      <c r="O1006" t="b">
        <f t="shared" si="101"/>
        <v>0</v>
      </c>
      <c r="P1006" t="b">
        <f t="shared" si="102"/>
        <v>0</v>
      </c>
    </row>
    <row r="1007" spans="2:16">
      <c r="B1007" t="e" cm="1">
        <f t="array" ref="B1007">_xlfn.XLOOKUP(A1007,CONTROL[VEHIDCODE],PROPERTIES[EXCLUDE])</f>
        <v>#N/A</v>
      </c>
      <c r="C1007" t="e">
        <f>FLOOR(_xlfn.XLOOKUP($A1007,PROPERTIES[VEHIDCODE],PROPERTIES[INTRODUCTION_YEAR]),20)</f>
        <v>#N/A</v>
      </c>
      <c r="D1007" t="e">
        <f>_xlfn.XLOOKUP($A1007,PROPERTIES[VEHIDCODE],PROPERTIES[ROLE])</f>
        <v>#N/A</v>
      </c>
      <c r="E1007" s="34" t="e">
        <f>_xlfn.XLOOKUP($A1007,PROPERTIES[VEHIDCODE],PROPERTIES[REGION1])</f>
        <v>#N/A</v>
      </c>
      <c r="F1007" s="34" t="e">
        <f>_xlfn.XLOOKUP($A1007,PROPERTIES[VEHIDCODE],PROPERTIES[REGION2])</f>
        <v>#N/A</v>
      </c>
      <c r="G1007" s="34" t="e">
        <f t="shared" si="98"/>
        <v>#N/A</v>
      </c>
      <c r="H1007" t="b">
        <f t="shared" si="99"/>
        <v>0</v>
      </c>
      <c r="I1007" t="b">
        <f t="shared" si="100"/>
        <v>0</v>
      </c>
      <c r="J1007" t="b">
        <f t="shared" si="104"/>
        <v>0</v>
      </c>
      <c r="K1007" t="b">
        <f t="shared" si="104"/>
        <v>0</v>
      </c>
      <c r="L1007" t="b">
        <f t="shared" si="104"/>
        <v>0</v>
      </c>
      <c r="M1007" t="b">
        <f t="shared" si="104"/>
        <v>0</v>
      </c>
      <c r="N1007" t="b">
        <f t="shared" si="101"/>
        <v>0</v>
      </c>
      <c r="O1007" t="b">
        <f t="shared" si="101"/>
        <v>0</v>
      </c>
      <c r="P1007" t="b">
        <f t="shared" si="102"/>
        <v>0</v>
      </c>
    </row>
    <row r="1008" spans="2:16">
      <c r="B1008" t="e" cm="1">
        <f t="array" ref="B1008">_xlfn.XLOOKUP(A1008,CONTROL[VEHIDCODE],PROPERTIES[EXCLUDE])</f>
        <v>#N/A</v>
      </c>
      <c r="C1008" t="e">
        <f>FLOOR(_xlfn.XLOOKUP($A1008,PROPERTIES[VEHIDCODE],PROPERTIES[INTRODUCTION_YEAR]),20)</f>
        <v>#N/A</v>
      </c>
      <c r="D1008" t="e">
        <f>_xlfn.XLOOKUP($A1008,PROPERTIES[VEHIDCODE],PROPERTIES[ROLE])</f>
        <v>#N/A</v>
      </c>
      <c r="E1008" s="34" t="e">
        <f>_xlfn.XLOOKUP($A1008,PROPERTIES[VEHIDCODE],PROPERTIES[REGION1])</f>
        <v>#N/A</v>
      </c>
      <c r="F1008" s="34" t="e">
        <f>_xlfn.XLOOKUP($A1008,PROPERTIES[VEHIDCODE],PROPERTIES[REGION2])</f>
        <v>#N/A</v>
      </c>
      <c r="G1008" s="34" t="e">
        <f t="shared" si="98"/>
        <v>#N/A</v>
      </c>
      <c r="H1008" t="b">
        <f t="shared" si="99"/>
        <v>0</v>
      </c>
      <c r="I1008" t="b">
        <f t="shared" si="100"/>
        <v>0</v>
      </c>
      <c r="J1008" t="b">
        <f t="shared" si="104"/>
        <v>0</v>
      </c>
      <c r="K1008" t="b">
        <f t="shared" si="104"/>
        <v>0</v>
      </c>
      <c r="L1008" t="b">
        <f t="shared" si="104"/>
        <v>0</v>
      </c>
      <c r="M1008" t="b">
        <f t="shared" si="104"/>
        <v>0</v>
      </c>
      <c r="N1008" t="b">
        <f t="shared" si="101"/>
        <v>0</v>
      </c>
      <c r="O1008" t="b">
        <f t="shared" si="101"/>
        <v>0</v>
      </c>
      <c r="P1008" t="b">
        <f t="shared" si="102"/>
        <v>0</v>
      </c>
    </row>
    <row r="1009" spans="2:16">
      <c r="B1009" t="e" cm="1">
        <f t="array" ref="B1009">_xlfn.XLOOKUP(A1009,CONTROL[VEHIDCODE],PROPERTIES[EXCLUDE])</f>
        <v>#N/A</v>
      </c>
      <c r="C1009" t="e">
        <f>FLOOR(_xlfn.XLOOKUP($A1009,PROPERTIES[VEHIDCODE],PROPERTIES[INTRODUCTION_YEAR]),20)</f>
        <v>#N/A</v>
      </c>
      <c r="D1009" t="e">
        <f>_xlfn.XLOOKUP($A1009,PROPERTIES[VEHIDCODE],PROPERTIES[ROLE])</f>
        <v>#N/A</v>
      </c>
      <c r="E1009" s="34" t="e">
        <f>_xlfn.XLOOKUP($A1009,PROPERTIES[VEHIDCODE],PROPERTIES[REGION1])</f>
        <v>#N/A</v>
      </c>
      <c r="F1009" s="34" t="e">
        <f>_xlfn.XLOOKUP($A1009,PROPERTIES[VEHIDCODE],PROPERTIES[REGION2])</f>
        <v>#N/A</v>
      </c>
      <c r="G1009" s="34" t="e">
        <f t="shared" si="98"/>
        <v>#N/A</v>
      </c>
      <c r="H1009" t="b">
        <f t="shared" si="99"/>
        <v>0</v>
      </c>
      <c r="I1009" t="b">
        <f t="shared" si="100"/>
        <v>0</v>
      </c>
      <c r="J1009" t="b">
        <f t="shared" si="104"/>
        <v>0</v>
      </c>
      <c r="K1009" t="b">
        <f t="shared" si="104"/>
        <v>0</v>
      </c>
      <c r="L1009" t="b">
        <f t="shared" si="104"/>
        <v>0</v>
      </c>
      <c r="M1009" t="b">
        <f t="shared" si="104"/>
        <v>0</v>
      </c>
      <c r="N1009" t="b">
        <f t="shared" si="101"/>
        <v>0</v>
      </c>
      <c r="O1009" t="b">
        <f t="shared" si="101"/>
        <v>0</v>
      </c>
      <c r="P1009" t="b">
        <f t="shared" si="102"/>
        <v>0</v>
      </c>
    </row>
    <row r="1010" spans="2:16">
      <c r="B1010" t="e" cm="1">
        <f t="array" ref="B1010">_xlfn.XLOOKUP(A1010,CONTROL[VEHIDCODE],PROPERTIES[EXCLUDE])</f>
        <v>#N/A</v>
      </c>
      <c r="C1010" t="e">
        <f>FLOOR(_xlfn.XLOOKUP($A1010,PROPERTIES[VEHIDCODE],PROPERTIES[INTRODUCTION_YEAR]),20)</f>
        <v>#N/A</v>
      </c>
      <c r="D1010" t="e">
        <f>_xlfn.XLOOKUP($A1010,PROPERTIES[VEHIDCODE],PROPERTIES[ROLE])</f>
        <v>#N/A</v>
      </c>
      <c r="E1010" s="34" t="e">
        <f>_xlfn.XLOOKUP($A1010,PROPERTIES[VEHIDCODE],PROPERTIES[REGION1])</f>
        <v>#N/A</v>
      </c>
      <c r="F1010" s="34" t="e">
        <f>_xlfn.XLOOKUP($A1010,PROPERTIES[VEHIDCODE],PROPERTIES[REGION2])</f>
        <v>#N/A</v>
      </c>
      <c r="G1010" s="34" t="e">
        <f t="shared" si="98"/>
        <v>#N/A</v>
      </c>
      <c r="H1010" t="b">
        <f t="shared" si="99"/>
        <v>0</v>
      </c>
      <c r="I1010" t="b">
        <f t="shared" si="100"/>
        <v>0</v>
      </c>
      <c r="J1010" t="b">
        <f t="shared" si="104"/>
        <v>0</v>
      </c>
      <c r="K1010" t="b">
        <f t="shared" si="104"/>
        <v>0</v>
      </c>
      <c r="L1010" t="b">
        <f t="shared" si="104"/>
        <v>0</v>
      </c>
      <c r="M1010" t="b">
        <f t="shared" si="104"/>
        <v>0</v>
      </c>
      <c r="N1010" t="b">
        <f t="shared" si="101"/>
        <v>0</v>
      </c>
      <c r="O1010" t="b">
        <f t="shared" si="101"/>
        <v>0</v>
      </c>
      <c r="P1010" t="b">
        <f t="shared" si="102"/>
        <v>0</v>
      </c>
    </row>
    <row r="1011" spans="2:16">
      <c r="B1011" t="e" cm="1">
        <f t="array" ref="B1011">_xlfn.XLOOKUP(A1011,CONTROL[VEHIDCODE],PROPERTIES[EXCLUDE])</f>
        <v>#N/A</v>
      </c>
      <c r="C1011" t="e">
        <f>FLOOR(_xlfn.XLOOKUP($A1011,PROPERTIES[VEHIDCODE],PROPERTIES[INTRODUCTION_YEAR]),20)</f>
        <v>#N/A</v>
      </c>
      <c r="D1011" t="e">
        <f>_xlfn.XLOOKUP($A1011,PROPERTIES[VEHIDCODE],PROPERTIES[ROLE])</f>
        <v>#N/A</v>
      </c>
      <c r="E1011" s="34" t="e">
        <f>_xlfn.XLOOKUP($A1011,PROPERTIES[VEHIDCODE],PROPERTIES[REGION1])</f>
        <v>#N/A</v>
      </c>
      <c r="F1011" s="34" t="e">
        <f>_xlfn.XLOOKUP($A1011,PROPERTIES[VEHIDCODE],PROPERTIES[REGION2])</f>
        <v>#N/A</v>
      </c>
      <c r="G1011" s="34" t="e">
        <f t="shared" si="98"/>
        <v>#N/A</v>
      </c>
      <c r="H1011" t="b">
        <f t="shared" si="99"/>
        <v>0</v>
      </c>
      <c r="I1011" t="b">
        <f t="shared" si="100"/>
        <v>0</v>
      </c>
      <c r="J1011" t="b">
        <f t="shared" si="104"/>
        <v>0</v>
      </c>
      <c r="K1011" t="b">
        <f t="shared" si="104"/>
        <v>0</v>
      </c>
      <c r="L1011" t="b">
        <f t="shared" si="104"/>
        <v>0</v>
      </c>
      <c r="M1011" t="b">
        <f t="shared" si="104"/>
        <v>0</v>
      </c>
      <c r="N1011" t="b">
        <f t="shared" si="101"/>
        <v>0</v>
      </c>
      <c r="O1011" t="b">
        <f t="shared" si="101"/>
        <v>0</v>
      </c>
      <c r="P1011" t="b">
        <f t="shared" si="102"/>
        <v>0</v>
      </c>
    </row>
    <row r="1012" spans="2:16">
      <c r="B1012" t="e" cm="1">
        <f t="array" ref="B1012">_xlfn.XLOOKUP(A1012,CONTROL[VEHIDCODE],PROPERTIES[EXCLUDE])</f>
        <v>#N/A</v>
      </c>
      <c r="C1012" t="e">
        <f>FLOOR(_xlfn.XLOOKUP($A1012,PROPERTIES[VEHIDCODE],PROPERTIES[INTRODUCTION_YEAR]),20)</f>
        <v>#N/A</v>
      </c>
      <c r="D1012" t="e">
        <f>_xlfn.XLOOKUP($A1012,PROPERTIES[VEHIDCODE],PROPERTIES[ROLE])</f>
        <v>#N/A</v>
      </c>
      <c r="E1012" s="34" t="e">
        <f>_xlfn.XLOOKUP($A1012,PROPERTIES[VEHIDCODE],PROPERTIES[REGION1])</f>
        <v>#N/A</v>
      </c>
      <c r="F1012" s="34" t="e">
        <f>_xlfn.XLOOKUP($A1012,PROPERTIES[VEHIDCODE],PROPERTIES[REGION2])</f>
        <v>#N/A</v>
      </c>
      <c r="G1012" s="34" t="e">
        <f t="shared" si="98"/>
        <v>#N/A</v>
      </c>
      <c r="H1012" t="b">
        <f t="shared" si="99"/>
        <v>0</v>
      </c>
      <c r="I1012" t="b">
        <f t="shared" si="100"/>
        <v>0</v>
      </c>
      <c r="J1012" t="b">
        <f t="shared" si="104"/>
        <v>0</v>
      </c>
      <c r="K1012" t="b">
        <f t="shared" si="104"/>
        <v>0</v>
      </c>
      <c r="L1012" t="b">
        <f t="shared" si="104"/>
        <v>0</v>
      </c>
      <c r="M1012" t="b">
        <f t="shared" si="104"/>
        <v>0</v>
      </c>
      <c r="N1012" t="b">
        <f t="shared" si="101"/>
        <v>0</v>
      </c>
      <c r="O1012" t="b">
        <f t="shared" si="101"/>
        <v>0</v>
      </c>
      <c r="P1012" t="b">
        <f t="shared" si="102"/>
        <v>0</v>
      </c>
    </row>
    <row r="1013" spans="2:16">
      <c r="B1013" t="e" cm="1">
        <f t="array" ref="B1013">_xlfn.XLOOKUP(A1013,CONTROL[VEHIDCODE],PROPERTIES[EXCLUDE])</f>
        <v>#N/A</v>
      </c>
      <c r="C1013" t="e">
        <f>FLOOR(_xlfn.XLOOKUP($A1013,PROPERTIES[VEHIDCODE],PROPERTIES[INTRODUCTION_YEAR]),20)</f>
        <v>#N/A</v>
      </c>
      <c r="D1013" t="e">
        <f>_xlfn.XLOOKUP($A1013,PROPERTIES[VEHIDCODE],PROPERTIES[ROLE])</f>
        <v>#N/A</v>
      </c>
      <c r="E1013" s="34" t="e">
        <f>_xlfn.XLOOKUP($A1013,PROPERTIES[VEHIDCODE],PROPERTIES[REGION1])</f>
        <v>#N/A</v>
      </c>
      <c r="F1013" s="34" t="e">
        <f>_xlfn.XLOOKUP($A1013,PROPERTIES[VEHIDCODE],PROPERTIES[REGION2])</f>
        <v>#N/A</v>
      </c>
      <c r="G1013" s="34" t="e">
        <f t="shared" si="98"/>
        <v>#N/A</v>
      </c>
      <c r="H1013" t="b">
        <f t="shared" si="99"/>
        <v>0</v>
      </c>
      <c r="I1013" t="b">
        <f t="shared" si="100"/>
        <v>0</v>
      </c>
      <c r="J1013" t="b">
        <f t="shared" si="104"/>
        <v>0</v>
      </c>
      <c r="K1013" t="b">
        <f t="shared" si="104"/>
        <v>0</v>
      </c>
      <c r="L1013" t="b">
        <f t="shared" si="104"/>
        <v>0</v>
      </c>
      <c r="M1013" t="b">
        <f t="shared" si="104"/>
        <v>0</v>
      </c>
      <c r="N1013" t="b">
        <f t="shared" si="101"/>
        <v>0</v>
      </c>
      <c r="O1013" t="b">
        <f t="shared" si="101"/>
        <v>0</v>
      </c>
      <c r="P1013" t="b">
        <f t="shared" si="102"/>
        <v>0</v>
      </c>
    </row>
    <row r="1014" spans="2:16">
      <c r="B1014" t="e" cm="1">
        <f t="array" ref="B1014">_xlfn.XLOOKUP(A1014,CONTROL[VEHIDCODE],PROPERTIES[EXCLUDE])</f>
        <v>#N/A</v>
      </c>
      <c r="C1014" t="e">
        <f>FLOOR(_xlfn.XLOOKUP($A1014,PROPERTIES[VEHIDCODE],PROPERTIES[INTRODUCTION_YEAR]),20)</f>
        <v>#N/A</v>
      </c>
      <c r="D1014" t="e">
        <f>_xlfn.XLOOKUP($A1014,PROPERTIES[VEHIDCODE],PROPERTIES[ROLE])</f>
        <v>#N/A</v>
      </c>
      <c r="E1014" s="34" t="e">
        <f>_xlfn.XLOOKUP($A1014,PROPERTIES[VEHIDCODE],PROPERTIES[REGION1])</f>
        <v>#N/A</v>
      </c>
      <c r="F1014" s="34" t="e">
        <f>_xlfn.XLOOKUP($A1014,PROPERTIES[VEHIDCODE],PROPERTIES[REGION2])</f>
        <v>#N/A</v>
      </c>
      <c r="G1014" s="34" t="e">
        <f t="shared" si="98"/>
        <v>#N/A</v>
      </c>
      <c r="H1014" t="b">
        <f t="shared" si="99"/>
        <v>0</v>
      </c>
      <c r="I1014" t="b">
        <f t="shared" si="100"/>
        <v>0</v>
      </c>
      <c r="J1014" t="b">
        <f t="shared" si="104"/>
        <v>0</v>
      </c>
      <c r="K1014" t="b">
        <f t="shared" si="104"/>
        <v>0</v>
      </c>
      <c r="L1014" t="b">
        <f t="shared" si="104"/>
        <v>0</v>
      </c>
      <c r="M1014" t="b">
        <f t="shared" si="104"/>
        <v>0</v>
      </c>
      <c r="N1014" t="b">
        <f t="shared" si="101"/>
        <v>0</v>
      </c>
      <c r="O1014" t="b">
        <f t="shared" si="101"/>
        <v>0</v>
      </c>
      <c r="P1014" t="b">
        <f t="shared" si="102"/>
        <v>0</v>
      </c>
    </row>
    <row r="1015" spans="2:16">
      <c r="B1015" t="e" cm="1">
        <f t="array" ref="B1015">_xlfn.XLOOKUP(A1015,CONTROL[VEHIDCODE],PROPERTIES[EXCLUDE])</f>
        <v>#N/A</v>
      </c>
      <c r="C1015" t="e">
        <f>FLOOR(_xlfn.XLOOKUP($A1015,PROPERTIES[VEHIDCODE],PROPERTIES[INTRODUCTION_YEAR]),20)</f>
        <v>#N/A</v>
      </c>
      <c r="D1015" t="e">
        <f>_xlfn.XLOOKUP($A1015,PROPERTIES[VEHIDCODE],PROPERTIES[ROLE])</f>
        <v>#N/A</v>
      </c>
      <c r="E1015" s="34" t="e">
        <f>_xlfn.XLOOKUP($A1015,PROPERTIES[VEHIDCODE],PROPERTIES[REGION1])</f>
        <v>#N/A</v>
      </c>
      <c r="F1015" s="34" t="e">
        <f>_xlfn.XLOOKUP($A1015,PROPERTIES[VEHIDCODE],PROPERTIES[REGION2])</f>
        <v>#N/A</v>
      </c>
      <c r="G1015" s="34" t="e">
        <f t="shared" si="98"/>
        <v>#N/A</v>
      </c>
      <c r="H1015" t="b">
        <f t="shared" si="99"/>
        <v>0</v>
      </c>
      <c r="I1015" t="b">
        <f t="shared" si="100"/>
        <v>0</v>
      </c>
      <c r="J1015" t="b">
        <f t="shared" si="104"/>
        <v>0</v>
      </c>
      <c r="K1015" t="b">
        <f t="shared" si="104"/>
        <v>0</v>
      </c>
      <c r="L1015" t="b">
        <f t="shared" si="104"/>
        <v>0</v>
      </c>
      <c r="M1015" t="b">
        <f t="shared" si="104"/>
        <v>0</v>
      </c>
      <c r="N1015" t="b">
        <f t="shared" si="101"/>
        <v>0</v>
      </c>
      <c r="O1015" t="b">
        <f t="shared" si="101"/>
        <v>0</v>
      </c>
      <c r="P1015" t="b">
        <f t="shared" si="102"/>
        <v>0</v>
      </c>
    </row>
    <row r="1016" spans="2:16">
      <c r="B1016" t="e" cm="1">
        <f t="array" ref="B1016">_xlfn.XLOOKUP(A1016,CONTROL[VEHIDCODE],PROPERTIES[EXCLUDE])</f>
        <v>#N/A</v>
      </c>
      <c r="C1016" t="e">
        <f>FLOOR(_xlfn.XLOOKUP($A1016,PROPERTIES[VEHIDCODE],PROPERTIES[INTRODUCTION_YEAR]),20)</f>
        <v>#N/A</v>
      </c>
      <c r="D1016" t="e">
        <f>_xlfn.XLOOKUP($A1016,PROPERTIES[VEHIDCODE],PROPERTIES[ROLE])</f>
        <v>#N/A</v>
      </c>
      <c r="E1016" s="34" t="e">
        <f>_xlfn.XLOOKUP($A1016,PROPERTIES[VEHIDCODE],PROPERTIES[REGION1])</f>
        <v>#N/A</v>
      </c>
      <c r="F1016" s="34" t="e">
        <f>_xlfn.XLOOKUP($A1016,PROPERTIES[VEHIDCODE],PROPERTIES[REGION2])</f>
        <v>#N/A</v>
      </c>
      <c r="G1016" s="34" t="e">
        <f t="shared" si="98"/>
        <v>#N/A</v>
      </c>
      <c r="H1016" t="b">
        <f t="shared" si="99"/>
        <v>0</v>
      </c>
      <c r="I1016" t="b">
        <f t="shared" si="100"/>
        <v>0</v>
      </c>
      <c r="J1016" t="b">
        <f t="shared" si="104"/>
        <v>0</v>
      </c>
      <c r="K1016" t="b">
        <f t="shared" si="104"/>
        <v>0</v>
      </c>
      <c r="L1016" t="b">
        <f t="shared" si="104"/>
        <v>0</v>
      </c>
      <c r="M1016" t="b">
        <f t="shared" si="104"/>
        <v>0</v>
      </c>
      <c r="N1016" t="b">
        <f t="shared" si="101"/>
        <v>0</v>
      </c>
      <c r="O1016" t="b">
        <f t="shared" si="101"/>
        <v>0</v>
      </c>
      <c r="P1016" t="b">
        <f t="shared" si="102"/>
        <v>0</v>
      </c>
    </row>
  </sheetData>
  <autoFilter ref="A1:P793" xr:uid="{94AF2F1A-9287-4526-9497-B34C300AF4DB}"/>
  <conditionalFormatting sqref="B2:B1016">
    <cfRule type="containsText" dxfId="37" priority="1" operator="containsText" text="FALSE">
      <formula>NOT(ISERROR(SEARCH("FALSE",B2)))</formula>
    </cfRule>
  </conditionalFormatting>
  <conditionalFormatting sqref="H1:H813 I795:J813 H814:J1048576">
    <cfRule type="containsText" dxfId="36" priority="58" operator="containsText" text="FALSE">
      <formula>NOT(ISERROR(SEARCH("FALSE",H1)))</formula>
    </cfRule>
  </conditionalFormatting>
  <conditionalFormatting sqref="I1:J792">
    <cfRule type="containsText" dxfId="35" priority="57" operator="containsText" text="FALSE">
      <formula>NOT(ISERROR(SEARCH("FALSE",I1)))</formula>
    </cfRule>
  </conditionalFormatting>
  <conditionalFormatting sqref="I2:P1016">
    <cfRule type="containsText" dxfId="34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872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1860</v>
      </c>
      <c r="B8" t="s">
        <v>2882</v>
      </c>
      <c r="M8">
        <v>2</v>
      </c>
      <c r="N8">
        <v>1</v>
      </c>
      <c r="Q8">
        <v>3</v>
      </c>
    </row>
    <row r="9" spans="1:17">
      <c r="A9">
        <v>1880</v>
      </c>
      <c r="B9" t="s">
        <v>2882</v>
      </c>
      <c r="F9">
        <v>5</v>
      </c>
      <c r="M9">
        <v>2</v>
      </c>
      <c r="Q9">
        <v>7</v>
      </c>
    </row>
    <row r="10" spans="1:17">
      <c r="A10">
        <v>1900</v>
      </c>
      <c r="B10" t="s">
        <v>2882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2882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2882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2882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2882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874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2882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2882</v>
      </c>
      <c r="N8">
        <v>3</v>
      </c>
      <c r="Q8">
        <v>3</v>
      </c>
    </row>
    <row r="9" spans="1:17">
      <c r="A9">
        <v>1880</v>
      </c>
      <c r="B9" t="s">
        <v>2882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2882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2882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2882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2882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2882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876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3062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2882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2882</v>
      </c>
      <c r="M8">
        <v>2</v>
      </c>
      <c r="Q8">
        <v>2</v>
      </c>
    </row>
    <row r="9" spans="1:17">
      <c r="A9">
        <v>1880</v>
      </c>
      <c r="B9" t="s">
        <v>2882</v>
      </c>
      <c r="F9">
        <v>5</v>
      </c>
      <c r="N9">
        <v>1</v>
      </c>
      <c r="Q9">
        <v>6</v>
      </c>
    </row>
    <row r="10" spans="1:17">
      <c r="A10">
        <v>1900</v>
      </c>
      <c r="B10" t="s">
        <v>2882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2882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2882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2882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2882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3414</v>
      </c>
      <c r="B1" t="s">
        <v>3421</v>
      </c>
    </row>
    <row r="3" spans="1:19">
      <c r="A3" s="33" t="s">
        <v>2876</v>
      </c>
      <c r="C3" s="33" t="s">
        <v>2223</v>
      </c>
    </row>
    <row r="4" spans="1:19" s="1" customFormat="1" ht="72.900000000000006">
      <c r="A4" s="46" t="s">
        <v>2880</v>
      </c>
      <c r="B4" s="46" t="s">
        <v>877</v>
      </c>
      <c r="C4" s="1" t="s">
        <v>2874</v>
      </c>
      <c r="D4" s="1" t="s">
        <v>2878</v>
      </c>
      <c r="E4" s="1" t="s">
        <v>2875</v>
      </c>
      <c r="F4" s="1" t="s">
        <v>2879</v>
      </c>
      <c r="G4" s="1" t="s">
        <v>2883</v>
      </c>
      <c r="H4" s="1" t="s">
        <v>2964</v>
      </c>
      <c r="I4" s="1" t="s">
        <v>3063</v>
      </c>
      <c r="J4" s="1" t="s">
        <v>2965</v>
      </c>
      <c r="K4" s="1" t="s">
        <v>2966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t="s">
        <v>3422</v>
      </c>
    </row>
    <row r="5" spans="1:19">
      <c r="A5">
        <v>1660</v>
      </c>
      <c r="B5" t="s">
        <v>2882</v>
      </c>
      <c r="G5">
        <v>2</v>
      </c>
      <c r="S5">
        <v>2</v>
      </c>
    </row>
    <row r="6" spans="1:19">
      <c r="A6">
        <v>1820</v>
      </c>
      <c r="B6" t="s">
        <v>2882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2882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2882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2882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2882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2882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2882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2882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2882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2882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2882</v>
      </c>
      <c r="E16">
        <v>1</v>
      </c>
      <c r="S16">
        <v>1</v>
      </c>
    </row>
    <row r="17" spans="1:19">
      <c r="A17" t="s">
        <v>3422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3414</v>
      </c>
      <c r="B1" t="s">
        <v>3421</v>
      </c>
    </row>
    <row r="3" spans="1:18">
      <c r="A3" s="33" t="s">
        <v>2876</v>
      </c>
      <c r="C3" s="33" t="s">
        <v>2223</v>
      </c>
    </row>
    <row r="4" spans="1:18" s="1" customFormat="1" ht="72.900000000000006">
      <c r="A4" s="46" t="s">
        <v>2880</v>
      </c>
      <c r="B4" s="46" t="s">
        <v>871</v>
      </c>
      <c r="C4" s="1" t="s">
        <v>2874</v>
      </c>
      <c r="D4" s="1" t="s">
        <v>2878</v>
      </c>
      <c r="E4" s="1" t="s">
        <v>2875</v>
      </c>
      <c r="F4" s="1" t="s">
        <v>2879</v>
      </c>
      <c r="G4" s="1" t="s">
        <v>2883</v>
      </c>
      <c r="H4" s="1" t="s">
        <v>2964</v>
      </c>
      <c r="I4" s="1" t="s">
        <v>3063</v>
      </c>
      <c r="J4" s="1" t="s">
        <v>2965</v>
      </c>
      <c r="K4" s="1" t="s">
        <v>2966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t="s">
        <v>3422</v>
      </c>
    </row>
    <row r="5" spans="1:18">
      <c r="A5">
        <v>1660</v>
      </c>
      <c r="B5" t="s">
        <v>2882</v>
      </c>
      <c r="G5">
        <v>2</v>
      </c>
      <c r="R5">
        <v>2</v>
      </c>
    </row>
    <row r="6" spans="1:18">
      <c r="A6">
        <v>1820</v>
      </c>
      <c r="B6" t="s">
        <v>2882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2882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2882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2882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2882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2882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2882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2882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2882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2882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2882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2882</v>
      </c>
      <c r="E17">
        <v>1</v>
      </c>
      <c r="R17">
        <v>1</v>
      </c>
    </row>
    <row r="18" spans="1:18">
      <c r="A18" t="s">
        <v>3422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3414</v>
      </c>
      <c r="B1" t="s">
        <v>3421</v>
      </c>
    </row>
    <row r="3" spans="1:20">
      <c r="A3" s="33" t="s">
        <v>2876</v>
      </c>
      <c r="C3" s="33" t="s">
        <v>2223</v>
      </c>
    </row>
    <row r="4" spans="1:20" s="1" customFormat="1" ht="72.900000000000006">
      <c r="A4" s="46" t="s">
        <v>2880</v>
      </c>
      <c r="B4" s="46" t="s">
        <v>869</v>
      </c>
      <c r="C4" s="1" t="s">
        <v>2874</v>
      </c>
      <c r="D4" s="1" t="s">
        <v>2877</v>
      </c>
      <c r="E4" s="1" t="s">
        <v>2878</v>
      </c>
      <c r="F4" s="1" t="s">
        <v>2875</v>
      </c>
      <c r="G4" s="1" t="s">
        <v>2879</v>
      </c>
      <c r="H4" s="1" t="s">
        <v>2883</v>
      </c>
      <c r="I4" s="1" t="s">
        <v>2964</v>
      </c>
      <c r="J4" s="1" t="s">
        <v>3063</v>
      </c>
      <c r="K4" s="1" t="s">
        <v>2965</v>
      </c>
      <c r="L4" s="1" t="s">
        <v>2966</v>
      </c>
      <c r="M4" s="1" t="s">
        <v>3294</v>
      </c>
      <c r="N4" s="1" t="s">
        <v>3295</v>
      </c>
      <c r="O4" s="1" t="s">
        <v>3296</v>
      </c>
      <c r="P4" s="1" t="s">
        <v>3297</v>
      </c>
      <c r="Q4" s="1" t="s">
        <v>3298</v>
      </c>
      <c r="R4" s="1" t="s">
        <v>3299</v>
      </c>
      <c r="S4" s="1" t="s">
        <v>3300</v>
      </c>
      <c r="T4" t="s">
        <v>3422</v>
      </c>
    </row>
    <row r="5" spans="1:20">
      <c r="A5">
        <v>1660</v>
      </c>
      <c r="B5" t="s">
        <v>2882</v>
      </c>
      <c r="H5">
        <v>2</v>
      </c>
      <c r="T5">
        <v>2</v>
      </c>
    </row>
    <row r="6" spans="1:20">
      <c r="A6">
        <v>1820</v>
      </c>
      <c r="B6" t="s">
        <v>2882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2882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2882</v>
      </c>
      <c r="P8">
        <v>1</v>
      </c>
      <c r="T8">
        <v>1</v>
      </c>
    </row>
    <row r="9" spans="1:20">
      <c r="A9">
        <v>1880</v>
      </c>
      <c r="B9" t="s">
        <v>2882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2882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2882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2882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2882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2882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2882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2882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2882</v>
      </c>
      <c r="F17">
        <v>1</v>
      </c>
      <c r="T17">
        <v>1</v>
      </c>
    </row>
    <row r="18" spans="1:20">
      <c r="A18" t="s">
        <v>3422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875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1880</v>
      </c>
      <c r="B8" t="s">
        <v>2882</v>
      </c>
      <c r="F8">
        <v>5</v>
      </c>
      <c r="M8">
        <v>1</v>
      </c>
      <c r="Q8">
        <v>6</v>
      </c>
    </row>
    <row r="9" spans="1:17">
      <c r="A9">
        <v>1900</v>
      </c>
      <c r="B9" t="s">
        <v>2882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2882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2882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2882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2882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2882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2882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2882</v>
      </c>
      <c r="E16">
        <v>1</v>
      </c>
      <c r="Q16">
        <v>1</v>
      </c>
    </row>
    <row r="17" spans="1:17">
      <c r="A17" t="s">
        <v>3422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870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1880</v>
      </c>
      <c r="B8" t="s">
        <v>2882</v>
      </c>
      <c r="F8">
        <v>5</v>
      </c>
      <c r="M8">
        <v>1</v>
      </c>
      <c r="Q8">
        <v>6</v>
      </c>
    </row>
    <row r="9" spans="1:17">
      <c r="A9">
        <v>1900</v>
      </c>
      <c r="B9" t="s">
        <v>2882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2882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2882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2882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2882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2882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2882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2882</v>
      </c>
      <c r="E16">
        <v>1</v>
      </c>
      <c r="Q16">
        <v>1</v>
      </c>
    </row>
    <row r="17" spans="1:17">
      <c r="A17" t="s">
        <v>3422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2205</v>
      </c>
      <c r="N1" s="23" t="s">
        <v>2206</v>
      </c>
      <c r="O1" s="24" t="s">
        <v>2923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1959</v>
      </c>
      <c r="N2" s="24" t="s">
        <v>1708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1971</v>
      </c>
      <c r="N3" s="24" t="s">
        <v>1720</v>
      </c>
      <c r="O3" s="24">
        <f>COUNTIF(COUNTRIES[COUNTRY_LABEL],COUNTRIES[[#This Row],[COUNTRY_LABEL]])</f>
        <v>1</v>
      </c>
      <c r="Q3" t="s">
        <v>2924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1962</v>
      </c>
      <c r="N4" s="24" t="s">
        <v>1711</v>
      </c>
      <c r="O4" s="24">
        <f>COUNTIF(COUNTRIES[COUNTRY_LABEL],COUNTRIES[[#This Row],[COUNTRY_LABEL]])</f>
        <v>1</v>
      </c>
      <c r="Q4" t="s">
        <v>2927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2018</v>
      </c>
      <c r="N5" s="24" t="s">
        <v>1767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1967</v>
      </c>
      <c r="N6" s="24" t="s">
        <v>1716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1957</v>
      </c>
      <c r="N7" s="24" t="s">
        <v>1706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1964</v>
      </c>
      <c r="N8" s="24" t="s">
        <v>1713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3334</v>
      </c>
      <c r="G9" t="s">
        <v>3335</v>
      </c>
      <c r="K9" s="22" t="s">
        <v>911</v>
      </c>
      <c r="M9" s="24" t="s">
        <v>1961</v>
      </c>
      <c r="N9" s="24" t="s">
        <v>1710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1965</v>
      </c>
      <c r="N10" s="24" t="s">
        <v>1714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3010</v>
      </c>
      <c r="G11" t="s">
        <v>3011</v>
      </c>
      <c r="K11" s="22" t="s">
        <v>3337</v>
      </c>
      <c r="M11" s="24" t="s">
        <v>1960</v>
      </c>
      <c r="N11" s="24" t="s">
        <v>1709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1966</v>
      </c>
      <c r="N12" s="24" t="s">
        <v>1715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1963</v>
      </c>
      <c r="N13" s="24" t="s">
        <v>1712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1970</v>
      </c>
      <c r="N14" s="24" t="s">
        <v>1719</v>
      </c>
      <c r="O14" s="24">
        <f>COUNTIF(COUNTRIES[COUNTRY_LABEL],COUNTRIES[[#This Row],[COUNTRY_LABEL]])</f>
        <v>1</v>
      </c>
      <c r="Q14" t="s">
        <v>2925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1969</v>
      </c>
      <c r="N15" s="24" t="s">
        <v>1718</v>
      </c>
      <c r="O15" s="24">
        <f>COUNTIF(COUNTRIES[COUNTRY_LABEL],COUNTRIES[[#This Row],[COUNTRY_LABEL]])</f>
        <v>1</v>
      </c>
      <c r="Q15" t="s">
        <v>2928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1968</v>
      </c>
      <c r="N16" s="24" t="s">
        <v>1717</v>
      </c>
      <c r="O16" s="24">
        <f>COUNTIF(COUNTRIES[COUNTRY_LABEL],COUNTRIES[[#This Row],[COUNTRY_LABEL]])</f>
        <v>1</v>
      </c>
      <c r="Q16" t="s">
        <v>3028</v>
      </c>
    </row>
    <row r="17" spans="1:17">
      <c r="A17" s="17" t="s">
        <v>869</v>
      </c>
      <c r="K17" s="22" t="s">
        <v>933</v>
      </c>
      <c r="M17" s="24" t="s">
        <v>1972</v>
      </c>
      <c r="N17" s="24" t="s">
        <v>1721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1988</v>
      </c>
      <c r="N18" s="24" t="s">
        <v>1737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1979</v>
      </c>
      <c r="N19" s="24" t="s">
        <v>1728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3013</v>
      </c>
      <c r="M20" s="24" t="s">
        <v>1975</v>
      </c>
      <c r="N20" s="24" t="s">
        <v>1724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1974</v>
      </c>
      <c r="N21" s="24" t="s">
        <v>1723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1992</v>
      </c>
      <c r="N22" s="24" t="s">
        <v>1741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1976</v>
      </c>
      <c r="N23" s="24" t="s">
        <v>1725</v>
      </c>
      <c r="O23" s="24">
        <f>COUNTIF(COUNTRIES[COUNTRY_LABEL],COUNTRIES[[#This Row],[COUNTRY_LABEL]])</f>
        <v>1</v>
      </c>
      <c r="Q23" t="s">
        <v>2926</v>
      </c>
    </row>
    <row r="24" spans="1:17">
      <c r="K24" s="22" t="s">
        <v>2743</v>
      </c>
      <c r="M24" s="24" t="s">
        <v>1993</v>
      </c>
      <c r="N24" s="24" t="s">
        <v>1742</v>
      </c>
      <c r="O24" s="24">
        <f>COUNTIF(COUNTRIES[COUNTRY_LABEL],COUNTRIES[[#This Row],[COUNTRY_LABEL]])</f>
        <v>1</v>
      </c>
      <c r="Q24" t="s">
        <v>2929</v>
      </c>
    </row>
    <row r="25" spans="1:17">
      <c r="M25" s="24" t="s">
        <v>1981</v>
      </c>
      <c r="N25" s="24" t="s">
        <v>1730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1983</v>
      </c>
      <c r="N26" s="24" t="s">
        <v>1732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1989</v>
      </c>
      <c r="N27" s="24" t="s">
        <v>1738</v>
      </c>
      <c r="O27" s="24">
        <f>COUNTIF(COUNTRIES[COUNTRY_LABEL],COUNTRIES[[#This Row],[COUNTRY_LABEL]])</f>
        <v>1</v>
      </c>
    </row>
    <row r="28" spans="1:17">
      <c r="M28" s="24" t="s">
        <v>1985</v>
      </c>
      <c r="N28" s="24" t="s">
        <v>1734</v>
      </c>
      <c r="O28" s="24">
        <f>COUNTIF(COUNTRIES[COUNTRY_LABEL],COUNTRIES[[#This Row],[COUNTRY_LABEL]])</f>
        <v>1</v>
      </c>
    </row>
    <row r="29" spans="1:17">
      <c r="M29" s="24" t="s">
        <v>1973</v>
      </c>
      <c r="N29" s="24" t="s">
        <v>1722</v>
      </c>
      <c r="O29" s="24">
        <f>COUNTIF(COUNTRIES[COUNTRY_LABEL],COUNTRIES[[#This Row],[COUNTRY_LABEL]])</f>
        <v>1</v>
      </c>
    </row>
    <row r="30" spans="1:17">
      <c r="M30" s="24" t="s">
        <v>1991</v>
      </c>
      <c r="N30" s="24" t="s">
        <v>1740</v>
      </c>
      <c r="O30" s="24">
        <f>COUNTIF(COUNTRIES[COUNTRY_LABEL],COUNTRIES[[#This Row],[COUNTRY_LABEL]])</f>
        <v>1</v>
      </c>
    </row>
    <row r="31" spans="1:17">
      <c r="M31" s="24" t="s">
        <v>1990</v>
      </c>
      <c r="N31" s="24" t="s">
        <v>1739</v>
      </c>
      <c r="O31" s="24">
        <f>COUNTIF(COUNTRIES[COUNTRY_LABEL],COUNTRIES[[#This Row],[COUNTRY_LABEL]])</f>
        <v>1</v>
      </c>
    </row>
    <row r="32" spans="1:17">
      <c r="M32" s="24" t="s">
        <v>1987</v>
      </c>
      <c r="N32" s="24" t="s">
        <v>1736</v>
      </c>
      <c r="O32" s="24">
        <f>COUNTIF(COUNTRIES[COUNTRY_LABEL],COUNTRIES[[#This Row],[COUNTRY_LABEL]])</f>
        <v>1</v>
      </c>
    </row>
    <row r="33" spans="13:15">
      <c r="M33" s="24" t="s">
        <v>2062</v>
      </c>
      <c r="N33" s="24" t="s">
        <v>1810</v>
      </c>
      <c r="O33" s="24">
        <f>COUNTIF(COUNTRIES[COUNTRY_LABEL],COUNTRIES[[#This Row],[COUNTRY_LABEL]])</f>
        <v>1</v>
      </c>
    </row>
    <row r="34" spans="13:15">
      <c r="M34" s="24" t="s">
        <v>1984</v>
      </c>
      <c r="N34" s="24" t="s">
        <v>1733</v>
      </c>
      <c r="O34" s="24">
        <f>COUNTIF(COUNTRIES[COUNTRY_LABEL],COUNTRIES[[#This Row],[COUNTRY_LABEL]])</f>
        <v>1</v>
      </c>
    </row>
    <row r="35" spans="13:15">
      <c r="M35" s="24" t="s">
        <v>1978</v>
      </c>
      <c r="N35" s="24" t="s">
        <v>1727</v>
      </c>
      <c r="O35" s="24">
        <f>COUNTIF(COUNTRIES[COUNTRY_LABEL],COUNTRIES[[#This Row],[COUNTRY_LABEL]])</f>
        <v>1</v>
      </c>
    </row>
    <row r="36" spans="13:15">
      <c r="M36" s="24" t="s">
        <v>1977</v>
      </c>
      <c r="N36" s="24" t="s">
        <v>1726</v>
      </c>
      <c r="O36" s="24">
        <f>COUNTIF(COUNTRIES[COUNTRY_LABEL],COUNTRIES[[#This Row],[COUNTRY_LABEL]])</f>
        <v>1</v>
      </c>
    </row>
    <row r="37" spans="13:15">
      <c r="M37" s="24" t="s">
        <v>1980</v>
      </c>
      <c r="N37" s="24" t="s">
        <v>1729</v>
      </c>
      <c r="O37" s="24">
        <f>COUNTIF(COUNTRIES[COUNTRY_LABEL],COUNTRIES[[#This Row],[COUNTRY_LABEL]])</f>
        <v>1</v>
      </c>
    </row>
    <row r="38" spans="13:15">
      <c r="M38" s="24" t="s">
        <v>2073</v>
      </c>
      <c r="N38" s="24" t="s">
        <v>1821</v>
      </c>
      <c r="O38" s="24">
        <f>COUNTIF(COUNTRIES[COUNTRY_LABEL],COUNTRIES[[#This Row],[COUNTRY_LABEL]])</f>
        <v>1</v>
      </c>
    </row>
    <row r="39" spans="13:15">
      <c r="M39" s="24" t="s">
        <v>2003</v>
      </c>
      <c r="N39" s="24" t="s">
        <v>1752</v>
      </c>
      <c r="O39" s="24">
        <f>COUNTIF(COUNTRIES[COUNTRY_LABEL],COUNTRIES[[#This Row],[COUNTRY_LABEL]])</f>
        <v>1</v>
      </c>
    </row>
    <row r="40" spans="13:15">
      <c r="M40" s="24" t="s">
        <v>1994</v>
      </c>
      <c r="N40" s="24" t="s">
        <v>1743</v>
      </c>
      <c r="O40" s="24">
        <f>COUNTIF(COUNTRIES[COUNTRY_LABEL],COUNTRIES[[#This Row],[COUNTRY_LABEL]])</f>
        <v>1</v>
      </c>
    </row>
    <row r="41" spans="13:15">
      <c r="M41" s="24" t="s">
        <v>2008</v>
      </c>
      <c r="N41" s="24" t="s">
        <v>1757</v>
      </c>
      <c r="O41" s="24">
        <f>COUNTIF(COUNTRIES[COUNTRY_LABEL],COUNTRIES[[#This Row],[COUNTRY_LABEL]])</f>
        <v>1</v>
      </c>
    </row>
    <row r="42" spans="13:15">
      <c r="M42" s="24" t="s">
        <v>1986</v>
      </c>
      <c r="N42" s="24" t="s">
        <v>1735</v>
      </c>
      <c r="O42" s="24">
        <f>COUNTIF(COUNTRIES[COUNTRY_LABEL],COUNTRIES[[#This Row],[COUNTRY_LABEL]])</f>
        <v>1</v>
      </c>
    </row>
    <row r="43" spans="13:15">
      <c r="M43" s="24" t="s">
        <v>2080</v>
      </c>
      <c r="N43" s="24" t="s">
        <v>1828</v>
      </c>
      <c r="O43" s="24">
        <f>COUNTIF(COUNTRIES[COUNTRY_LABEL],COUNTRIES[[#This Row],[COUNTRY_LABEL]])</f>
        <v>1</v>
      </c>
    </row>
    <row r="44" spans="13:15">
      <c r="M44" s="24" t="s">
        <v>1997</v>
      </c>
      <c r="N44" s="24" t="s">
        <v>1746</v>
      </c>
      <c r="O44" s="24">
        <f>COUNTIF(COUNTRIES[COUNTRY_LABEL],COUNTRIES[[#This Row],[COUNTRY_LABEL]])</f>
        <v>1</v>
      </c>
    </row>
    <row r="45" spans="13:15">
      <c r="M45" s="24" t="s">
        <v>2170</v>
      </c>
      <c r="N45" s="24" t="s">
        <v>1919</v>
      </c>
      <c r="O45" s="24">
        <f>COUNTIF(COUNTRIES[COUNTRY_LABEL],COUNTRIES[[#This Row],[COUNTRY_LABEL]])</f>
        <v>1</v>
      </c>
    </row>
    <row r="46" spans="13:15">
      <c r="M46" s="24" t="s">
        <v>2002</v>
      </c>
      <c r="N46" s="24" t="s">
        <v>1751</v>
      </c>
      <c r="O46" s="24">
        <f>COUNTIF(COUNTRIES[COUNTRY_LABEL],COUNTRIES[[#This Row],[COUNTRY_LABEL]])</f>
        <v>1</v>
      </c>
    </row>
    <row r="47" spans="13:15">
      <c r="M47" s="24" t="s">
        <v>2004</v>
      </c>
      <c r="N47" s="24" t="s">
        <v>1753</v>
      </c>
      <c r="O47" s="24">
        <f>COUNTIF(COUNTRIES[COUNTRY_LABEL],COUNTRIES[[#This Row],[COUNTRY_LABEL]])</f>
        <v>1</v>
      </c>
    </row>
    <row r="48" spans="13:15">
      <c r="M48" s="24" t="s">
        <v>2010</v>
      </c>
      <c r="N48" s="24" t="s">
        <v>1759</v>
      </c>
      <c r="O48" s="24">
        <f>COUNTIF(COUNTRIES[COUNTRY_LABEL],COUNTRIES[[#This Row],[COUNTRY_LABEL]])</f>
        <v>1</v>
      </c>
    </row>
    <row r="49" spans="13:15">
      <c r="M49" s="24" t="s">
        <v>1995</v>
      </c>
      <c r="N49" s="24" t="s">
        <v>1744</v>
      </c>
      <c r="O49" s="24">
        <f>COUNTIF(COUNTRIES[COUNTRY_LABEL],COUNTRIES[[#This Row],[COUNTRY_LABEL]])</f>
        <v>1</v>
      </c>
    </row>
    <row r="50" spans="13:15">
      <c r="M50" s="24" t="s">
        <v>2005</v>
      </c>
      <c r="N50" s="24" t="s">
        <v>1754</v>
      </c>
      <c r="O50" s="24">
        <f>COUNTIF(COUNTRIES[COUNTRY_LABEL],COUNTRIES[[#This Row],[COUNTRY_LABEL]])</f>
        <v>1</v>
      </c>
    </row>
    <row r="51" spans="13:15">
      <c r="M51" s="24" t="s">
        <v>2075</v>
      </c>
      <c r="N51" s="24" t="s">
        <v>1823</v>
      </c>
      <c r="O51" s="24">
        <f>COUNTIF(COUNTRIES[COUNTRY_LABEL],COUNTRIES[[#This Row],[COUNTRY_LABEL]])</f>
        <v>1</v>
      </c>
    </row>
    <row r="52" spans="13:15">
      <c r="M52" s="24" t="s">
        <v>2001</v>
      </c>
      <c r="N52" s="24" t="s">
        <v>1750</v>
      </c>
      <c r="O52" s="24">
        <f>COUNTIF(COUNTRIES[COUNTRY_LABEL],COUNTRIES[[#This Row],[COUNTRY_LABEL]])</f>
        <v>1</v>
      </c>
    </row>
    <row r="53" spans="13:15">
      <c r="M53" s="24" t="s">
        <v>2006</v>
      </c>
      <c r="N53" s="24" t="s">
        <v>1755</v>
      </c>
      <c r="O53" s="24">
        <f>COUNTIF(COUNTRIES[COUNTRY_LABEL],COUNTRIES[[#This Row],[COUNTRY_LABEL]])</f>
        <v>1</v>
      </c>
    </row>
    <row r="54" spans="13:15">
      <c r="M54" s="24" t="s">
        <v>2054</v>
      </c>
      <c r="N54" s="24" t="s">
        <v>1802</v>
      </c>
      <c r="O54" s="24">
        <f>COUNTIF(COUNTRIES[COUNTRY_LABEL],COUNTRIES[[#This Row],[COUNTRY_LABEL]])</f>
        <v>1</v>
      </c>
    </row>
    <row r="55" spans="13:15">
      <c r="M55" s="24" t="s">
        <v>2007</v>
      </c>
      <c r="N55" s="24" t="s">
        <v>1756</v>
      </c>
      <c r="O55" s="24">
        <f>COUNTIF(COUNTRIES[COUNTRY_LABEL],COUNTRIES[[#This Row],[COUNTRY_LABEL]])</f>
        <v>1</v>
      </c>
    </row>
    <row r="56" spans="13:15">
      <c r="M56" s="24" t="s">
        <v>2009</v>
      </c>
      <c r="N56" s="24" t="s">
        <v>1758</v>
      </c>
      <c r="O56" s="24">
        <f>COUNTIF(COUNTRIES[COUNTRY_LABEL],COUNTRIES[[#This Row],[COUNTRY_LABEL]])</f>
        <v>1</v>
      </c>
    </row>
    <row r="57" spans="13:15">
      <c r="M57" s="24" t="s">
        <v>2011</v>
      </c>
      <c r="N57" s="24" t="s">
        <v>1760</v>
      </c>
      <c r="O57" s="24">
        <f>COUNTIF(COUNTRIES[COUNTRY_LABEL],COUNTRIES[[#This Row],[COUNTRY_LABEL]])</f>
        <v>1</v>
      </c>
    </row>
    <row r="58" spans="13:15">
      <c r="M58" s="24" t="s">
        <v>2012</v>
      </c>
      <c r="N58" s="24" t="s">
        <v>1761</v>
      </c>
      <c r="O58" s="24">
        <f>COUNTIF(COUNTRIES[COUNTRY_LABEL],COUNTRIES[[#This Row],[COUNTRY_LABEL]])</f>
        <v>1</v>
      </c>
    </row>
    <row r="59" spans="13:15">
      <c r="M59" s="24" t="s">
        <v>1996</v>
      </c>
      <c r="N59" s="24" t="s">
        <v>1745</v>
      </c>
      <c r="O59" s="24">
        <f>COUNTIF(COUNTRIES[COUNTRY_LABEL],COUNTRIES[[#This Row],[COUNTRY_LABEL]])</f>
        <v>1</v>
      </c>
    </row>
    <row r="60" spans="13:15">
      <c r="M60" s="24" t="s">
        <v>2015</v>
      </c>
      <c r="N60" s="24" t="s">
        <v>1764</v>
      </c>
      <c r="O60" s="24">
        <f>COUNTIF(COUNTRIES[COUNTRY_LABEL],COUNTRIES[[#This Row],[COUNTRY_LABEL]])</f>
        <v>1</v>
      </c>
    </row>
    <row r="61" spans="13:15">
      <c r="M61" s="24" t="s">
        <v>2014</v>
      </c>
      <c r="N61" s="24" t="s">
        <v>1763</v>
      </c>
      <c r="O61" s="24">
        <f>COUNTIF(COUNTRIES[COUNTRY_LABEL],COUNTRIES[[#This Row],[COUNTRY_LABEL]])</f>
        <v>1</v>
      </c>
    </row>
    <row r="62" spans="13:15">
      <c r="M62" s="24" t="s">
        <v>2016</v>
      </c>
      <c r="N62" s="24" t="s">
        <v>1765</v>
      </c>
      <c r="O62" s="24">
        <f>COUNTIF(COUNTRIES[COUNTRY_LABEL],COUNTRIES[[#This Row],[COUNTRY_LABEL]])</f>
        <v>1</v>
      </c>
    </row>
    <row r="63" spans="13:15">
      <c r="M63" s="24" t="s">
        <v>2017</v>
      </c>
      <c r="N63" s="24" t="s">
        <v>1766</v>
      </c>
      <c r="O63" s="24">
        <f>COUNTIF(COUNTRIES[COUNTRY_LABEL],COUNTRIES[[#This Row],[COUNTRY_LABEL]])</f>
        <v>1</v>
      </c>
    </row>
    <row r="64" spans="13:15">
      <c r="M64" s="24" t="s">
        <v>2221</v>
      </c>
      <c r="N64" s="24" t="s">
        <v>1953</v>
      </c>
      <c r="O64" s="24">
        <f>COUNTIF(COUNTRIES[COUNTRY_LABEL],COUNTRIES[[#This Row],[COUNTRY_LABEL]])</f>
        <v>1</v>
      </c>
    </row>
    <row r="65" spans="13:15">
      <c r="M65" s="24" t="s">
        <v>2019</v>
      </c>
      <c r="N65" s="24" t="s">
        <v>1768</v>
      </c>
      <c r="O65" s="24">
        <f>COUNTIF(COUNTRIES[COUNTRY_LABEL],COUNTRIES[[#This Row],[COUNTRY_LABEL]])</f>
        <v>1</v>
      </c>
    </row>
    <row r="66" spans="13:15">
      <c r="M66" s="24" t="s">
        <v>2021</v>
      </c>
      <c r="N66" s="24" t="s">
        <v>1770</v>
      </c>
      <c r="O66" s="24">
        <f>COUNTIF(COUNTRIES[COUNTRY_LABEL],COUNTRIES[[#This Row],[COUNTRY_LABEL]])</f>
        <v>1</v>
      </c>
    </row>
    <row r="67" spans="13:15">
      <c r="M67" s="24" t="s">
        <v>2165</v>
      </c>
      <c r="N67" s="24" t="s">
        <v>1914</v>
      </c>
      <c r="O67" s="24">
        <f>COUNTIF(COUNTRIES[COUNTRY_LABEL],COUNTRIES[[#This Row],[COUNTRY_LABEL]])</f>
        <v>1</v>
      </c>
    </row>
    <row r="68" spans="13:15">
      <c r="M68" s="24" t="s">
        <v>2044</v>
      </c>
      <c r="N68" s="24" t="s">
        <v>1792</v>
      </c>
      <c r="O68" s="24">
        <f>COUNTIF(COUNTRIES[COUNTRY_LABEL],COUNTRIES[[#This Row],[COUNTRY_LABEL]])</f>
        <v>1</v>
      </c>
    </row>
    <row r="69" spans="13:15">
      <c r="M69" s="24" t="s">
        <v>2023</v>
      </c>
      <c r="N69" s="24" t="s">
        <v>1772</v>
      </c>
      <c r="O69" s="24">
        <f>COUNTIF(COUNTRIES[COUNTRY_LABEL],COUNTRIES[[#This Row],[COUNTRY_LABEL]])</f>
        <v>1</v>
      </c>
    </row>
    <row r="70" spans="13:15">
      <c r="M70" s="24" t="s">
        <v>2020</v>
      </c>
      <c r="N70" s="24" t="s">
        <v>1769</v>
      </c>
      <c r="O70" s="24">
        <f>COUNTIF(COUNTRIES[COUNTRY_LABEL],COUNTRIES[[#This Row],[COUNTRY_LABEL]])</f>
        <v>1</v>
      </c>
    </row>
    <row r="71" spans="13:15">
      <c r="M71" s="24" t="s">
        <v>2168</v>
      </c>
      <c r="N71" s="24" t="s">
        <v>1917</v>
      </c>
      <c r="O71" s="24">
        <f>COUNTIF(COUNTRIES[COUNTRY_LABEL],COUNTRIES[[#This Row],[COUNTRY_LABEL]])</f>
        <v>1</v>
      </c>
    </row>
    <row r="72" spans="13:15">
      <c r="M72" s="24" t="s">
        <v>2025</v>
      </c>
      <c r="N72" s="24" t="s">
        <v>1774</v>
      </c>
      <c r="O72" s="24">
        <f>COUNTIF(COUNTRIES[COUNTRY_LABEL],COUNTRIES[[#This Row],[COUNTRY_LABEL]])</f>
        <v>1</v>
      </c>
    </row>
    <row r="73" spans="13:15">
      <c r="M73" s="24" t="s">
        <v>2220</v>
      </c>
      <c r="N73" s="24" t="s">
        <v>1954</v>
      </c>
      <c r="O73" s="24">
        <f>COUNTIF(COUNTRIES[COUNTRY_LABEL],COUNTRIES[[#This Row],[COUNTRY_LABEL]])</f>
        <v>1</v>
      </c>
    </row>
    <row r="74" spans="13:15">
      <c r="M74" s="24" t="s">
        <v>2028</v>
      </c>
      <c r="N74" s="24" t="s">
        <v>1777</v>
      </c>
      <c r="O74" s="24">
        <f>COUNTIF(COUNTRIES[COUNTRY_LABEL],COUNTRIES[[#This Row],[COUNTRY_LABEL]])</f>
        <v>1</v>
      </c>
    </row>
    <row r="75" spans="13:15">
      <c r="M75" s="24" t="s">
        <v>2030</v>
      </c>
      <c r="N75" s="24" t="s">
        <v>1779</v>
      </c>
      <c r="O75" s="24">
        <f>COUNTIF(COUNTRIES[COUNTRY_LABEL],COUNTRIES[[#This Row],[COUNTRY_LABEL]])</f>
        <v>1</v>
      </c>
    </row>
    <row r="76" spans="13:15">
      <c r="M76" s="24" t="s">
        <v>2027</v>
      </c>
      <c r="N76" s="24" t="s">
        <v>1776</v>
      </c>
      <c r="O76" s="24">
        <f>COUNTIF(COUNTRIES[COUNTRY_LABEL],COUNTRIES[[#This Row],[COUNTRY_LABEL]])</f>
        <v>1</v>
      </c>
    </row>
    <row r="77" spans="13:15">
      <c r="M77" s="24" t="s">
        <v>2026</v>
      </c>
      <c r="N77" s="24" t="s">
        <v>1775</v>
      </c>
      <c r="O77" s="24">
        <f>COUNTIF(COUNTRIES[COUNTRY_LABEL],COUNTRIES[[#This Row],[COUNTRY_LABEL]])</f>
        <v>1</v>
      </c>
    </row>
    <row r="78" spans="13:15">
      <c r="M78" s="24" t="s">
        <v>2031</v>
      </c>
      <c r="N78" s="24" t="s">
        <v>1780</v>
      </c>
      <c r="O78" s="24">
        <f>COUNTIF(COUNTRIES[COUNTRY_LABEL],COUNTRIES[[#This Row],[COUNTRY_LABEL]])</f>
        <v>1</v>
      </c>
    </row>
    <row r="79" spans="13:15">
      <c r="M79" s="24" t="s">
        <v>2036</v>
      </c>
      <c r="N79" s="24" t="s">
        <v>1784</v>
      </c>
      <c r="O79" s="24">
        <f>COUNTIF(COUNTRIES[COUNTRY_LABEL],COUNTRIES[[#This Row],[COUNTRY_LABEL]])</f>
        <v>1</v>
      </c>
    </row>
    <row r="80" spans="13:15">
      <c r="M80" s="24" t="s">
        <v>2130</v>
      </c>
      <c r="N80" s="24" t="s">
        <v>1879</v>
      </c>
      <c r="O80" s="24">
        <f>COUNTIF(COUNTRIES[COUNTRY_LABEL],COUNTRIES[[#This Row],[COUNTRY_LABEL]])</f>
        <v>1</v>
      </c>
    </row>
    <row r="81" spans="13:15">
      <c r="M81" s="24" t="s">
        <v>2171</v>
      </c>
      <c r="N81" s="24" t="s">
        <v>1920</v>
      </c>
      <c r="O81" s="24">
        <f>COUNTIF(COUNTRIES[COUNTRY_LABEL],COUNTRIES[[#This Row],[COUNTRY_LABEL]])</f>
        <v>1</v>
      </c>
    </row>
    <row r="82" spans="13:15">
      <c r="M82" s="24" t="s">
        <v>2032</v>
      </c>
      <c r="N82" s="24" t="s">
        <v>2209</v>
      </c>
      <c r="O82" s="24">
        <f>COUNTIF(COUNTRIES[COUNTRY_LABEL],COUNTRIES[[#This Row],[COUNTRY_LABEL]])</f>
        <v>1</v>
      </c>
    </row>
    <row r="83" spans="13:15">
      <c r="M83" s="24" t="s">
        <v>2041</v>
      </c>
      <c r="N83" s="24" t="s">
        <v>1789</v>
      </c>
      <c r="O83" s="24">
        <f>COUNTIF(COUNTRIES[COUNTRY_LABEL],COUNTRIES[[#This Row],[COUNTRY_LABEL]])</f>
        <v>1</v>
      </c>
    </row>
    <row r="84" spans="13:15">
      <c r="M84" s="24" t="s">
        <v>2047</v>
      </c>
      <c r="N84" s="24" t="s">
        <v>1795</v>
      </c>
      <c r="O84" s="24">
        <f>COUNTIF(COUNTRIES[COUNTRY_LABEL],COUNTRIES[[#This Row],[COUNTRY_LABEL]])</f>
        <v>1</v>
      </c>
    </row>
    <row r="85" spans="13:15">
      <c r="M85" s="24" t="s">
        <v>2035</v>
      </c>
      <c r="N85" s="24" t="s">
        <v>1783</v>
      </c>
      <c r="O85" s="24">
        <f>COUNTIF(COUNTRIES[COUNTRY_LABEL],COUNTRIES[[#This Row],[COUNTRY_LABEL]])</f>
        <v>1</v>
      </c>
    </row>
    <row r="86" spans="13:15">
      <c r="M86" s="24" t="s">
        <v>2013</v>
      </c>
      <c r="N86" s="24" t="s">
        <v>1762</v>
      </c>
      <c r="O86" s="24">
        <f>COUNTIF(COUNTRIES[COUNTRY_LABEL],COUNTRIES[[#This Row],[COUNTRY_LABEL]])</f>
        <v>1</v>
      </c>
    </row>
    <row r="87" spans="13:15">
      <c r="M87" s="24" t="s">
        <v>2038</v>
      </c>
      <c r="N87" s="24" t="s">
        <v>1786</v>
      </c>
      <c r="O87" s="24">
        <f>COUNTIF(COUNTRIES[COUNTRY_LABEL],COUNTRIES[[#This Row],[COUNTRY_LABEL]])</f>
        <v>1</v>
      </c>
    </row>
    <row r="88" spans="13:15">
      <c r="M88" s="24" t="s">
        <v>2039</v>
      </c>
      <c r="N88" s="24" t="s">
        <v>1787</v>
      </c>
      <c r="O88" s="24">
        <f>COUNTIF(COUNTRIES[COUNTRY_LABEL],COUNTRIES[[#This Row],[COUNTRY_LABEL]])</f>
        <v>1</v>
      </c>
    </row>
    <row r="89" spans="13:15">
      <c r="M89" s="24" t="s">
        <v>2045</v>
      </c>
      <c r="N89" s="24" t="s">
        <v>1793</v>
      </c>
      <c r="O89" s="24">
        <f>COUNTIF(COUNTRIES[COUNTRY_LABEL],COUNTRIES[[#This Row],[COUNTRY_LABEL]])</f>
        <v>1</v>
      </c>
    </row>
    <row r="90" spans="13:15">
      <c r="M90" s="24" t="s">
        <v>2040</v>
      </c>
      <c r="N90" s="24" t="s">
        <v>1788</v>
      </c>
      <c r="O90" s="24">
        <f>COUNTIF(COUNTRIES[COUNTRY_LABEL],COUNTRIES[[#This Row],[COUNTRY_LABEL]])</f>
        <v>1</v>
      </c>
    </row>
    <row r="91" spans="13:15">
      <c r="M91" s="24" t="s">
        <v>2034</v>
      </c>
      <c r="N91" s="24" t="s">
        <v>1782</v>
      </c>
      <c r="O91" s="24">
        <f>COUNTIF(COUNTRIES[COUNTRY_LABEL],COUNTRIES[[#This Row],[COUNTRY_LABEL]])</f>
        <v>1</v>
      </c>
    </row>
    <row r="92" spans="13:15">
      <c r="M92" s="24" t="s">
        <v>2043</v>
      </c>
      <c r="N92" s="24" t="s">
        <v>1791</v>
      </c>
      <c r="O92" s="24">
        <f>COUNTIF(COUNTRIES[COUNTRY_LABEL],COUNTRIES[[#This Row],[COUNTRY_LABEL]])</f>
        <v>1</v>
      </c>
    </row>
    <row r="93" spans="13:15">
      <c r="M93" s="24" t="s">
        <v>2048</v>
      </c>
      <c r="N93" s="24" t="s">
        <v>1796</v>
      </c>
      <c r="O93" s="24">
        <f>COUNTIF(COUNTRIES[COUNTRY_LABEL],COUNTRIES[[#This Row],[COUNTRY_LABEL]])</f>
        <v>1</v>
      </c>
    </row>
    <row r="94" spans="13:15">
      <c r="M94" s="24" t="s">
        <v>2037</v>
      </c>
      <c r="N94" s="24" t="s">
        <v>1785</v>
      </c>
      <c r="O94" s="24">
        <f>COUNTIF(COUNTRIES[COUNTRY_LABEL],COUNTRIES[[#This Row],[COUNTRY_LABEL]])</f>
        <v>1</v>
      </c>
    </row>
    <row r="95" spans="13:15">
      <c r="M95" s="24" t="s">
        <v>2042</v>
      </c>
      <c r="N95" s="24" t="s">
        <v>1790</v>
      </c>
      <c r="O95" s="24">
        <f>COUNTIF(COUNTRIES[COUNTRY_LABEL],COUNTRIES[[#This Row],[COUNTRY_LABEL]])</f>
        <v>1</v>
      </c>
    </row>
    <row r="96" spans="13:15">
      <c r="M96" s="24" t="s">
        <v>2049</v>
      </c>
      <c r="N96" s="24" t="s">
        <v>1797</v>
      </c>
      <c r="O96" s="24">
        <f>COUNTIF(COUNTRIES[COUNTRY_LABEL],COUNTRIES[[#This Row],[COUNTRY_LABEL]])</f>
        <v>1</v>
      </c>
    </row>
    <row r="97" spans="13:15">
      <c r="M97" s="24" t="s">
        <v>2050</v>
      </c>
      <c r="N97" s="24" t="s">
        <v>1798</v>
      </c>
      <c r="O97" s="24">
        <f>COUNTIF(COUNTRIES[COUNTRY_LABEL],COUNTRIES[[#This Row],[COUNTRY_LABEL]])</f>
        <v>1</v>
      </c>
    </row>
    <row r="98" spans="13:15">
      <c r="M98" s="24" t="s">
        <v>2055</v>
      </c>
      <c r="N98" s="24" t="s">
        <v>1803</v>
      </c>
      <c r="O98" s="24">
        <f>COUNTIF(COUNTRIES[COUNTRY_LABEL],COUNTRIES[[#This Row],[COUNTRY_LABEL]])</f>
        <v>1</v>
      </c>
    </row>
    <row r="99" spans="13:15">
      <c r="M99" s="24" t="s">
        <v>2052</v>
      </c>
      <c r="N99" s="24" t="s">
        <v>1800</v>
      </c>
      <c r="O99" s="24">
        <f>COUNTIF(COUNTRIES[COUNTRY_LABEL],COUNTRIES[[#This Row],[COUNTRY_LABEL]])</f>
        <v>1</v>
      </c>
    </row>
    <row r="100" spans="13:15">
      <c r="M100" s="24" t="s">
        <v>2191</v>
      </c>
      <c r="N100" s="24" t="s">
        <v>1939</v>
      </c>
      <c r="O100" s="24">
        <f>COUNTIF(COUNTRIES[COUNTRY_LABEL],COUNTRIES[[#This Row],[COUNTRY_LABEL]])</f>
        <v>1</v>
      </c>
    </row>
    <row r="101" spans="13:15">
      <c r="M101" s="24" t="s">
        <v>2053</v>
      </c>
      <c r="N101" s="24" t="s">
        <v>1801</v>
      </c>
      <c r="O101" s="24">
        <f>COUNTIF(COUNTRIES[COUNTRY_LABEL],COUNTRIES[[#This Row],[COUNTRY_LABEL]])</f>
        <v>1</v>
      </c>
    </row>
    <row r="102" spans="13:15">
      <c r="M102" s="24" t="s">
        <v>2051</v>
      </c>
      <c r="N102" s="24" t="s">
        <v>1799</v>
      </c>
      <c r="O102" s="24">
        <f>COUNTIF(COUNTRIES[COUNTRY_LABEL],COUNTRIES[[#This Row],[COUNTRY_LABEL]])</f>
        <v>1</v>
      </c>
    </row>
    <row r="103" spans="13:15">
      <c r="M103" s="24" t="s">
        <v>2056</v>
      </c>
      <c r="N103" s="24" t="s">
        <v>1804</v>
      </c>
      <c r="O103" s="24">
        <f>COUNTIF(COUNTRIES[COUNTRY_LABEL],COUNTRIES[[#This Row],[COUNTRY_LABEL]])</f>
        <v>1</v>
      </c>
    </row>
    <row r="104" spans="13:15">
      <c r="M104" s="24" t="s">
        <v>2065</v>
      </c>
      <c r="N104" s="24" t="s">
        <v>1813</v>
      </c>
      <c r="O104" s="24">
        <f>COUNTIF(COUNTRIES[COUNTRY_LABEL],COUNTRIES[[#This Row],[COUNTRY_LABEL]])</f>
        <v>1</v>
      </c>
    </row>
    <row r="105" spans="13:15">
      <c r="M105" s="24" t="s">
        <v>2061</v>
      </c>
      <c r="N105" s="24" t="s">
        <v>1809</v>
      </c>
      <c r="O105" s="24">
        <f>COUNTIF(COUNTRIES[COUNTRY_LABEL],COUNTRIES[[#This Row],[COUNTRY_LABEL]])</f>
        <v>1</v>
      </c>
    </row>
    <row r="106" spans="13:15">
      <c r="M106" s="24" t="s">
        <v>2057</v>
      </c>
      <c r="N106" s="24" t="s">
        <v>1805</v>
      </c>
      <c r="O106" s="24">
        <f>COUNTIF(COUNTRIES[COUNTRY_LABEL],COUNTRIES[[#This Row],[COUNTRY_LABEL]])</f>
        <v>1</v>
      </c>
    </row>
    <row r="107" spans="13:15">
      <c r="M107" s="24" t="s">
        <v>2064</v>
      </c>
      <c r="N107" s="24" t="s">
        <v>1812</v>
      </c>
      <c r="O107" s="24">
        <f>COUNTIF(COUNTRIES[COUNTRY_LABEL],COUNTRIES[[#This Row],[COUNTRY_LABEL]])</f>
        <v>1</v>
      </c>
    </row>
    <row r="108" spans="13:15">
      <c r="M108" s="24" t="s">
        <v>2063</v>
      </c>
      <c r="N108" s="24" t="s">
        <v>1811</v>
      </c>
      <c r="O108" s="24">
        <f>COUNTIF(COUNTRIES[COUNTRY_LABEL],COUNTRIES[[#This Row],[COUNTRY_LABEL]])</f>
        <v>1</v>
      </c>
    </row>
    <row r="109" spans="13:15">
      <c r="M109" s="24" t="s">
        <v>2058</v>
      </c>
      <c r="N109" s="24" t="s">
        <v>1806</v>
      </c>
      <c r="O109" s="24">
        <f>COUNTIF(COUNTRIES[COUNTRY_LABEL],COUNTRIES[[#This Row],[COUNTRY_LABEL]])</f>
        <v>1</v>
      </c>
    </row>
    <row r="110" spans="13:15">
      <c r="M110" s="24" t="s">
        <v>2060</v>
      </c>
      <c r="N110" s="24" t="s">
        <v>1808</v>
      </c>
      <c r="O110" s="24">
        <f>COUNTIF(COUNTRIES[COUNTRY_LABEL],COUNTRIES[[#This Row],[COUNTRY_LABEL]])</f>
        <v>1</v>
      </c>
    </row>
    <row r="111" spans="13:15">
      <c r="M111" s="24" t="s">
        <v>2059</v>
      </c>
      <c r="N111" s="24" t="s">
        <v>1807</v>
      </c>
      <c r="O111" s="24">
        <f>COUNTIF(COUNTRIES[COUNTRY_LABEL],COUNTRIES[[#This Row],[COUNTRY_LABEL]])</f>
        <v>1</v>
      </c>
    </row>
    <row r="112" spans="13:15">
      <c r="M112" s="24" t="s">
        <v>2066</v>
      </c>
      <c r="N112" s="24" t="s">
        <v>1814</v>
      </c>
      <c r="O112" s="24">
        <f>COUNTIF(COUNTRIES[COUNTRY_LABEL],COUNTRIES[[#This Row],[COUNTRY_LABEL]])</f>
        <v>1</v>
      </c>
    </row>
    <row r="113" spans="13:15">
      <c r="M113" s="24" t="s">
        <v>2000</v>
      </c>
      <c r="N113" s="24" t="s">
        <v>1749</v>
      </c>
      <c r="O113" s="24">
        <f>COUNTIF(COUNTRIES[COUNTRY_LABEL],COUNTRIES[[#This Row],[COUNTRY_LABEL]])</f>
        <v>1</v>
      </c>
    </row>
    <row r="114" spans="13:15">
      <c r="M114" s="24" t="s">
        <v>2068</v>
      </c>
      <c r="N114" s="24" t="s">
        <v>1816</v>
      </c>
      <c r="O114" s="24">
        <f>COUNTIF(COUNTRIES[COUNTRY_LABEL],COUNTRIES[[#This Row],[COUNTRY_LABEL]])</f>
        <v>1</v>
      </c>
    </row>
    <row r="115" spans="13:15">
      <c r="M115" s="24" t="s">
        <v>2070</v>
      </c>
      <c r="N115" s="24" t="s">
        <v>1818</v>
      </c>
      <c r="O115" s="24">
        <f>COUNTIF(COUNTRIES[COUNTRY_LABEL],COUNTRIES[[#This Row],[COUNTRY_LABEL]])</f>
        <v>1</v>
      </c>
    </row>
    <row r="116" spans="13:15">
      <c r="M116" s="24" t="s">
        <v>2067</v>
      </c>
      <c r="N116" s="24" t="s">
        <v>1815</v>
      </c>
      <c r="O116" s="24">
        <f>COUNTIF(COUNTRIES[COUNTRY_LABEL],COUNTRIES[[#This Row],[COUNTRY_LABEL]])</f>
        <v>1</v>
      </c>
    </row>
    <row r="117" spans="13:15">
      <c r="M117" s="24" t="s">
        <v>2069</v>
      </c>
      <c r="N117" s="24" t="s">
        <v>1817</v>
      </c>
      <c r="O117" s="24">
        <f>COUNTIF(COUNTRIES[COUNTRY_LABEL],COUNTRIES[[#This Row],[COUNTRY_LABEL]])</f>
        <v>1</v>
      </c>
    </row>
    <row r="118" spans="13:15">
      <c r="M118" s="24" t="s">
        <v>2081</v>
      </c>
      <c r="N118" s="24" t="s">
        <v>1829</v>
      </c>
      <c r="O118" s="24">
        <f>COUNTIF(COUNTRIES[COUNTRY_LABEL],COUNTRIES[[#This Row],[COUNTRY_LABEL]])</f>
        <v>1</v>
      </c>
    </row>
    <row r="119" spans="13:15">
      <c r="M119" s="24" t="s">
        <v>2071</v>
      </c>
      <c r="N119" s="24" t="s">
        <v>1819</v>
      </c>
      <c r="O119" s="24">
        <f>COUNTIF(COUNTRIES[COUNTRY_LABEL],COUNTRIES[[#This Row],[COUNTRY_LABEL]])</f>
        <v>1</v>
      </c>
    </row>
    <row r="120" spans="13:15">
      <c r="M120" s="24" t="s">
        <v>2074</v>
      </c>
      <c r="N120" s="24" t="s">
        <v>1822</v>
      </c>
      <c r="O120" s="24">
        <f>COUNTIF(COUNTRIES[COUNTRY_LABEL],COUNTRIES[[#This Row],[COUNTRY_LABEL]])</f>
        <v>1</v>
      </c>
    </row>
    <row r="121" spans="13:15">
      <c r="M121" s="24" t="s">
        <v>2079</v>
      </c>
      <c r="N121" s="24" t="s">
        <v>1827</v>
      </c>
      <c r="O121" s="24">
        <f>COUNTIF(COUNTRIES[COUNTRY_LABEL],COUNTRIES[[#This Row],[COUNTRY_LABEL]])</f>
        <v>1</v>
      </c>
    </row>
    <row r="122" spans="13:15">
      <c r="M122" s="24" t="s">
        <v>2072</v>
      </c>
      <c r="N122" s="24" t="s">
        <v>1820</v>
      </c>
      <c r="O122" s="24">
        <f>COUNTIF(COUNTRIES[COUNTRY_LABEL],COUNTRIES[[#This Row],[COUNTRY_LABEL]])</f>
        <v>1</v>
      </c>
    </row>
    <row r="123" spans="13:15">
      <c r="M123" s="24" t="s">
        <v>2082</v>
      </c>
      <c r="N123" s="24" t="s">
        <v>1830</v>
      </c>
      <c r="O123" s="24">
        <f>COUNTIF(COUNTRIES[COUNTRY_LABEL],COUNTRIES[[#This Row],[COUNTRY_LABEL]])</f>
        <v>1</v>
      </c>
    </row>
    <row r="124" spans="13:15">
      <c r="M124" s="24" t="s">
        <v>2091</v>
      </c>
      <c r="N124" s="24" t="s">
        <v>1839</v>
      </c>
      <c r="O124" s="24">
        <f>COUNTIF(COUNTRIES[COUNTRY_LABEL],COUNTRIES[[#This Row],[COUNTRY_LABEL]])</f>
        <v>1</v>
      </c>
    </row>
    <row r="125" spans="13:15">
      <c r="M125" s="24" t="s">
        <v>2083</v>
      </c>
      <c r="N125" s="24" t="s">
        <v>1831</v>
      </c>
      <c r="O125" s="24">
        <f>COUNTIF(COUNTRIES[COUNTRY_LABEL],COUNTRIES[[#This Row],[COUNTRY_LABEL]])</f>
        <v>1</v>
      </c>
    </row>
    <row r="126" spans="13:15">
      <c r="M126" s="24" t="s">
        <v>2088</v>
      </c>
      <c r="N126" s="24" t="s">
        <v>1836</v>
      </c>
      <c r="O126" s="24">
        <f>COUNTIF(COUNTRIES[COUNTRY_LABEL],COUNTRIES[[#This Row],[COUNTRY_LABEL]])</f>
        <v>1</v>
      </c>
    </row>
    <row r="127" spans="13:15">
      <c r="M127" s="24" t="s">
        <v>2087</v>
      </c>
      <c r="N127" s="24" t="s">
        <v>1835</v>
      </c>
      <c r="O127" s="24">
        <f>COUNTIF(COUNTRIES[COUNTRY_LABEL],COUNTRIES[[#This Row],[COUNTRY_LABEL]])</f>
        <v>1</v>
      </c>
    </row>
    <row r="128" spans="13:15">
      <c r="M128" s="24" t="s">
        <v>2092</v>
      </c>
      <c r="N128" s="24" t="s">
        <v>1840</v>
      </c>
      <c r="O128" s="24">
        <f>COUNTIF(COUNTRIES[COUNTRY_LABEL],COUNTRIES[[#This Row],[COUNTRY_LABEL]])</f>
        <v>1</v>
      </c>
    </row>
    <row r="129" spans="13:15">
      <c r="M129" s="24" t="s">
        <v>2085</v>
      </c>
      <c r="N129" s="24" t="s">
        <v>1833</v>
      </c>
      <c r="O129" s="24">
        <f>COUNTIF(COUNTRIES[COUNTRY_LABEL],COUNTRIES[[#This Row],[COUNTRY_LABEL]])</f>
        <v>1</v>
      </c>
    </row>
    <row r="130" spans="13:15">
      <c r="M130" s="24" t="s">
        <v>2089</v>
      </c>
      <c r="N130" s="24" t="s">
        <v>1837</v>
      </c>
      <c r="O130" s="24">
        <f>COUNTIF(COUNTRIES[COUNTRY_LABEL],COUNTRIES[[#This Row],[COUNTRY_LABEL]])</f>
        <v>1</v>
      </c>
    </row>
    <row r="131" spans="13:15">
      <c r="M131" s="24" t="s">
        <v>2090</v>
      </c>
      <c r="N131" s="24" t="s">
        <v>1838</v>
      </c>
      <c r="O131" s="24">
        <f>COUNTIF(COUNTRIES[COUNTRY_LABEL],COUNTRIES[[#This Row],[COUNTRY_LABEL]])</f>
        <v>1</v>
      </c>
    </row>
    <row r="132" spans="13:15">
      <c r="M132" s="24" t="s">
        <v>2104</v>
      </c>
      <c r="N132" s="24" t="s">
        <v>1852</v>
      </c>
      <c r="O132" s="24">
        <f>COUNTIF(COUNTRIES[COUNTRY_LABEL],COUNTRIES[[#This Row],[COUNTRY_LABEL]])</f>
        <v>1</v>
      </c>
    </row>
    <row r="133" spans="13:15">
      <c r="M133" s="24" t="s">
        <v>2098</v>
      </c>
      <c r="N133" s="24" t="s">
        <v>1846</v>
      </c>
      <c r="O133" s="24">
        <f>COUNTIF(COUNTRIES[COUNTRY_LABEL],COUNTRIES[[#This Row],[COUNTRY_LABEL]])</f>
        <v>1</v>
      </c>
    </row>
    <row r="134" spans="13:15">
      <c r="M134" s="24" t="s">
        <v>2112</v>
      </c>
      <c r="N134" s="24" t="s">
        <v>1860</v>
      </c>
      <c r="O134" s="24">
        <f>COUNTIF(COUNTRIES[COUNTRY_LABEL],COUNTRIES[[#This Row],[COUNTRY_LABEL]])</f>
        <v>1</v>
      </c>
    </row>
    <row r="135" spans="13:15">
      <c r="M135" s="24" t="s">
        <v>2114</v>
      </c>
      <c r="N135" s="24" t="s">
        <v>1862</v>
      </c>
      <c r="O135" s="24">
        <f>COUNTIF(COUNTRIES[COUNTRY_LABEL],COUNTRIES[[#This Row],[COUNTRY_LABEL]])</f>
        <v>1</v>
      </c>
    </row>
    <row r="136" spans="13:15">
      <c r="M136" s="24" t="s">
        <v>2111</v>
      </c>
      <c r="N136" s="24" t="s">
        <v>1859</v>
      </c>
      <c r="O136" s="24">
        <f>COUNTIF(COUNTRIES[COUNTRY_LABEL],COUNTRIES[[#This Row],[COUNTRY_LABEL]])</f>
        <v>1</v>
      </c>
    </row>
    <row r="137" spans="13:15">
      <c r="M137" s="24" t="s">
        <v>2101</v>
      </c>
      <c r="N137" s="24" t="s">
        <v>1849</v>
      </c>
      <c r="O137" s="24">
        <f>COUNTIF(COUNTRIES[COUNTRY_LABEL],COUNTRIES[[#This Row],[COUNTRY_LABEL]])</f>
        <v>1</v>
      </c>
    </row>
    <row r="138" spans="13:15">
      <c r="M138" s="24" t="s">
        <v>2109</v>
      </c>
      <c r="N138" s="24" t="s">
        <v>1857</v>
      </c>
      <c r="O138" s="24">
        <f>COUNTIF(COUNTRIES[COUNTRY_LABEL],COUNTRIES[[#This Row],[COUNTRY_LABEL]])</f>
        <v>1</v>
      </c>
    </row>
    <row r="139" spans="13:15">
      <c r="M139" s="24" t="s">
        <v>2099</v>
      </c>
      <c r="N139" s="24" t="s">
        <v>1847</v>
      </c>
      <c r="O139" s="24">
        <f>COUNTIF(COUNTRIES[COUNTRY_LABEL],COUNTRIES[[#This Row],[COUNTRY_LABEL]])</f>
        <v>1</v>
      </c>
    </row>
    <row r="140" spans="13:15">
      <c r="M140" s="24" t="s">
        <v>2106</v>
      </c>
      <c r="N140" s="24" t="s">
        <v>1854</v>
      </c>
      <c r="O140" s="24">
        <f>COUNTIF(COUNTRIES[COUNTRY_LABEL],COUNTRIES[[#This Row],[COUNTRY_LABEL]])</f>
        <v>1</v>
      </c>
    </row>
    <row r="141" spans="13:15">
      <c r="M141" s="24" t="s">
        <v>2107</v>
      </c>
      <c r="N141" s="24" t="s">
        <v>1855</v>
      </c>
      <c r="O141" s="24">
        <f>COUNTIF(COUNTRIES[COUNTRY_LABEL],COUNTRIES[[#This Row],[COUNTRY_LABEL]])</f>
        <v>1</v>
      </c>
    </row>
    <row r="142" spans="13:15">
      <c r="M142" s="24" t="s">
        <v>2110</v>
      </c>
      <c r="N142" s="24" t="s">
        <v>1858</v>
      </c>
      <c r="O142" s="24">
        <f>COUNTIF(COUNTRIES[COUNTRY_LABEL],COUNTRIES[[#This Row],[COUNTRY_LABEL]])</f>
        <v>1</v>
      </c>
    </row>
    <row r="143" spans="13:15">
      <c r="M143" s="24" t="s">
        <v>2201</v>
      </c>
      <c r="N143" s="24" t="s">
        <v>1949</v>
      </c>
      <c r="O143" s="24">
        <f>COUNTIF(COUNTRIES[COUNTRY_LABEL],COUNTRIES[[#This Row],[COUNTRY_LABEL]])</f>
        <v>1</v>
      </c>
    </row>
    <row r="144" spans="13:15">
      <c r="M144" s="24" t="s">
        <v>2113</v>
      </c>
      <c r="N144" s="24" t="s">
        <v>1861</v>
      </c>
      <c r="O144" s="24">
        <f>COUNTIF(COUNTRIES[COUNTRY_LABEL],COUNTRIES[[#This Row],[COUNTRY_LABEL]])</f>
        <v>1</v>
      </c>
    </row>
    <row r="145" spans="13:15">
      <c r="M145" s="24" t="s">
        <v>2029</v>
      </c>
      <c r="N145" s="24" t="s">
        <v>1778</v>
      </c>
      <c r="O145" s="24">
        <f>COUNTIF(COUNTRIES[COUNTRY_LABEL],COUNTRIES[[#This Row],[COUNTRY_LABEL]])</f>
        <v>1</v>
      </c>
    </row>
    <row r="146" spans="13:15">
      <c r="M146" s="24" t="s">
        <v>2095</v>
      </c>
      <c r="N146" s="24" t="s">
        <v>1843</v>
      </c>
      <c r="O146" s="24">
        <f>COUNTIF(COUNTRIES[COUNTRY_LABEL],COUNTRIES[[#This Row],[COUNTRY_LABEL]])</f>
        <v>1</v>
      </c>
    </row>
    <row r="147" spans="13:15">
      <c r="M147" s="24" t="s">
        <v>2094</v>
      </c>
      <c r="N147" s="24" t="s">
        <v>1842</v>
      </c>
      <c r="O147" s="24">
        <f>COUNTIF(COUNTRIES[COUNTRY_LABEL],COUNTRIES[[#This Row],[COUNTRY_LABEL]])</f>
        <v>1</v>
      </c>
    </row>
    <row r="148" spans="13:15">
      <c r="M148" s="24" t="s">
        <v>2103</v>
      </c>
      <c r="N148" s="24" t="s">
        <v>1851</v>
      </c>
      <c r="O148" s="24">
        <f>COUNTIF(COUNTRIES[COUNTRY_LABEL],COUNTRIES[[#This Row],[COUNTRY_LABEL]])</f>
        <v>1</v>
      </c>
    </row>
    <row r="149" spans="13:15">
      <c r="M149" s="24" t="s">
        <v>2096</v>
      </c>
      <c r="N149" s="24" t="s">
        <v>1844</v>
      </c>
      <c r="O149" s="24">
        <f>COUNTIF(COUNTRIES[COUNTRY_LABEL],COUNTRIES[[#This Row],[COUNTRY_LABEL]])</f>
        <v>1</v>
      </c>
    </row>
    <row r="150" spans="13:15">
      <c r="M150" s="24" t="s">
        <v>2108</v>
      </c>
      <c r="N150" s="24" t="s">
        <v>1856</v>
      </c>
      <c r="O150" s="24">
        <f>COUNTIF(COUNTRIES[COUNTRY_LABEL],COUNTRIES[[#This Row],[COUNTRY_LABEL]])</f>
        <v>1</v>
      </c>
    </row>
    <row r="151" spans="13:15">
      <c r="M151" s="24" t="s">
        <v>2093</v>
      </c>
      <c r="N151" s="24" t="s">
        <v>1841</v>
      </c>
      <c r="O151" s="24">
        <f>COUNTIF(COUNTRIES[COUNTRY_LABEL],COUNTRIES[[#This Row],[COUNTRY_LABEL]])</f>
        <v>1</v>
      </c>
    </row>
    <row r="152" spans="13:15">
      <c r="M152" s="24" t="s">
        <v>2115</v>
      </c>
      <c r="N152" s="24" t="s">
        <v>1863</v>
      </c>
      <c r="O152" s="24">
        <f>COUNTIF(COUNTRIES[COUNTRY_LABEL],COUNTRIES[[#This Row],[COUNTRY_LABEL]])</f>
        <v>1</v>
      </c>
    </row>
    <row r="153" spans="13:15">
      <c r="M153" s="24" t="s">
        <v>2102</v>
      </c>
      <c r="N153" s="24" t="s">
        <v>1850</v>
      </c>
      <c r="O153" s="24">
        <f>COUNTIF(COUNTRIES[COUNTRY_LABEL],COUNTRIES[[#This Row],[COUNTRY_LABEL]])</f>
        <v>1</v>
      </c>
    </row>
    <row r="154" spans="13:15">
      <c r="M154" s="24" t="s">
        <v>1695</v>
      </c>
      <c r="N154" s="24" t="s">
        <v>1864</v>
      </c>
      <c r="O154" s="24">
        <f>COUNTIF(COUNTRIES[COUNTRY_LABEL],COUNTRIES[[#This Row],[COUNTRY_LABEL]])</f>
        <v>1</v>
      </c>
    </row>
    <row r="155" spans="13:15">
      <c r="M155" s="24" t="s">
        <v>2124</v>
      </c>
      <c r="N155" s="24" t="s">
        <v>1873</v>
      </c>
      <c r="O155" s="24">
        <f>COUNTIF(COUNTRIES[COUNTRY_LABEL],COUNTRIES[[#This Row],[COUNTRY_LABEL]])</f>
        <v>1</v>
      </c>
    </row>
    <row r="156" spans="13:15">
      <c r="M156" s="24" t="s">
        <v>2123</v>
      </c>
      <c r="N156" s="24" t="s">
        <v>1872</v>
      </c>
      <c r="O156" s="24">
        <f>COUNTIF(COUNTRIES[COUNTRY_LABEL],COUNTRIES[[#This Row],[COUNTRY_LABEL]])</f>
        <v>1</v>
      </c>
    </row>
    <row r="157" spans="13:15">
      <c r="M157" s="24" t="s">
        <v>2121</v>
      </c>
      <c r="N157" s="24" t="s">
        <v>1870</v>
      </c>
      <c r="O157" s="24">
        <f>COUNTIF(COUNTRIES[COUNTRY_LABEL],COUNTRIES[[#This Row],[COUNTRY_LABEL]])</f>
        <v>1</v>
      </c>
    </row>
    <row r="158" spans="13:15">
      <c r="M158" s="24" t="s">
        <v>2116</v>
      </c>
      <c r="N158" s="24" t="s">
        <v>1865</v>
      </c>
      <c r="O158" s="24">
        <f>COUNTIF(COUNTRIES[COUNTRY_LABEL],COUNTRIES[[#This Row],[COUNTRY_LABEL]])</f>
        <v>1</v>
      </c>
    </row>
    <row r="159" spans="13:15">
      <c r="M159" s="24" t="s">
        <v>2126</v>
      </c>
      <c r="N159" s="24" t="s">
        <v>1875</v>
      </c>
      <c r="O159" s="24">
        <f>COUNTIF(COUNTRIES[COUNTRY_LABEL],COUNTRIES[[#This Row],[COUNTRY_LABEL]])</f>
        <v>1</v>
      </c>
    </row>
    <row r="160" spans="13:15">
      <c r="M160" s="24" t="s">
        <v>2120</v>
      </c>
      <c r="N160" s="24" t="s">
        <v>1869</v>
      </c>
      <c r="O160" s="24">
        <f>COUNTIF(COUNTRIES[COUNTRY_LABEL],COUNTRIES[[#This Row],[COUNTRY_LABEL]])</f>
        <v>1</v>
      </c>
    </row>
    <row r="161" spans="13:15">
      <c r="M161" s="24" t="s">
        <v>2117</v>
      </c>
      <c r="N161" s="24" t="s">
        <v>1866</v>
      </c>
      <c r="O161" s="24">
        <f>COUNTIF(COUNTRIES[COUNTRY_LABEL],COUNTRIES[[#This Row],[COUNTRY_LABEL]])</f>
        <v>1</v>
      </c>
    </row>
    <row r="162" spans="13:15">
      <c r="M162" s="24" t="s">
        <v>2119</v>
      </c>
      <c r="N162" s="24" t="s">
        <v>1868</v>
      </c>
      <c r="O162" s="24">
        <f>COUNTIF(COUNTRIES[COUNTRY_LABEL],COUNTRIES[[#This Row],[COUNTRY_LABEL]])</f>
        <v>1</v>
      </c>
    </row>
    <row r="163" spans="13:15">
      <c r="M163" s="24" t="s">
        <v>2125</v>
      </c>
      <c r="N163" s="24" t="s">
        <v>1874</v>
      </c>
      <c r="O163" s="24">
        <f>COUNTIF(COUNTRIES[COUNTRY_LABEL],COUNTRIES[[#This Row],[COUNTRY_LABEL]])</f>
        <v>1</v>
      </c>
    </row>
    <row r="164" spans="13:15">
      <c r="M164" s="24" t="s">
        <v>2118</v>
      </c>
      <c r="N164" s="24" t="s">
        <v>1867</v>
      </c>
      <c r="O164" s="24">
        <f>COUNTIF(COUNTRIES[COUNTRY_LABEL],COUNTRIES[[#This Row],[COUNTRY_LABEL]])</f>
        <v>1</v>
      </c>
    </row>
    <row r="165" spans="13:15">
      <c r="M165" s="24" t="s">
        <v>2077</v>
      </c>
      <c r="N165" s="24" t="s">
        <v>1825</v>
      </c>
      <c r="O165" s="24">
        <f>COUNTIF(COUNTRIES[COUNTRY_LABEL],COUNTRIES[[#This Row],[COUNTRY_LABEL]])</f>
        <v>1</v>
      </c>
    </row>
    <row r="166" spans="13:15">
      <c r="M166" s="24" t="s">
        <v>2100</v>
      </c>
      <c r="N166" s="24" t="s">
        <v>1848</v>
      </c>
      <c r="O166" s="24">
        <f>COUNTIF(COUNTRIES[COUNTRY_LABEL],COUNTRIES[[#This Row],[COUNTRY_LABEL]])</f>
        <v>1</v>
      </c>
    </row>
    <row r="167" spans="13:15">
      <c r="M167" s="24" t="s">
        <v>2105</v>
      </c>
      <c r="N167" s="24" t="s">
        <v>1853</v>
      </c>
      <c r="O167" s="24">
        <f>COUNTIF(COUNTRIES[COUNTRY_LABEL],COUNTRIES[[#This Row],[COUNTRY_LABEL]])</f>
        <v>1</v>
      </c>
    </row>
    <row r="168" spans="13:15">
      <c r="M168" s="24" t="s">
        <v>2122</v>
      </c>
      <c r="N168" s="24" t="s">
        <v>1871</v>
      </c>
      <c r="O168" s="24">
        <f>COUNTIF(COUNTRIES[COUNTRY_LABEL],COUNTRIES[[#This Row],[COUNTRY_LABEL]])</f>
        <v>1</v>
      </c>
    </row>
    <row r="169" spans="13:15">
      <c r="M169" s="24" t="s">
        <v>2127</v>
      </c>
      <c r="N169" s="24" t="s">
        <v>1876</v>
      </c>
      <c r="O169" s="24">
        <f>COUNTIF(COUNTRIES[COUNTRY_LABEL],COUNTRIES[[#This Row],[COUNTRY_LABEL]])</f>
        <v>1</v>
      </c>
    </row>
    <row r="170" spans="13:15">
      <c r="M170" s="24" t="s">
        <v>2133</v>
      </c>
      <c r="N170" s="24" t="s">
        <v>1882</v>
      </c>
      <c r="O170" s="24">
        <f>COUNTIF(COUNTRIES[COUNTRY_LABEL],COUNTRIES[[#This Row],[COUNTRY_LABEL]])</f>
        <v>1</v>
      </c>
    </row>
    <row r="171" spans="13:15">
      <c r="M171" s="24" t="s">
        <v>2140</v>
      </c>
      <c r="N171" s="24" t="s">
        <v>1889</v>
      </c>
      <c r="O171" s="24">
        <f>COUNTIF(COUNTRIES[COUNTRY_LABEL],COUNTRIES[[#This Row],[COUNTRY_LABEL]])</f>
        <v>1</v>
      </c>
    </row>
    <row r="172" spans="13:15">
      <c r="M172" s="24" t="s">
        <v>2138</v>
      </c>
      <c r="N172" s="24" t="s">
        <v>1887</v>
      </c>
      <c r="O172" s="24">
        <f>COUNTIF(COUNTRIES[COUNTRY_LABEL],COUNTRIES[[#This Row],[COUNTRY_LABEL]])</f>
        <v>1</v>
      </c>
    </row>
    <row r="173" spans="13:15">
      <c r="M173" s="24" t="s">
        <v>2128</v>
      </c>
      <c r="N173" s="24" t="s">
        <v>1877</v>
      </c>
      <c r="O173" s="24">
        <f>COUNTIF(COUNTRIES[COUNTRY_LABEL],COUNTRIES[[#This Row],[COUNTRY_LABEL]])</f>
        <v>1</v>
      </c>
    </row>
    <row r="174" spans="13:15">
      <c r="M174" s="24" t="s">
        <v>2131</v>
      </c>
      <c r="N174" s="24" t="s">
        <v>1880</v>
      </c>
      <c r="O174" s="24">
        <f>COUNTIF(COUNTRIES[COUNTRY_LABEL],COUNTRIES[[#This Row],[COUNTRY_LABEL]])</f>
        <v>1</v>
      </c>
    </row>
    <row r="175" spans="13:15">
      <c r="M175" s="24" t="s">
        <v>2141</v>
      </c>
      <c r="N175" s="24" t="s">
        <v>1890</v>
      </c>
      <c r="O175" s="24">
        <f>COUNTIF(COUNTRIES[COUNTRY_LABEL],COUNTRIES[[#This Row],[COUNTRY_LABEL]])</f>
        <v>1</v>
      </c>
    </row>
    <row r="176" spans="13:15">
      <c r="M176" s="24" t="s">
        <v>2129</v>
      </c>
      <c r="N176" s="24" t="s">
        <v>1878</v>
      </c>
      <c r="O176" s="24">
        <f>COUNTIF(COUNTRIES[COUNTRY_LABEL],COUNTRIES[[#This Row],[COUNTRY_LABEL]])</f>
        <v>1</v>
      </c>
    </row>
    <row r="177" spans="13:15">
      <c r="M177" s="24" t="s">
        <v>2132</v>
      </c>
      <c r="N177" s="24" t="s">
        <v>1881</v>
      </c>
      <c r="O177" s="24">
        <f>COUNTIF(COUNTRIES[COUNTRY_LABEL],COUNTRIES[[#This Row],[COUNTRY_LABEL]])</f>
        <v>1</v>
      </c>
    </row>
    <row r="178" spans="13:15">
      <c r="M178" s="24" t="s">
        <v>2136</v>
      </c>
      <c r="N178" s="24" t="s">
        <v>1885</v>
      </c>
      <c r="O178" s="24">
        <f>COUNTIF(COUNTRIES[COUNTRY_LABEL],COUNTRIES[[#This Row],[COUNTRY_LABEL]])</f>
        <v>1</v>
      </c>
    </row>
    <row r="179" spans="13:15">
      <c r="M179" s="24" t="s">
        <v>2134</v>
      </c>
      <c r="N179" s="24" t="s">
        <v>1883</v>
      </c>
      <c r="O179" s="24">
        <f>COUNTIF(COUNTRIES[COUNTRY_LABEL],COUNTRIES[[#This Row],[COUNTRY_LABEL]])</f>
        <v>1</v>
      </c>
    </row>
    <row r="180" spans="13:15">
      <c r="M180" s="24" t="s">
        <v>2139</v>
      </c>
      <c r="N180" s="24" t="s">
        <v>1888</v>
      </c>
      <c r="O180" s="24">
        <f>COUNTIF(COUNTRIES[COUNTRY_LABEL],COUNTRIES[[#This Row],[COUNTRY_LABEL]])</f>
        <v>1</v>
      </c>
    </row>
    <row r="181" spans="13:15">
      <c r="M181" s="24" t="s">
        <v>2137</v>
      </c>
      <c r="N181" s="24" t="s">
        <v>1886</v>
      </c>
      <c r="O181" s="24">
        <f>COUNTIF(COUNTRIES[COUNTRY_LABEL],COUNTRIES[[#This Row],[COUNTRY_LABEL]])</f>
        <v>1</v>
      </c>
    </row>
    <row r="182" spans="13:15">
      <c r="M182" s="24" t="s">
        <v>2142</v>
      </c>
      <c r="N182" s="24" t="s">
        <v>1891</v>
      </c>
      <c r="O182" s="24">
        <f>COUNTIF(COUNTRIES[COUNTRY_LABEL],COUNTRIES[[#This Row],[COUNTRY_LABEL]])</f>
        <v>1</v>
      </c>
    </row>
    <row r="183" spans="13:15">
      <c r="M183" s="24" t="s">
        <v>1998</v>
      </c>
      <c r="N183" s="24" t="s">
        <v>1747</v>
      </c>
      <c r="O183" s="24">
        <f>COUNTIF(COUNTRIES[COUNTRY_LABEL],COUNTRIES[[#This Row],[COUNTRY_LABEL]])</f>
        <v>1</v>
      </c>
    </row>
    <row r="184" spans="13:15">
      <c r="M184" s="24" t="s">
        <v>2143</v>
      </c>
      <c r="N184" s="24" t="s">
        <v>1892</v>
      </c>
      <c r="O184" s="24">
        <f>COUNTIF(COUNTRIES[COUNTRY_LABEL],COUNTRIES[[#This Row],[COUNTRY_LABEL]])</f>
        <v>1</v>
      </c>
    </row>
    <row r="185" spans="13:15">
      <c r="M185" s="24" t="s">
        <v>2144</v>
      </c>
      <c r="N185" s="24" t="s">
        <v>1893</v>
      </c>
      <c r="O185" s="24">
        <f>COUNTIF(COUNTRIES[COUNTRY_LABEL],COUNTRIES[[#This Row],[COUNTRY_LABEL]])</f>
        <v>1</v>
      </c>
    </row>
    <row r="186" spans="13:15">
      <c r="M186" s="24" t="s">
        <v>2146</v>
      </c>
      <c r="N186" s="24" t="s">
        <v>1895</v>
      </c>
      <c r="O186" s="24">
        <f>COUNTIF(COUNTRIES[COUNTRY_LABEL],COUNTRIES[[#This Row],[COUNTRY_LABEL]])</f>
        <v>1</v>
      </c>
    </row>
    <row r="187" spans="13:15">
      <c r="M187" s="24" t="s">
        <v>2147</v>
      </c>
      <c r="N187" s="24" t="s">
        <v>1896</v>
      </c>
      <c r="O187" s="24">
        <f>COUNTIF(COUNTRIES[COUNTRY_LABEL],COUNTRIES[[#This Row],[COUNTRY_LABEL]])</f>
        <v>1</v>
      </c>
    </row>
    <row r="188" spans="13:15">
      <c r="M188" s="24" t="s">
        <v>1982</v>
      </c>
      <c r="N188" s="24" t="s">
        <v>1731</v>
      </c>
      <c r="O188" s="24">
        <f>COUNTIF(COUNTRIES[COUNTRY_LABEL],COUNTRIES[[#This Row],[COUNTRY_LABEL]])</f>
        <v>1</v>
      </c>
    </row>
    <row r="189" spans="13:15">
      <c r="M189" s="24" t="s">
        <v>2154</v>
      </c>
      <c r="N189" s="24" t="s">
        <v>1903</v>
      </c>
      <c r="O189" s="24">
        <f>COUNTIF(COUNTRIES[COUNTRY_LABEL],COUNTRIES[[#This Row],[COUNTRY_LABEL]])</f>
        <v>1</v>
      </c>
    </row>
    <row r="190" spans="13:15">
      <c r="M190" s="24" t="s">
        <v>2076</v>
      </c>
      <c r="N190" s="24" t="s">
        <v>1824</v>
      </c>
      <c r="O190" s="24">
        <f>COUNTIF(COUNTRIES[COUNTRY_LABEL],COUNTRIES[[#This Row],[COUNTRY_LABEL]])</f>
        <v>1</v>
      </c>
    </row>
    <row r="191" spans="13:15">
      <c r="M191" s="24" t="s">
        <v>2084</v>
      </c>
      <c r="N191" s="24" t="s">
        <v>1832</v>
      </c>
      <c r="O191" s="24">
        <f>COUNTIF(COUNTRIES[COUNTRY_LABEL],COUNTRIES[[#This Row],[COUNTRY_LABEL]])</f>
        <v>1</v>
      </c>
    </row>
    <row r="192" spans="13:15">
      <c r="M192" s="24" t="s">
        <v>2097</v>
      </c>
      <c r="N192" s="24" t="s">
        <v>1845</v>
      </c>
      <c r="O192" s="24">
        <f>COUNTIF(COUNTRIES[COUNTRY_LABEL],COUNTRIES[[#This Row],[COUNTRY_LABEL]])</f>
        <v>1</v>
      </c>
    </row>
    <row r="193" spans="13:15">
      <c r="M193" s="24" t="s">
        <v>2135</v>
      </c>
      <c r="N193" s="24" t="s">
        <v>1884</v>
      </c>
      <c r="O193" s="24">
        <f>COUNTIF(COUNTRIES[COUNTRY_LABEL],COUNTRIES[[#This Row],[COUNTRY_LABEL]])</f>
        <v>1</v>
      </c>
    </row>
    <row r="194" spans="13:15">
      <c r="M194" s="24" t="s">
        <v>2192</v>
      </c>
      <c r="N194" s="24" t="s">
        <v>1940</v>
      </c>
      <c r="O194" s="24">
        <f>COUNTIF(COUNTRIES[COUNTRY_LABEL],COUNTRIES[[#This Row],[COUNTRY_LABEL]])</f>
        <v>1</v>
      </c>
    </row>
    <row r="195" spans="13:15">
      <c r="M195" s="24" t="s">
        <v>2199</v>
      </c>
      <c r="N195" s="24" t="s">
        <v>1947</v>
      </c>
      <c r="O195" s="24">
        <f>COUNTIF(COUNTRIES[COUNTRY_LABEL],COUNTRIES[[#This Row],[COUNTRY_LABEL]])</f>
        <v>1</v>
      </c>
    </row>
    <row r="196" spans="13:15">
      <c r="M196" s="24" t="s">
        <v>2159</v>
      </c>
      <c r="N196" s="24" t="s">
        <v>1908</v>
      </c>
      <c r="O196" s="24">
        <f>COUNTIF(COUNTRIES[COUNTRY_LABEL],COUNTRIES[[#This Row],[COUNTRY_LABEL]])</f>
        <v>1</v>
      </c>
    </row>
    <row r="197" spans="13:15">
      <c r="M197" s="24" t="s">
        <v>2164</v>
      </c>
      <c r="N197" s="24" t="s">
        <v>1913</v>
      </c>
      <c r="O197" s="24">
        <f>COUNTIF(COUNTRIES[COUNTRY_LABEL],COUNTRIES[[#This Row],[COUNTRY_LABEL]])</f>
        <v>1</v>
      </c>
    </row>
    <row r="198" spans="13:15">
      <c r="M198" s="24" t="s">
        <v>2148</v>
      </c>
      <c r="N198" s="24" t="s">
        <v>1897</v>
      </c>
      <c r="O198" s="24">
        <f>COUNTIF(COUNTRIES[COUNTRY_LABEL],COUNTRIES[[#This Row],[COUNTRY_LABEL]])</f>
        <v>1</v>
      </c>
    </row>
    <row r="199" spans="13:15">
      <c r="M199" s="24" t="s">
        <v>2160</v>
      </c>
      <c r="N199" s="24" t="s">
        <v>1909</v>
      </c>
      <c r="O199" s="24">
        <f>COUNTIF(COUNTRIES[COUNTRY_LABEL],COUNTRIES[[#This Row],[COUNTRY_LABEL]])</f>
        <v>1</v>
      </c>
    </row>
    <row r="200" spans="13:15">
      <c r="M200" s="24" t="s">
        <v>2145</v>
      </c>
      <c r="N200" s="24" t="s">
        <v>1894</v>
      </c>
      <c r="O200" s="24">
        <f>COUNTIF(COUNTRIES[COUNTRY_LABEL],COUNTRIES[[#This Row],[COUNTRY_LABEL]])</f>
        <v>1</v>
      </c>
    </row>
    <row r="201" spans="13:15">
      <c r="M201" s="24" t="s">
        <v>2150</v>
      </c>
      <c r="N201" s="24" t="s">
        <v>1899</v>
      </c>
      <c r="O201" s="24">
        <f>COUNTIF(COUNTRIES[COUNTRY_LABEL],COUNTRIES[[#This Row],[COUNTRY_LABEL]])</f>
        <v>1</v>
      </c>
    </row>
    <row r="202" spans="13:15">
      <c r="M202" s="24" t="s">
        <v>2158</v>
      </c>
      <c r="N202" s="24" t="s">
        <v>1907</v>
      </c>
      <c r="O202" s="24">
        <f>COUNTIF(COUNTRIES[COUNTRY_LABEL],COUNTRIES[[#This Row],[COUNTRY_LABEL]])</f>
        <v>1</v>
      </c>
    </row>
    <row r="203" spans="13:15">
      <c r="M203" s="24" t="s">
        <v>2153</v>
      </c>
      <c r="N203" s="24" t="s">
        <v>1902</v>
      </c>
      <c r="O203" s="24">
        <f>COUNTIF(COUNTRIES[COUNTRY_LABEL],COUNTRIES[[#This Row],[COUNTRY_LABEL]])</f>
        <v>1</v>
      </c>
    </row>
    <row r="204" spans="13:15">
      <c r="M204" s="24" t="s">
        <v>2166</v>
      </c>
      <c r="N204" s="24" t="s">
        <v>1915</v>
      </c>
      <c r="O204" s="24">
        <f>COUNTIF(COUNTRIES[COUNTRY_LABEL],COUNTRIES[[#This Row],[COUNTRY_LABEL]])</f>
        <v>1</v>
      </c>
    </row>
    <row r="205" spans="13:15">
      <c r="M205" s="24" t="s">
        <v>2157</v>
      </c>
      <c r="N205" s="24" t="s">
        <v>1906</v>
      </c>
      <c r="O205" s="24">
        <f>COUNTIF(COUNTRIES[COUNTRY_LABEL],COUNTRIES[[#This Row],[COUNTRY_LABEL]])</f>
        <v>1</v>
      </c>
    </row>
    <row r="206" spans="13:15">
      <c r="M206" s="24" t="s">
        <v>2155</v>
      </c>
      <c r="N206" s="24" t="s">
        <v>1904</v>
      </c>
      <c r="O206" s="24">
        <f>COUNTIF(COUNTRIES[COUNTRY_LABEL],COUNTRIES[[#This Row],[COUNTRY_LABEL]])</f>
        <v>1</v>
      </c>
    </row>
    <row r="207" spans="13:15">
      <c r="M207" s="24" t="s">
        <v>2149</v>
      </c>
      <c r="N207" s="24" t="s">
        <v>1898</v>
      </c>
      <c r="O207" s="24">
        <f>COUNTIF(COUNTRIES[COUNTRY_LABEL],COUNTRIES[[#This Row],[COUNTRY_LABEL]])</f>
        <v>1</v>
      </c>
    </row>
    <row r="208" spans="13:15">
      <c r="M208" s="24" t="s">
        <v>2161</v>
      </c>
      <c r="N208" s="24" t="s">
        <v>1910</v>
      </c>
      <c r="O208" s="24">
        <f>COUNTIF(COUNTRIES[COUNTRY_LABEL],COUNTRIES[[#This Row],[COUNTRY_LABEL]])</f>
        <v>1</v>
      </c>
    </row>
    <row r="209" spans="13:15">
      <c r="M209" s="24" t="s">
        <v>2202</v>
      </c>
      <c r="N209" s="24" t="s">
        <v>1950</v>
      </c>
      <c r="O209" s="24">
        <f>COUNTIF(COUNTRIES[COUNTRY_LABEL],COUNTRIES[[#This Row],[COUNTRY_LABEL]])</f>
        <v>1</v>
      </c>
    </row>
    <row r="210" spans="13:15">
      <c r="M210" s="24" t="s">
        <v>2046</v>
      </c>
      <c r="N210" s="24" t="s">
        <v>1794</v>
      </c>
      <c r="O210" s="24">
        <f>COUNTIF(COUNTRIES[COUNTRY_LABEL],COUNTRIES[[#This Row],[COUNTRY_LABEL]])</f>
        <v>1</v>
      </c>
    </row>
    <row r="211" spans="13:15">
      <c r="M211" s="24" t="s">
        <v>2078</v>
      </c>
      <c r="N211" s="24" t="s">
        <v>1826</v>
      </c>
      <c r="O211" s="24">
        <f>COUNTIF(COUNTRIES[COUNTRY_LABEL],COUNTRIES[[#This Row],[COUNTRY_LABEL]])</f>
        <v>1</v>
      </c>
    </row>
    <row r="212" spans="13:15">
      <c r="M212" s="24" t="s">
        <v>2163</v>
      </c>
      <c r="N212" s="24" t="s">
        <v>1912</v>
      </c>
      <c r="O212" s="24">
        <f>COUNTIF(COUNTRIES[COUNTRY_LABEL],COUNTRIES[[#This Row],[COUNTRY_LABEL]])</f>
        <v>1</v>
      </c>
    </row>
    <row r="213" spans="13:15">
      <c r="M213" s="24" t="s">
        <v>2024</v>
      </c>
      <c r="N213" s="24" t="s">
        <v>1773</v>
      </c>
      <c r="O213" s="24">
        <f>COUNTIF(COUNTRIES[COUNTRY_LABEL],COUNTRIES[[#This Row],[COUNTRY_LABEL]])</f>
        <v>1</v>
      </c>
    </row>
    <row r="214" spans="13:15">
      <c r="M214" s="24" t="s">
        <v>2086</v>
      </c>
      <c r="N214" s="24" t="s">
        <v>1834</v>
      </c>
      <c r="O214" s="24">
        <f>COUNTIF(COUNTRIES[COUNTRY_LABEL],COUNTRIES[[#This Row],[COUNTRY_LABEL]])</f>
        <v>1</v>
      </c>
    </row>
    <row r="215" spans="13:15">
      <c r="M215" s="24" t="s">
        <v>2151</v>
      </c>
      <c r="N215" s="24" t="s">
        <v>1900</v>
      </c>
      <c r="O215" s="24">
        <f>COUNTIF(COUNTRIES[COUNTRY_LABEL],COUNTRIES[[#This Row],[COUNTRY_LABEL]])</f>
        <v>1</v>
      </c>
    </row>
    <row r="216" spans="13:15">
      <c r="M216" s="24" t="s">
        <v>2162</v>
      </c>
      <c r="N216" s="24" t="s">
        <v>1911</v>
      </c>
      <c r="O216" s="24">
        <f>COUNTIF(COUNTRIES[COUNTRY_LABEL],COUNTRIES[[#This Row],[COUNTRY_LABEL]])</f>
        <v>1</v>
      </c>
    </row>
    <row r="217" spans="13:15">
      <c r="M217" s="24" t="s">
        <v>2156</v>
      </c>
      <c r="N217" s="24" t="s">
        <v>1905</v>
      </c>
      <c r="O217" s="24">
        <f>COUNTIF(COUNTRIES[COUNTRY_LABEL],COUNTRIES[[#This Row],[COUNTRY_LABEL]])</f>
        <v>1</v>
      </c>
    </row>
    <row r="218" spans="13:15">
      <c r="M218" s="24" t="s">
        <v>2152</v>
      </c>
      <c r="N218" s="24" t="s">
        <v>1901</v>
      </c>
      <c r="O218" s="24">
        <f>COUNTIF(COUNTRIES[COUNTRY_LABEL],COUNTRIES[[#This Row],[COUNTRY_LABEL]])</f>
        <v>1</v>
      </c>
    </row>
    <row r="219" spans="13:15">
      <c r="M219" s="24" t="s">
        <v>1999</v>
      </c>
      <c r="N219" s="24" t="s">
        <v>1748</v>
      </c>
      <c r="O219" s="24">
        <f>COUNTIF(COUNTRIES[COUNTRY_LABEL],COUNTRIES[[#This Row],[COUNTRY_LABEL]])</f>
        <v>1</v>
      </c>
    </row>
    <row r="220" spans="13:15">
      <c r="M220" s="24" t="s">
        <v>2167</v>
      </c>
      <c r="N220" s="24" t="s">
        <v>1916</v>
      </c>
      <c r="O220" s="24">
        <f>COUNTIF(COUNTRIES[COUNTRY_LABEL],COUNTRIES[[#This Row],[COUNTRY_LABEL]])</f>
        <v>1</v>
      </c>
    </row>
    <row r="221" spans="13:15">
      <c r="M221" s="24" t="s">
        <v>2183</v>
      </c>
      <c r="N221" s="24" t="s">
        <v>1931</v>
      </c>
      <c r="O221" s="24">
        <f>COUNTIF(COUNTRIES[COUNTRY_LABEL],COUNTRIES[[#This Row],[COUNTRY_LABEL]])</f>
        <v>1</v>
      </c>
    </row>
    <row r="222" spans="13:15">
      <c r="M222" s="24" t="s">
        <v>2174</v>
      </c>
      <c r="N222" s="24" t="s">
        <v>1923</v>
      </c>
      <c r="O222" s="24">
        <f>COUNTIF(COUNTRIES[COUNTRY_LABEL],COUNTRIES[[#This Row],[COUNTRY_LABEL]])</f>
        <v>1</v>
      </c>
    </row>
    <row r="223" spans="13:15">
      <c r="M223" s="24" t="s">
        <v>2184</v>
      </c>
      <c r="N223" s="24" t="s">
        <v>1932</v>
      </c>
      <c r="O223" s="24">
        <f>COUNTIF(COUNTRIES[COUNTRY_LABEL],COUNTRIES[[#This Row],[COUNTRY_LABEL]])</f>
        <v>1</v>
      </c>
    </row>
    <row r="224" spans="13:15">
      <c r="M224" s="24" t="s">
        <v>2173</v>
      </c>
      <c r="N224" s="24" t="s">
        <v>1922</v>
      </c>
      <c r="O224" s="24">
        <f>COUNTIF(COUNTRIES[COUNTRY_LABEL],COUNTRIES[[#This Row],[COUNTRY_LABEL]])</f>
        <v>1</v>
      </c>
    </row>
    <row r="225" spans="13:15">
      <c r="M225" s="24" t="s">
        <v>2176</v>
      </c>
      <c r="N225" s="24" t="s">
        <v>1925</v>
      </c>
      <c r="O225" s="24">
        <f>COUNTIF(COUNTRIES[COUNTRY_LABEL],COUNTRIES[[#This Row],[COUNTRY_LABEL]])</f>
        <v>1</v>
      </c>
    </row>
    <row r="226" spans="13:15">
      <c r="M226" s="24" t="s">
        <v>2172</v>
      </c>
      <c r="N226" s="24" t="s">
        <v>1921</v>
      </c>
      <c r="O226" s="24">
        <f>COUNTIF(COUNTRIES[COUNTRY_LABEL],COUNTRIES[[#This Row],[COUNTRY_LABEL]])</f>
        <v>1</v>
      </c>
    </row>
    <row r="227" spans="13:15">
      <c r="M227" s="24" t="s">
        <v>2175</v>
      </c>
      <c r="N227" s="24" t="s">
        <v>1924</v>
      </c>
      <c r="O227" s="24">
        <f>COUNTIF(COUNTRIES[COUNTRY_LABEL],COUNTRIES[[#This Row],[COUNTRY_LABEL]])</f>
        <v>1</v>
      </c>
    </row>
    <row r="228" spans="13:15">
      <c r="M228" s="24" t="s">
        <v>2179</v>
      </c>
      <c r="N228" s="24" t="s">
        <v>1928</v>
      </c>
      <c r="O228" s="24">
        <f>COUNTIF(COUNTRIES[COUNTRY_LABEL],COUNTRIES[[#This Row],[COUNTRY_LABEL]])</f>
        <v>1</v>
      </c>
    </row>
    <row r="229" spans="13:15">
      <c r="M229" s="24" t="s">
        <v>2181</v>
      </c>
      <c r="N229" s="24" t="s">
        <v>1929</v>
      </c>
      <c r="O229" s="24">
        <f>COUNTIF(COUNTRIES[COUNTRY_LABEL],COUNTRIES[[#This Row],[COUNTRY_LABEL]])</f>
        <v>1</v>
      </c>
    </row>
    <row r="230" spans="13:15">
      <c r="M230" s="24" t="s">
        <v>2178</v>
      </c>
      <c r="N230" s="24" t="s">
        <v>1927</v>
      </c>
      <c r="O230" s="24">
        <f>COUNTIF(COUNTRIES[COUNTRY_LABEL],COUNTRIES[[#This Row],[COUNTRY_LABEL]])</f>
        <v>1</v>
      </c>
    </row>
    <row r="231" spans="13:15">
      <c r="M231" s="24" t="s">
        <v>2180</v>
      </c>
      <c r="N231" s="24" t="s">
        <v>2207</v>
      </c>
      <c r="O231" s="24">
        <f>COUNTIF(COUNTRIES[COUNTRY_LABEL],COUNTRIES[[#This Row],[COUNTRY_LABEL]])</f>
        <v>1</v>
      </c>
    </row>
    <row r="232" spans="13:15">
      <c r="M232" s="24" t="s">
        <v>2177</v>
      </c>
      <c r="N232" s="24" t="s">
        <v>1926</v>
      </c>
      <c r="O232" s="24">
        <f>COUNTIF(COUNTRIES[COUNTRY_LABEL],COUNTRIES[[#This Row],[COUNTRY_LABEL]])</f>
        <v>1</v>
      </c>
    </row>
    <row r="233" spans="13:15">
      <c r="M233" s="24" t="s">
        <v>2169</v>
      </c>
      <c r="N233" s="24" t="s">
        <v>1918</v>
      </c>
      <c r="O233" s="24">
        <f>COUNTIF(COUNTRIES[COUNTRY_LABEL],COUNTRIES[[#This Row],[COUNTRY_LABEL]])</f>
        <v>1</v>
      </c>
    </row>
    <row r="234" spans="13:15">
      <c r="M234" s="24" t="s">
        <v>2182</v>
      </c>
      <c r="N234" s="24" t="s">
        <v>1930</v>
      </c>
      <c r="O234" s="24">
        <f>COUNTIF(COUNTRIES[COUNTRY_LABEL],COUNTRIES[[#This Row],[COUNTRY_LABEL]])</f>
        <v>1</v>
      </c>
    </row>
    <row r="235" spans="13:15">
      <c r="M235" s="24" t="s">
        <v>2186</v>
      </c>
      <c r="N235" s="24" t="s">
        <v>1934</v>
      </c>
      <c r="O235" s="24">
        <f>COUNTIF(COUNTRIES[COUNTRY_LABEL],COUNTRIES[[#This Row],[COUNTRY_LABEL]])</f>
        <v>1</v>
      </c>
    </row>
    <row r="236" spans="13:15">
      <c r="M236" s="24" t="s">
        <v>2185</v>
      </c>
      <c r="N236" s="24" t="s">
        <v>1933</v>
      </c>
      <c r="O236" s="24">
        <f>COUNTIF(COUNTRIES[COUNTRY_LABEL],COUNTRIES[[#This Row],[COUNTRY_LABEL]])</f>
        <v>1</v>
      </c>
    </row>
    <row r="237" spans="13:15">
      <c r="M237" s="24" t="s">
        <v>1958</v>
      </c>
      <c r="N237" s="24" t="s">
        <v>1707</v>
      </c>
      <c r="O237" s="24">
        <f>COUNTIF(COUNTRIES[COUNTRY_LABEL],COUNTRIES[[#This Row],[COUNTRY_LABEL]])</f>
        <v>1</v>
      </c>
    </row>
    <row r="238" spans="13:15">
      <c r="M238" s="24" t="s">
        <v>2033</v>
      </c>
      <c r="N238" s="24" t="s">
        <v>1781</v>
      </c>
      <c r="O238" s="24">
        <f>COUNTIF(COUNTRIES[COUNTRY_LABEL],COUNTRIES[[#This Row],[COUNTRY_LABEL]])</f>
        <v>1</v>
      </c>
    </row>
    <row r="239" spans="13:15">
      <c r="M239" s="24" t="s">
        <v>2188</v>
      </c>
      <c r="N239" s="24" t="s">
        <v>1936</v>
      </c>
      <c r="O239" s="24">
        <f>COUNTIF(COUNTRIES[COUNTRY_LABEL],COUNTRIES[[#This Row],[COUNTRY_LABEL]])</f>
        <v>1</v>
      </c>
    </row>
    <row r="240" spans="13:15">
      <c r="M240" s="24" t="s">
        <v>2187</v>
      </c>
      <c r="N240" s="24" t="s">
        <v>1935</v>
      </c>
      <c r="O240" s="24">
        <f>COUNTIF(COUNTRIES[COUNTRY_LABEL],COUNTRIES[[#This Row],[COUNTRY_LABEL]])</f>
        <v>1</v>
      </c>
    </row>
    <row r="241" spans="13:15">
      <c r="M241" s="24" t="s">
        <v>2189</v>
      </c>
      <c r="N241" s="24" t="s">
        <v>1937</v>
      </c>
      <c r="O241" s="24">
        <f>COUNTIF(COUNTRIES[COUNTRY_LABEL],COUNTRIES[[#This Row],[COUNTRY_LABEL]])</f>
        <v>1</v>
      </c>
    </row>
    <row r="242" spans="13:15">
      <c r="M242" s="24" t="s">
        <v>2219</v>
      </c>
      <c r="N242" s="24" t="s">
        <v>1955</v>
      </c>
      <c r="O242" s="24">
        <f>COUNTIF(COUNTRIES[COUNTRY_LABEL],COUNTRIES[[#This Row],[COUNTRY_LABEL]])</f>
        <v>1</v>
      </c>
    </row>
    <row r="243" spans="13:15">
      <c r="M243" s="24" t="s">
        <v>2190</v>
      </c>
      <c r="N243" s="24" t="s">
        <v>1938</v>
      </c>
      <c r="O243" s="24">
        <f>COUNTIF(COUNTRIES[COUNTRY_LABEL],COUNTRIES[[#This Row],[COUNTRY_LABEL]])</f>
        <v>1</v>
      </c>
    </row>
    <row r="244" spans="13:15">
      <c r="M244" s="24" t="s">
        <v>2197</v>
      </c>
      <c r="N244" s="24" t="s">
        <v>1945</v>
      </c>
      <c r="O244" s="24">
        <f>COUNTIF(COUNTRIES[COUNTRY_LABEL],COUNTRIES[[#This Row],[COUNTRY_LABEL]])</f>
        <v>1</v>
      </c>
    </row>
    <row r="245" spans="13:15">
      <c r="M245" s="24" t="s">
        <v>2193</v>
      </c>
      <c r="N245" s="24" t="s">
        <v>1941</v>
      </c>
      <c r="O245" s="24">
        <f>COUNTIF(COUNTRIES[COUNTRY_LABEL],COUNTRIES[[#This Row],[COUNTRY_LABEL]])</f>
        <v>1</v>
      </c>
    </row>
    <row r="246" spans="13:15">
      <c r="M246" s="24" t="s">
        <v>2196</v>
      </c>
      <c r="N246" s="24" t="s">
        <v>1944</v>
      </c>
      <c r="O246" s="24">
        <f>COUNTIF(COUNTRIES[COUNTRY_LABEL],COUNTRIES[[#This Row],[COUNTRY_LABEL]])</f>
        <v>1</v>
      </c>
    </row>
    <row r="247" spans="13:15">
      <c r="M247" s="24" t="s">
        <v>2194</v>
      </c>
      <c r="N247" s="24" t="s">
        <v>1942</v>
      </c>
      <c r="O247" s="24">
        <f>COUNTIF(COUNTRIES[COUNTRY_LABEL],COUNTRIES[[#This Row],[COUNTRY_LABEL]])</f>
        <v>1</v>
      </c>
    </row>
    <row r="248" spans="13:15">
      <c r="M248" s="24" t="s">
        <v>2195</v>
      </c>
      <c r="N248" s="24" t="s">
        <v>1943</v>
      </c>
      <c r="O248" s="24">
        <f>COUNTIF(COUNTRIES[COUNTRY_LABEL],COUNTRIES[[#This Row],[COUNTRY_LABEL]])</f>
        <v>1</v>
      </c>
    </row>
    <row r="249" spans="13:15">
      <c r="M249" s="24" t="s">
        <v>2198</v>
      </c>
      <c r="N249" s="24" t="s">
        <v>1946</v>
      </c>
      <c r="O249" s="24">
        <f>COUNTIF(COUNTRIES[COUNTRY_LABEL],COUNTRIES[[#This Row],[COUNTRY_LABEL]])</f>
        <v>1</v>
      </c>
    </row>
    <row r="250" spans="13:15">
      <c r="M250" s="24" t="s">
        <v>2022</v>
      </c>
      <c r="N250" s="24" t="s">
        <v>1771</v>
      </c>
      <c r="O250" s="24">
        <f>COUNTIF(COUNTRIES[COUNTRY_LABEL],COUNTRIES[[#This Row],[COUNTRY_LABEL]])</f>
        <v>1</v>
      </c>
    </row>
    <row r="251" spans="13:15">
      <c r="M251" s="24" t="s">
        <v>2200</v>
      </c>
      <c r="N251" s="24" t="s">
        <v>1948</v>
      </c>
      <c r="O251" s="24">
        <f>COUNTIF(COUNTRIES[COUNTRY_LABEL],COUNTRIES[[#This Row],[COUNTRY_LABEL]])</f>
        <v>1</v>
      </c>
    </row>
    <row r="252" spans="13:15">
      <c r="M252" s="24" t="s">
        <v>2218</v>
      </c>
      <c r="N252" s="24" t="s">
        <v>1956</v>
      </c>
      <c r="O252" s="24">
        <f>COUNTIF(COUNTRIES[COUNTRY_LABEL],COUNTRIES[[#This Row],[COUNTRY_LABEL]])</f>
        <v>1</v>
      </c>
    </row>
    <row r="253" spans="13:15">
      <c r="M253" s="24" t="s">
        <v>2203</v>
      </c>
      <c r="N253" s="24" t="s">
        <v>1951</v>
      </c>
      <c r="O253" s="24">
        <f>COUNTIF(COUNTRIES[COUNTRY_LABEL],COUNTRIES[[#This Row],[COUNTRY_LABEL]])</f>
        <v>1</v>
      </c>
    </row>
    <row r="254" spans="13:15">
      <c r="M254" s="24" t="s">
        <v>2204</v>
      </c>
      <c r="N254" s="24" t="s">
        <v>1952</v>
      </c>
      <c r="O254" s="24">
        <f>COUNTIF(COUNTRIES[COUNTRY_LABEL],COUNTRIES[[#This Row],[COUNTRY_LABEL]])</f>
        <v>1</v>
      </c>
    </row>
    <row r="255" spans="13:15">
      <c r="M255" s="24" t="s">
        <v>2222</v>
      </c>
      <c r="N255" s="24" t="s">
        <v>2208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3269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3306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3337</v>
      </c>
      <c r="B11" t="s">
        <v>915</v>
      </c>
      <c r="C11" s="9">
        <v>10000</v>
      </c>
      <c r="D11" s="9">
        <v>10499</v>
      </c>
      <c r="E11" t="s">
        <v>3336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3336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3013</v>
      </c>
      <c r="B20" t="s">
        <v>3014</v>
      </c>
      <c r="C20" s="9">
        <v>15000</v>
      </c>
      <c r="D20" s="9">
        <v>15499</v>
      </c>
      <c r="E20" t="s">
        <v>3012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2743</v>
      </c>
      <c r="B24" t="s">
        <v>2744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3336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3012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2026-05-17T10:31:36Z</dcterms:modified>
</cp:coreProperties>
</file>