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EAAL2019\Nouvelle_tarification\"/>
    </mc:Choice>
  </mc:AlternateContent>
  <bookViews>
    <workbookView xWindow="0" yWindow="0" windowWidth="19116" windowHeight="2808" activeTab="1"/>
  </bookViews>
  <sheets>
    <sheet name="Simulateur C1 - V0" sheetId="1" r:id="rId1"/>
    <sheet name="Simulateur C1 - V1" sheetId="3" r:id="rId2"/>
    <sheet name="Sim100" sheetId="9" r:id="rId3"/>
    <sheet name="Sim200" sheetId="10" r:id="rId4"/>
  </sheets>
  <definedNames>
    <definedName name="Conso0">'Simulateur C1 - V0'!$B$1</definedName>
    <definedName name="Conso1" localSheetId="1">'Simulateur C1 - V1'!$B$1</definedName>
    <definedName name="Prix_Unit_T1_ASS">'Simulateur C1 - V1'!$E$11</definedName>
    <definedName name="Prix_Unit_T1_EAU" localSheetId="1">'Simulateur C1 - V1'!$E$4</definedName>
    <definedName name="Prix_Unit_T1_EAU">'Simulateur C1 - V0'!$E$4</definedName>
    <definedName name="Prix_Unit_T2_ASS">'Simulateur C1 - V1'!$E$12</definedName>
    <definedName name="Prix_Unit_T2_EAU" localSheetId="1">'Simulateur C1 - V1'!$E$5</definedName>
    <definedName name="Prix_Unit_T2_EAU">'Simulateur C1 - V0'!$E$5</definedName>
    <definedName name="Prix_Unit_T3_ASS">'Simulateur C1 - V1'!$E$13</definedName>
    <definedName name="Prix_Unit_T3_EAU" localSheetId="1">'Simulateur C1 - V1'!$E$6</definedName>
    <definedName name="Prix_Unit_T3_EAU">'Simulateur C1 - V0'!$E$6</definedName>
    <definedName name="Prix_Unit_T4_ASS">'Simulateur C1 - V1'!$E$14</definedName>
    <definedName name="Prix_Unit_T4_EAU" localSheetId="1">'Simulateur C1 - V1'!$E$7</definedName>
    <definedName name="Prix_Unit_T4_EAU">'Simulateur C1 - V0'!$E$7</definedName>
    <definedName name="Prix_Unit_Té_EAU" localSheetId="1">'Simulateur C1 - V1'!$E$5</definedName>
    <definedName name="Prix_Unit_Té_EAU">'Simulateur C1 - V0'!$E$5</definedName>
    <definedName name="Total_EAU" localSheetId="1">'Simulateur C1 - V1'!$I$8</definedName>
    <definedName name="Total_EAU">'Simulateur C1 - V0'!$I$8</definedName>
    <definedName name="Tranche_0_25M3" localSheetId="1">'Simulateur C1 - V1'!$D$4</definedName>
    <definedName name="Tranche_0_25M3">'Simulateur C1 - V0'!$D$4</definedName>
    <definedName name="Tranche_26_55M3" localSheetId="1">'Simulateur C1 - V1'!$D$5</definedName>
    <definedName name="Tranche_26_55M3">'Simulateur C1 - V0'!$D$5</definedName>
    <definedName name="Tranche_56_82M3" localSheetId="1">'Simulateur C1 - V1'!$D$6</definedName>
    <definedName name="Tranche_56_82M3">'Simulateur C1 - V0'!$D$6</definedName>
    <definedName name="tranche_sup_82M3" localSheetId="1">'Simulateur C1 - V1'!$D$7</definedName>
    <definedName name="tranche_sup_82M3">'Simulateur C1 - V0'!$D$7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3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4" i="10"/>
  <c r="F5" i="10"/>
  <c r="F6" i="10"/>
  <c r="F7" i="10"/>
  <c r="F8" i="10"/>
  <c r="F3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37" i="9"/>
  <c r="F14" i="3"/>
  <c r="F4" i="3" l="1"/>
  <c r="F11" i="3"/>
  <c r="H11" i="3" s="1"/>
  <c r="F6" i="3"/>
  <c r="H6" i="3" s="1"/>
  <c r="I6" i="3" s="1"/>
  <c r="F7" i="3"/>
  <c r="H7" i="3" s="1"/>
  <c r="I7" i="3" s="1"/>
  <c r="F5" i="3"/>
  <c r="H5" i="3" s="1"/>
  <c r="F12" i="3"/>
  <c r="H12" i="3" s="1"/>
  <c r="I12" i="3" s="1"/>
  <c r="F13" i="3"/>
  <c r="H13" i="3" s="1"/>
  <c r="I13" i="3" s="1"/>
  <c r="F32" i="3"/>
  <c r="F22" i="3"/>
  <c r="H22" i="3" s="1"/>
  <c r="F18" i="3"/>
  <c r="H14" i="3"/>
  <c r="I14" i="3" s="1"/>
  <c r="F32" i="1"/>
  <c r="F22" i="1"/>
  <c r="H22" i="1" s="1"/>
  <c r="I22" i="1" s="1"/>
  <c r="I23" i="1" s="1"/>
  <c r="F18" i="1"/>
  <c r="H18" i="1" s="1"/>
  <c r="F14" i="1"/>
  <c r="H14" i="1" s="1"/>
  <c r="I14" i="1" s="1"/>
  <c r="F13" i="1"/>
  <c r="H13" i="1" s="1"/>
  <c r="I13" i="1" s="1"/>
  <c r="F12" i="1"/>
  <c r="H12" i="1" s="1"/>
  <c r="I12" i="1" s="1"/>
  <c r="F11" i="1"/>
  <c r="H11" i="1" s="1"/>
  <c r="I11" i="1" s="1"/>
  <c r="F6" i="1"/>
  <c r="H6" i="1" s="1"/>
  <c r="I6" i="1" s="1"/>
  <c r="F5" i="1"/>
  <c r="H5" i="1" s="1"/>
  <c r="I5" i="1" s="1"/>
  <c r="F4" i="1"/>
  <c r="H4" i="1" s="1"/>
  <c r="I4" i="1" s="1"/>
  <c r="F7" i="1"/>
  <c r="H7" i="1" s="1"/>
  <c r="I7" i="1" s="1"/>
  <c r="H32" i="1" l="1"/>
  <c r="H18" i="3"/>
  <c r="H19" i="3" s="1"/>
  <c r="F19" i="3"/>
  <c r="H19" i="1"/>
  <c r="I18" i="1"/>
  <c r="I19" i="1" s="1"/>
  <c r="H23" i="1"/>
  <c r="F8" i="3"/>
  <c r="H4" i="3"/>
  <c r="I4" i="3" s="1"/>
  <c r="I11" i="3"/>
  <c r="I15" i="3" s="1"/>
  <c r="H15" i="3"/>
  <c r="I22" i="3"/>
  <c r="I23" i="3" s="1"/>
  <c r="H23" i="3"/>
  <c r="I5" i="3"/>
  <c r="F15" i="3"/>
  <c r="H32" i="3"/>
  <c r="H15" i="1"/>
  <c r="H8" i="1"/>
  <c r="F15" i="1"/>
  <c r="F8" i="1"/>
  <c r="I15" i="1"/>
  <c r="I8" i="1"/>
  <c r="D35" i="1" l="1"/>
  <c r="I32" i="1"/>
  <c r="I18" i="3"/>
  <c r="I19" i="3" s="1"/>
  <c r="D35" i="3"/>
  <c r="I8" i="3"/>
  <c r="F29" i="3" s="1"/>
  <c r="H8" i="3"/>
  <c r="I32" i="3"/>
  <c r="F29" i="1"/>
  <c r="F26" i="1"/>
  <c r="E35" i="1" l="1"/>
  <c r="K35" i="3" s="1"/>
  <c r="H26" i="1"/>
  <c r="I26" i="1" s="1"/>
  <c r="F35" i="1"/>
  <c r="F26" i="3"/>
  <c r="H29" i="3"/>
  <c r="H29" i="1"/>
  <c r="H35" i="1" l="1"/>
  <c r="H26" i="3"/>
  <c r="I26" i="3" s="1"/>
  <c r="F35" i="3"/>
  <c r="E35" i="3"/>
  <c r="I29" i="3"/>
  <c r="I29" i="1"/>
  <c r="I35" i="1" l="1"/>
  <c r="L35" i="3"/>
  <c r="H35" i="3"/>
  <c r="I35" i="3"/>
  <c r="M35" i="3" l="1"/>
</calcChain>
</file>

<file path=xl/sharedStrings.xml><?xml version="1.0" encoding="utf-8"?>
<sst xmlns="http://schemas.openxmlformats.org/spreadsheetml/2006/main" count="234" uniqueCount="41">
  <si>
    <t>Rubrique</t>
  </si>
  <si>
    <t>Catégorie</t>
  </si>
  <si>
    <t>Tranche</t>
  </si>
  <si>
    <t>EAU</t>
  </si>
  <si>
    <t>CAT01</t>
  </si>
  <si>
    <t>Tranche 0-25M3</t>
  </si>
  <si>
    <t>Tranche 26-55M3</t>
  </si>
  <si>
    <t>Tranche 56-82M3</t>
  </si>
  <si>
    <t>&gt; 82M3</t>
  </si>
  <si>
    <t>Consommation</t>
  </si>
  <si>
    <t>Prix Unit.</t>
  </si>
  <si>
    <t>V. Tranche</t>
  </si>
  <si>
    <t>TVA</t>
  </si>
  <si>
    <t>Montant TVA</t>
  </si>
  <si>
    <t xml:space="preserve">Montant HT </t>
  </si>
  <si>
    <t>Montant TTC</t>
  </si>
  <si>
    <t>RFETRM</t>
  </si>
  <si>
    <t>-</t>
  </si>
  <si>
    <t>RFATRM</t>
  </si>
  <si>
    <t>REE</t>
  </si>
  <si>
    <t>RQE</t>
  </si>
  <si>
    <t>RDG</t>
  </si>
  <si>
    <t>ASS</t>
  </si>
  <si>
    <t>Diff TTC</t>
  </si>
  <si>
    <t>Diff HT</t>
  </si>
  <si>
    <t>Diff Sans Red. HT</t>
  </si>
  <si>
    <t>Total TTC</t>
  </si>
  <si>
    <t>Total TVA</t>
  </si>
  <si>
    <t>Total HT</t>
  </si>
  <si>
    <t>Total HT sans Red.</t>
  </si>
  <si>
    <t xml:space="preserve">Ancien </t>
  </si>
  <si>
    <t>Nouveau</t>
  </si>
  <si>
    <t>Diff</t>
  </si>
  <si>
    <t>Prix M3</t>
  </si>
  <si>
    <t>Total Redv. HT</t>
  </si>
  <si>
    <t>Total Redv. TTC</t>
  </si>
  <si>
    <t>Commentaire</t>
  </si>
  <si>
    <t>inchangé</t>
  </si>
  <si>
    <t xml:space="preserve">condition : 26&lt;=Conso&lt;=54, prix appliqué = Prix de la 2ème tranche </t>
  </si>
  <si>
    <t xml:space="preserve">condition : 55&lt;=Conso&lt;=82, prix appliqué = Prix de la 3ème tranche </t>
  </si>
  <si>
    <t xml:space="preserve">condition : Conso&gt;82, prix appliqué = Prix de la 4ème tranche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</si>
</sst>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0" fontId="0" fillId="0" borderId="1" xfId="0" applyBorder="1"/>
    <xf numFmtId="43" fontId="0" fillId="0" borderId="1" xfId="1" applyFont="1" applyBorder="1"/>
    <xf numFmtId="9" fontId="0" fillId="0" borderId="1" xfId="0" applyNumberFormat="1" applyBorder="1"/>
    <xf numFmtId="0" fontId="0" fillId="3" borderId="1" xfId="0" applyFill="1" applyBorder="1"/>
    <xf numFmtId="43" fontId="0" fillId="2" borderId="1" xfId="1" applyFont="1" applyFill="1" applyBorder="1"/>
    <xf numFmtId="43" fontId="0" fillId="0" borderId="1" xfId="0" applyNumberFormat="1" applyBorder="1"/>
    <xf numFmtId="43" fontId="0" fillId="0" borderId="2" xfId="0" applyNumberFormat="1" applyBorder="1"/>
    <xf numFmtId="0" fontId="0" fillId="5" borderId="1" xfId="0" applyFill="1" applyBorder="1"/>
    <xf numFmtId="43" fontId="0" fillId="2" borderId="1" xfId="0" applyNumberFormat="1" applyFill="1" applyBorder="1"/>
    <xf numFmtId="43" fontId="0" fillId="0" borderId="0" xfId="1" applyFont="1" applyFill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topLeftCell="A14" workbookViewId="0">
      <selection activeCell="D34" sqref="D34"/>
    </sheetView>
  </sheetViews>
  <sheetFormatPr baseColWidth="10" defaultRowHeight="14.4" x14ac:dyDescent="0.3"/>
  <cols>
    <col min="1" max="1" width="20.33203125" bestFit="1" customWidth="1"/>
    <col min="2" max="2" width="11.6640625" bestFit="1" customWidth="1"/>
    <col min="3" max="3" width="15.33203125" bestFit="1" customWidth="1"/>
    <col min="4" max="4" width="16.109375" bestFit="1" customWidth="1"/>
    <col min="5" max="5" width="10.6640625" bestFit="1" customWidth="1"/>
    <col min="6" max="6" width="12.88671875" bestFit="1" customWidth="1"/>
    <col min="7" max="7" width="13.77734375" bestFit="1" customWidth="1"/>
    <col min="8" max="8" width="12.33203125" bestFit="1" customWidth="1"/>
    <col min="9" max="9" width="12" bestFit="1" customWidth="1"/>
  </cols>
  <sheetData>
    <row r="1" spans="1:9" ht="21" x14ac:dyDescent="0.4">
      <c r="A1" s="16" t="s">
        <v>9</v>
      </c>
      <c r="B1" s="17">
        <v>100</v>
      </c>
    </row>
    <row r="3" spans="1:9" x14ac:dyDescent="0.3">
      <c r="A3" s="15" t="s">
        <v>1</v>
      </c>
      <c r="B3" s="15" t="s">
        <v>0</v>
      </c>
      <c r="C3" s="15" t="s">
        <v>2</v>
      </c>
      <c r="D3" s="15" t="s">
        <v>11</v>
      </c>
      <c r="E3" s="15" t="s">
        <v>10</v>
      </c>
      <c r="F3" s="15" t="s">
        <v>14</v>
      </c>
      <c r="G3" s="15" t="s">
        <v>12</v>
      </c>
      <c r="H3" s="15" t="s">
        <v>13</v>
      </c>
      <c r="I3" s="15" t="s">
        <v>15</v>
      </c>
    </row>
    <row r="4" spans="1:9" x14ac:dyDescent="0.3">
      <c r="A4" s="5" t="s">
        <v>4</v>
      </c>
      <c r="B4" s="18" t="s">
        <v>3</v>
      </c>
      <c r="C4" s="5" t="s">
        <v>5</v>
      </c>
      <c r="D4" s="5">
        <v>25</v>
      </c>
      <c r="E4" s="6">
        <v>6.3</v>
      </c>
      <c r="F4" s="6">
        <f>IF(B1&lt;=Tranche_0_25M3,Conso0*E4,D4*E4)</f>
        <v>157.5</v>
      </c>
      <c r="G4" s="7">
        <v>0.09</v>
      </c>
      <c r="H4" s="6">
        <f>F4*G4</f>
        <v>14.174999999999999</v>
      </c>
      <c r="I4" s="6">
        <f>H4+F4</f>
        <v>171.67500000000001</v>
      </c>
    </row>
    <row r="5" spans="1:9" x14ac:dyDescent="0.3">
      <c r="A5" s="5" t="s">
        <v>4</v>
      </c>
      <c r="B5" s="18" t="s">
        <v>3</v>
      </c>
      <c r="C5" s="5" t="s">
        <v>6</v>
      </c>
      <c r="D5" s="5">
        <v>54</v>
      </c>
      <c r="E5" s="6">
        <v>20.48</v>
      </c>
      <c r="F5" s="6">
        <f>IF(AND(Conso0&lt;=Tranche_26_55M3, Conso0&gt;D4),(Conso0-D4)*E5,IF(Conso0&gt;Tranche_26_55M3,(D5-D4)*E5,0))</f>
        <v>593.91999999999996</v>
      </c>
      <c r="G5" s="7">
        <v>0.09</v>
      </c>
      <c r="H5" s="6">
        <f t="shared" ref="H5:H7" si="0">F5*G5</f>
        <v>53.452799999999996</v>
      </c>
      <c r="I5" s="6">
        <f t="shared" ref="I5:I7" si="1">H5+F5</f>
        <v>647.37279999999998</v>
      </c>
    </row>
    <row r="6" spans="1:9" x14ac:dyDescent="0.3">
      <c r="A6" s="5" t="s">
        <v>4</v>
      </c>
      <c r="B6" s="18" t="s">
        <v>3</v>
      </c>
      <c r="C6" s="5" t="s">
        <v>7</v>
      </c>
      <c r="D6" s="5">
        <v>82</v>
      </c>
      <c r="E6" s="6">
        <v>34.65</v>
      </c>
      <c r="F6" s="6">
        <f>IF(AND(Conso0&lt;=D6, Conso0&gt;D5),(Conso0-D5)*E6,IF(Conso0&gt;Tranche_56_82M3,(D6-D5)*E6,0))</f>
        <v>970.19999999999993</v>
      </c>
      <c r="G6" s="7">
        <v>0.09</v>
      </c>
      <c r="H6" s="6">
        <f t="shared" si="0"/>
        <v>87.317999999999984</v>
      </c>
      <c r="I6" s="6">
        <f t="shared" si="1"/>
        <v>1057.518</v>
      </c>
    </row>
    <row r="7" spans="1:9" x14ac:dyDescent="0.3">
      <c r="A7" s="5" t="s">
        <v>4</v>
      </c>
      <c r="B7" s="18" t="s">
        <v>3</v>
      </c>
      <c r="C7" s="5" t="s">
        <v>8</v>
      </c>
      <c r="D7" s="5"/>
      <c r="E7" s="6">
        <v>40.950000000000003</v>
      </c>
      <c r="F7" s="6">
        <f>IF(B$1&gt;D6,(B$1-D6)*E7,0)</f>
        <v>737.1</v>
      </c>
      <c r="G7" s="7">
        <v>0.09</v>
      </c>
      <c r="H7" s="6">
        <f t="shared" si="0"/>
        <v>66.338999999999999</v>
      </c>
      <c r="I7" s="6">
        <f t="shared" si="1"/>
        <v>803.43900000000008</v>
      </c>
    </row>
    <row r="8" spans="1:9" x14ac:dyDescent="0.3">
      <c r="B8" s="19"/>
      <c r="F8" s="10">
        <f>SUM(F4:F7)</f>
        <v>2458.7199999999998</v>
      </c>
      <c r="H8" s="6">
        <f>SUM(H4:H7)</f>
        <v>221.28479999999996</v>
      </c>
      <c r="I8" s="9">
        <f>SUM(I4:I7)</f>
        <v>2680.0048000000002</v>
      </c>
    </row>
    <row r="9" spans="1:9" x14ac:dyDescent="0.3">
      <c r="B9" s="19"/>
    </row>
    <row r="10" spans="1:9" x14ac:dyDescent="0.3">
      <c r="A10" s="15" t="s">
        <v>1</v>
      </c>
      <c r="B10" s="15" t="s">
        <v>0</v>
      </c>
      <c r="C10" s="15" t="s">
        <v>2</v>
      </c>
      <c r="D10" s="15" t="s">
        <v>11</v>
      </c>
      <c r="E10" s="15" t="s">
        <v>10</v>
      </c>
      <c r="F10" s="15" t="s">
        <v>14</v>
      </c>
      <c r="G10" s="15" t="s">
        <v>12</v>
      </c>
      <c r="H10" s="15" t="s">
        <v>13</v>
      </c>
      <c r="I10" s="15" t="s">
        <v>15</v>
      </c>
    </row>
    <row r="11" spans="1:9" x14ac:dyDescent="0.3">
      <c r="A11" s="5" t="s">
        <v>4</v>
      </c>
      <c r="B11" s="18" t="s">
        <v>22</v>
      </c>
      <c r="C11" s="5" t="s">
        <v>5</v>
      </c>
      <c r="D11" s="5">
        <v>25</v>
      </c>
      <c r="E11" s="6">
        <v>2.35</v>
      </c>
      <c r="F11" s="6">
        <f>IF(B8&lt;=Tranche_0_25M3,Conso0*E11,D11*E11)</f>
        <v>235</v>
      </c>
      <c r="G11" s="7">
        <v>0.09</v>
      </c>
      <c r="H11" s="6">
        <f>F11*G11</f>
        <v>21.15</v>
      </c>
      <c r="I11" s="6">
        <f>H11+F11</f>
        <v>256.14999999999998</v>
      </c>
    </row>
    <row r="12" spans="1:9" x14ac:dyDescent="0.3">
      <c r="A12" s="5" t="s">
        <v>4</v>
      </c>
      <c r="B12" s="18" t="s">
        <v>22</v>
      </c>
      <c r="C12" s="5" t="s">
        <v>6</v>
      </c>
      <c r="D12" s="5">
        <v>54</v>
      </c>
      <c r="E12" s="6">
        <v>7.64</v>
      </c>
      <c r="F12" s="6">
        <f>IF(AND(Conso0&lt;=Tranche_26_55M3, Conso0&gt;D11),(Conso0-D11)*E12,IF(Conso0&gt;Tranche_26_55M3,(D12-D11)*E12,0))</f>
        <v>221.56</v>
      </c>
      <c r="G12" s="7">
        <v>0.09</v>
      </c>
      <c r="H12" s="6">
        <f t="shared" ref="H12:H14" si="2">F12*G12</f>
        <v>19.9404</v>
      </c>
      <c r="I12" s="6">
        <f t="shared" ref="I12:I14" si="3">H12+F12</f>
        <v>241.50040000000001</v>
      </c>
    </row>
    <row r="13" spans="1:9" x14ac:dyDescent="0.3">
      <c r="A13" s="5" t="s">
        <v>4</v>
      </c>
      <c r="B13" s="18" t="s">
        <v>22</v>
      </c>
      <c r="C13" s="5" t="s">
        <v>7</v>
      </c>
      <c r="D13" s="5">
        <v>82</v>
      </c>
      <c r="E13" s="6">
        <v>12.93</v>
      </c>
      <c r="F13" s="6">
        <f>IF(AND(Conso0&lt;=D13, Conso0&gt;D12),(Conso0-D12)*E13,IF(Conso0&gt;Tranche_56_82M3,(D13-D12)*E13,0))</f>
        <v>362.03999999999996</v>
      </c>
      <c r="G13" s="7">
        <v>0.09</v>
      </c>
      <c r="H13" s="6">
        <f t="shared" si="2"/>
        <v>32.583599999999997</v>
      </c>
      <c r="I13" s="6">
        <f t="shared" si="3"/>
        <v>394.62359999999995</v>
      </c>
    </row>
    <row r="14" spans="1:9" x14ac:dyDescent="0.3">
      <c r="A14" s="5" t="s">
        <v>4</v>
      </c>
      <c r="B14" s="18" t="s">
        <v>22</v>
      </c>
      <c r="C14" s="5" t="s">
        <v>8</v>
      </c>
      <c r="D14" s="5"/>
      <c r="E14" s="6">
        <v>15.28</v>
      </c>
      <c r="F14" s="6">
        <f>IF(B$1&gt;D13,(B$1-D13)*E14,0)</f>
        <v>275.03999999999996</v>
      </c>
      <c r="G14" s="7">
        <v>0.09</v>
      </c>
      <c r="H14" s="6">
        <f t="shared" si="2"/>
        <v>24.753599999999995</v>
      </c>
      <c r="I14" s="6">
        <f t="shared" si="3"/>
        <v>299.79359999999997</v>
      </c>
    </row>
    <row r="15" spans="1:9" x14ac:dyDescent="0.3">
      <c r="B15" s="19"/>
      <c r="F15" s="10">
        <f>SUM(F11:F14)</f>
        <v>1093.6399999999999</v>
      </c>
      <c r="H15" s="6">
        <f>SUM(H11:H14)</f>
        <v>98.427599999999998</v>
      </c>
      <c r="I15" s="9">
        <f>SUM(I11:I14)</f>
        <v>1192.0675999999999</v>
      </c>
    </row>
    <row r="16" spans="1:9" x14ac:dyDescent="0.3">
      <c r="B16" s="19"/>
      <c r="F16" s="3"/>
      <c r="H16" s="2"/>
      <c r="I16" s="14"/>
    </row>
    <row r="17" spans="1:9" x14ac:dyDescent="0.3">
      <c r="A17" s="15" t="s">
        <v>1</v>
      </c>
      <c r="B17" s="15" t="s">
        <v>0</v>
      </c>
      <c r="C17" s="15" t="s">
        <v>2</v>
      </c>
      <c r="D17" s="15" t="s">
        <v>11</v>
      </c>
      <c r="E17" s="15" t="s">
        <v>10</v>
      </c>
      <c r="F17" s="15" t="s">
        <v>14</v>
      </c>
      <c r="G17" s="15" t="s">
        <v>12</v>
      </c>
      <c r="H17" s="15" t="s">
        <v>13</v>
      </c>
      <c r="I17" s="15" t="s">
        <v>15</v>
      </c>
    </row>
    <row r="18" spans="1:9" x14ac:dyDescent="0.3">
      <c r="A18" s="5" t="s">
        <v>4</v>
      </c>
      <c r="B18" s="18" t="s">
        <v>16</v>
      </c>
      <c r="C18" s="5" t="s">
        <v>17</v>
      </c>
      <c r="D18" s="5" t="s">
        <v>17</v>
      </c>
      <c r="E18" s="5">
        <v>240</v>
      </c>
      <c r="F18" s="5">
        <f>E18</f>
        <v>240</v>
      </c>
      <c r="G18" s="7">
        <v>0.09</v>
      </c>
      <c r="H18" s="6">
        <f>F18*G18</f>
        <v>21.599999999999998</v>
      </c>
      <c r="I18" s="6">
        <f>H18+F18</f>
        <v>261.60000000000002</v>
      </c>
    </row>
    <row r="19" spans="1:9" x14ac:dyDescent="0.3">
      <c r="B19" s="19"/>
      <c r="H19" s="10">
        <f>SUM(H18)</f>
        <v>21.599999999999998</v>
      </c>
      <c r="I19" s="9">
        <f>I18</f>
        <v>261.60000000000002</v>
      </c>
    </row>
    <row r="20" spans="1:9" x14ac:dyDescent="0.3">
      <c r="B20" s="19"/>
      <c r="H20" s="3"/>
      <c r="I20" s="14"/>
    </row>
    <row r="21" spans="1:9" x14ac:dyDescent="0.3">
      <c r="A21" s="15" t="s">
        <v>1</v>
      </c>
      <c r="B21" s="15" t="s">
        <v>0</v>
      </c>
      <c r="C21" s="15" t="s">
        <v>2</v>
      </c>
      <c r="D21" s="15" t="s">
        <v>11</v>
      </c>
      <c r="E21" s="15" t="s">
        <v>10</v>
      </c>
      <c r="F21" s="15" t="s">
        <v>14</v>
      </c>
      <c r="G21" s="15" t="s">
        <v>12</v>
      </c>
      <c r="H21" s="15" t="s">
        <v>13</v>
      </c>
      <c r="I21" s="15" t="s">
        <v>15</v>
      </c>
    </row>
    <row r="22" spans="1:9" x14ac:dyDescent="0.3">
      <c r="A22" s="5" t="s">
        <v>4</v>
      </c>
      <c r="B22" s="18" t="s">
        <v>18</v>
      </c>
      <c r="C22" s="5" t="s">
        <v>17</v>
      </c>
      <c r="D22" s="5" t="s">
        <v>17</v>
      </c>
      <c r="E22" s="5">
        <v>60</v>
      </c>
      <c r="F22" s="5">
        <f>E22</f>
        <v>60</v>
      </c>
      <c r="G22" s="7">
        <v>0.09</v>
      </c>
      <c r="H22" s="6">
        <f>F22*G22</f>
        <v>5.3999999999999995</v>
      </c>
      <c r="I22" s="6">
        <f>H22+F22</f>
        <v>65.400000000000006</v>
      </c>
    </row>
    <row r="23" spans="1:9" x14ac:dyDescent="0.3">
      <c r="B23" s="19"/>
      <c r="H23" s="10">
        <f>SUM(H22)</f>
        <v>5.3999999999999995</v>
      </c>
      <c r="I23" s="9">
        <f>I22</f>
        <v>65.400000000000006</v>
      </c>
    </row>
    <row r="24" spans="1:9" x14ac:dyDescent="0.3">
      <c r="B24" s="19"/>
      <c r="H24" s="3"/>
      <c r="I24" s="14"/>
    </row>
    <row r="25" spans="1:9" x14ac:dyDescent="0.3">
      <c r="A25" s="15" t="s">
        <v>1</v>
      </c>
      <c r="B25" s="15" t="s">
        <v>0</v>
      </c>
      <c r="C25" s="15" t="s">
        <v>2</v>
      </c>
      <c r="D25" s="15" t="s">
        <v>11</v>
      </c>
      <c r="E25" s="15" t="s">
        <v>10</v>
      </c>
      <c r="F25" s="15" t="s">
        <v>14</v>
      </c>
      <c r="G25" s="15" t="s">
        <v>12</v>
      </c>
      <c r="H25" s="15" t="s">
        <v>13</v>
      </c>
      <c r="I25" s="15" t="s">
        <v>15</v>
      </c>
    </row>
    <row r="26" spans="1:9" x14ac:dyDescent="0.3">
      <c r="A26" s="5" t="s">
        <v>4</v>
      </c>
      <c r="B26" s="18" t="s">
        <v>19</v>
      </c>
      <c r="C26" s="5"/>
      <c r="D26" s="5"/>
      <c r="E26" s="7">
        <v>0.04</v>
      </c>
      <c r="F26" s="10">
        <f>E26*Total_EAU</f>
        <v>107.20019200000002</v>
      </c>
      <c r="G26" s="7">
        <v>0</v>
      </c>
      <c r="H26" s="6">
        <f>F26*G26</f>
        <v>0</v>
      </c>
      <c r="I26" s="9">
        <f>H26+F26</f>
        <v>107.20019200000002</v>
      </c>
    </row>
    <row r="27" spans="1:9" x14ac:dyDescent="0.3">
      <c r="B27" s="19"/>
      <c r="E27" s="1"/>
      <c r="F27" s="3"/>
      <c r="G27" s="1"/>
      <c r="H27" s="2"/>
      <c r="I27" s="14"/>
    </row>
    <row r="28" spans="1:9" x14ac:dyDescent="0.3">
      <c r="A28" s="15" t="s">
        <v>1</v>
      </c>
      <c r="B28" s="15" t="s">
        <v>0</v>
      </c>
      <c r="C28" s="15" t="s">
        <v>2</v>
      </c>
      <c r="D28" s="15" t="s">
        <v>11</v>
      </c>
      <c r="E28" s="15" t="s">
        <v>10</v>
      </c>
      <c r="F28" s="15" t="s">
        <v>14</v>
      </c>
      <c r="G28" s="15" t="s">
        <v>12</v>
      </c>
      <c r="H28" s="15" t="s">
        <v>13</v>
      </c>
      <c r="I28" s="15" t="s">
        <v>15</v>
      </c>
    </row>
    <row r="29" spans="1:9" x14ac:dyDescent="0.3">
      <c r="A29" s="5" t="s">
        <v>4</v>
      </c>
      <c r="B29" s="18" t="s">
        <v>20</v>
      </c>
      <c r="C29" s="5"/>
      <c r="D29" s="5"/>
      <c r="E29" s="7">
        <v>0.04</v>
      </c>
      <c r="F29" s="10">
        <f>E29*Total_EAU</f>
        <v>107.20019200000002</v>
      </c>
      <c r="G29" s="7">
        <v>0</v>
      </c>
      <c r="H29" s="6">
        <f>F29*G29</f>
        <v>0</v>
      </c>
      <c r="I29" s="9">
        <f>H29+F29</f>
        <v>107.20019200000002</v>
      </c>
    </row>
    <row r="30" spans="1:9" x14ac:dyDescent="0.3">
      <c r="B30" s="19"/>
      <c r="E30" s="1"/>
      <c r="F30" s="3"/>
      <c r="G30" s="1"/>
      <c r="H30" s="2"/>
      <c r="I30" s="14"/>
    </row>
    <row r="31" spans="1:9" x14ac:dyDescent="0.3">
      <c r="A31" s="15" t="s">
        <v>1</v>
      </c>
      <c r="B31" s="15" t="s">
        <v>0</v>
      </c>
      <c r="C31" s="15" t="s">
        <v>2</v>
      </c>
      <c r="D31" s="15" t="s">
        <v>11</v>
      </c>
      <c r="E31" s="15" t="s">
        <v>10</v>
      </c>
      <c r="F31" s="15" t="s">
        <v>14</v>
      </c>
      <c r="G31" s="15" t="s">
        <v>12</v>
      </c>
      <c r="H31" s="15" t="s">
        <v>13</v>
      </c>
      <c r="I31" s="15" t="s">
        <v>15</v>
      </c>
    </row>
    <row r="32" spans="1:9" x14ac:dyDescent="0.3">
      <c r="A32" s="5" t="s">
        <v>4</v>
      </c>
      <c r="B32" s="18" t="s">
        <v>21</v>
      </c>
      <c r="C32" s="5"/>
      <c r="D32" s="5"/>
      <c r="E32" s="5">
        <v>3</v>
      </c>
      <c r="F32" s="5">
        <f>E32*Conso0</f>
        <v>300</v>
      </c>
      <c r="G32" s="7">
        <v>0</v>
      </c>
      <c r="H32" s="6">
        <f>F32*G32</f>
        <v>0</v>
      </c>
      <c r="I32" s="9">
        <f>H32+F32</f>
        <v>300</v>
      </c>
    </row>
    <row r="34" spans="1:9" x14ac:dyDescent="0.3">
      <c r="D34" s="12" t="s">
        <v>29</v>
      </c>
      <c r="E34" s="12" t="s">
        <v>28</v>
      </c>
      <c r="F34" s="12" t="s">
        <v>34</v>
      </c>
      <c r="G34" s="12" t="s">
        <v>35</v>
      </c>
      <c r="H34" s="12" t="s">
        <v>27</v>
      </c>
      <c r="I34" s="12" t="s">
        <v>26</v>
      </c>
    </row>
    <row r="35" spans="1:9" x14ac:dyDescent="0.3">
      <c r="D35" s="10">
        <f>F8+F15</f>
        <v>3552.3599999999997</v>
      </c>
      <c r="E35" s="10">
        <f>SUM(F32,F29,F26,F22,F18,F15,F8)</f>
        <v>4366.7603839999992</v>
      </c>
      <c r="F35" s="10">
        <f>SUM(F18,F22,F26,F29,F32)</f>
        <v>814.40038400000003</v>
      </c>
      <c r="H35" s="10">
        <f>SUM(H32,H29,H26,H22,H18,H15,H8)</f>
        <v>346.71239999999995</v>
      </c>
      <c r="I35" s="13">
        <f>SUM(I32,I29,I26,I22,I18,I15,I8)</f>
        <v>4713.4727839999996</v>
      </c>
    </row>
    <row r="40" spans="1:9" x14ac:dyDescent="0.3">
      <c r="A40" s="3"/>
    </row>
    <row r="41" spans="1:9" x14ac:dyDescent="0.3">
      <c r="A41" s="2"/>
      <c r="B41" s="3"/>
    </row>
    <row r="42" spans="1:9" x14ac:dyDescent="0.3">
      <c r="A42" s="2"/>
      <c r="B42" s="2"/>
    </row>
    <row r="43" spans="1:9" x14ac:dyDescent="0.3">
      <c r="A43" s="2"/>
      <c r="B43" s="2"/>
    </row>
    <row r="44" spans="1:9" x14ac:dyDescent="0.3">
      <c r="A44" s="2"/>
      <c r="B44" s="2"/>
    </row>
    <row r="45" spans="1:9" x14ac:dyDescent="0.3">
      <c r="A45" s="2"/>
      <c r="B45" s="2"/>
    </row>
    <row r="46" spans="1:9" x14ac:dyDescent="0.3">
      <c r="A46" s="2"/>
      <c r="B46" s="2"/>
    </row>
    <row r="47" spans="1:9" x14ac:dyDescent="0.3">
      <c r="A47" s="2"/>
      <c r="B47" s="2"/>
    </row>
    <row r="48" spans="1:9" x14ac:dyDescent="0.3">
      <c r="A48" s="2"/>
      <c r="B48" s="2"/>
    </row>
    <row r="49" spans="1:2" x14ac:dyDescent="0.3">
      <c r="A49" s="2"/>
      <c r="B49" s="2"/>
    </row>
    <row r="50" spans="1:2" x14ac:dyDescent="0.3">
      <c r="A50" s="2"/>
      <c r="B50" s="2"/>
    </row>
    <row r="51" spans="1:2" x14ac:dyDescent="0.3">
      <c r="A51" s="2"/>
      <c r="B51" s="2"/>
    </row>
    <row r="52" spans="1:2" x14ac:dyDescent="0.3">
      <c r="A52" s="2"/>
      <c r="B52" s="2"/>
    </row>
    <row r="53" spans="1:2" x14ac:dyDescent="0.3">
      <c r="A53" s="2"/>
      <c r="B53" s="2"/>
    </row>
    <row r="54" spans="1:2" x14ac:dyDescent="0.3">
      <c r="A54" s="2"/>
      <c r="B54" s="2"/>
    </row>
    <row r="55" spans="1:2" x14ac:dyDescent="0.3">
      <c r="A55" s="2"/>
      <c r="B55" s="2"/>
    </row>
    <row r="56" spans="1:2" x14ac:dyDescent="0.3">
      <c r="A56" s="2"/>
      <c r="B56" s="2"/>
    </row>
    <row r="57" spans="1:2" x14ac:dyDescent="0.3">
      <c r="A57" s="2"/>
      <c r="B57" s="2"/>
    </row>
    <row r="58" spans="1:2" x14ac:dyDescent="0.3">
      <c r="A58" s="2"/>
      <c r="B58" s="2"/>
    </row>
    <row r="59" spans="1:2" x14ac:dyDescent="0.3">
      <c r="A59" s="2"/>
      <c r="B59" s="2"/>
    </row>
    <row r="60" spans="1:2" x14ac:dyDescent="0.3">
      <c r="A60" s="2"/>
      <c r="B60" s="2"/>
    </row>
    <row r="61" spans="1:2" x14ac:dyDescent="0.3">
      <c r="A61" s="2"/>
      <c r="B61" s="2"/>
    </row>
    <row r="62" spans="1:2" x14ac:dyDescent="0.3">
      <c r="A62" s="2"/>
      <c r="B62" s="2"/>
    </row>
    <row r="63" spans="1:2" x14ac:dyDescent="0.3">
      <c r="A63" s="2"/>
      <c r="B63" s="2"/>
    </row>
    <row r="64" spans="1:2" x14ac:dyDescent="0.3">
      <c r="A64" s="2"/>
      <c r="B64" s="2"/>
    </row>
    <row r="65" spans="1:2" x14ac:dyDescent="0.3">
      <c r="A65" s="2"/>
      <c r="B65" s="2"/>
    </row>
    <row r="66" spans="1:2" x14ac:dyDescent="0.3">
      <c r="A66" s="2"/>
      <c r="B66" s="2"/>
    </row>
    <row r="67" spans="1:2" x14ac:dyDescent="0.3">
      <c r="A67" s="2"/>
      <c r="B67" s="2"/>
    </row>
    <row r="68" spans="1:2" x14ac:dyDescent="0.3">
      <c r="A68" s="2"/>
      <c r="B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  <c r="B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  <c r="B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  <c r="B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  <c r="B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  <c r="B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  <c r="B95" s="2"/>
    </row>
    <row r="96" spans="1:2" x14ac:dyDescent="0.3">
      <c r="A96" s="2"/>
      <c r="B96" s="2"/>
    </row>
    <row r="97" spans="1:2" x14ac:dyDescent="0.3">
      <c r="A97" s="2"/>
      <c r="B97" s="2"/>
    </row>
    <row r="98" spans="1:2" x14ac:dyDescent="0.3">
      <c r="A98" s="2"/>
      <c r="B98" s="2"/>
    </row>
    <row r="99" spans="1:2" x14ac:dyDescent="0.3">
      <c r="A99" s="2"/>
      <c r="B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  <row r="103" spans="1:2" x14ac:dyDescent="0.3">
      <c r="A103" s="2"/>
      <c r="B103" s="2"/>
    </row>
    <row r="104" spans="1:2" x14ac:dyDescent="0.3">
      <c r="A104" s="2"/>
      <c r="B104" s="2"/>
    </row>
    <row r="105" spans="1:2" x14ac:dyDescent="0.3">
      <c r="A105" s="2"/>
      <c r="B105" s="2"/>
    </row>
    <row r="106" spans="1:2" x14ac:dyDescent="0.3">
      <c r="A106" s="2"/>
      <c r="B106" s="2"/>
    </row>
    <row r="107" spans="1:2" x14ac:dyDescent="0.3">
      <c r="A107" s="2"/>
      <c r="B107" s="2"/>
    </row>
    <row r="108" spans="1:2" x14ac:dyDescent="0.3">
      <c r="A108" s="2"/>
      <c r="B108" s="2"/>
    </row>
    <row r="109" spans="1:2" x14ac:dyDescent="0.3">
      <c r="A109" s="2"/>
      <c r="B109" s="2"/>
    </row>
    <row r="110" spans="1:2" x14ac:dyDescent="0.3">
      <c r="A110" s="2"/>
      <c r="B110" s="2"/>
    </row>
    <row r="111" spans="1:2" x14ac:dyDescent="0.3">
      <c r="A111" s="2"/>
      <c r="B111" s="2"/>
    </row>
    <row r="112" spans="1:2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</sheetData>
  <scenarios current="0" sqref="I30">
    <scenario name="A" locked="1" count="1" user="Utilisateur Windows" comment="Créé par Utilisateur Windows le 22/05/2020">
      <inputCells r="B39" val="10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tabSelected="1" workbookViewId="0">
      <selection activeCell="A3" sqref="A3:K35"/>
    </sheetView>
  </sheetViews>
  <sheetFormatPr baseColWidth="10" defaultRowHeight="14.4" x14ac:dyDescent="0.3"/>
  <cols>
    <col min="1" max="1" width="20.33203125" bestFit="1" customWidth="1"/>
    <col min="2" max="2" width="8.6640625" bestFit="1" customWidth="1"/>
    <col min="3" max="3" width="15.33203125" bestFit="1" customWidth="1"/>
    <col min="4" max="4" width="16.109375" bestFit="1" customWidth="1"/>
    <col min="5" max="5" width="10.6640625" bestFit="1" customWidth="1"/>
    <col min="6" max="6" width="12.88671875" bestFit="1" customWidth="1"/>
    <col min="7" max="7" width="13.77734375" bestFit="1" customWidth="1"/>
    <col min="8" max="8" width="12.33203125" bestFit="1" customWidth="1"/>
    <col min="9" max="9" width="12" bestFit="1" customWidth="1"/>
    <col min="11" max="11" width="56.6640625" bestFit="1" customWidth="1"/>
    <col min="12" max="12" width="7.88671875" bestFit="1" customWidth="1"/>
    <col min="13" max="13" width="7.5546875" bestFit="1" customWidth="1"/>
  </cols>
  <sheetData>
    <row r="1" spans="1:11" ht="21" x14ac:dyDescent="0.4">
      <c r="A1" s="16" t="s">
        <v>9</v>
      </c>
      <c r="B1" s="17">
        <v>26</v>
      </c>
    </row>
    <row r="3" spans="1:11" x14ac:dyDescent="0.3">
      <c r="A3" s="15" t="s">
        <v>1</v>
      </c>
      <c r="B3" s="15" t="s">
        <v>0</v>
      </c>
      <c r="C3" s="15" t="s">
        <v>2</v>
      </c>
      <c r="D3" s="15" t="s">
        <v>11</v>
      </c>
      <c r="E3" s="15" t="s">
        <v>10</v>
      </c>
      <c r="F3" s="15" t="s">
        <v>14</v>
      </c>
      <c r="G3" s="15" t="s">
        <v>12</v>
      </c>
      <c r="H3" s="15" t="s">
        <v>13</v>
      </c>
      <c r="I3" s="15" t="s">
        <v>15</v>
      </c>
      <c r="K3" s="8" t="s">
        <v>36</v>
      </c>
    </row>
    <row r="4" spans="1:11" x14ac:dyDescent="0.3">
      <c r="A4" s="5" t="s">
        <v>4</v>
      </c>
      <c r="B4" s="18" t="s">
        <v>3</v>
      </c>
      <c r="C4" s="5" t="s">
        <v>5</v>
      </c>
      <c r="D4" s="5">
        <v>25</v>
      </c>
      <c r="E4" s="6">
        <v>6.3</v>
      </c>
      <c r="F4" s="6">
        <f>IF(B1&lt;=Tranche_0_25M3,Conso1*E4,)</f>
        <v>0</v>
      </c>
      <c r="G4" s="7">
        <v>0.09</v>
      </c>
      <c r="H4" s="6">
        <f>F4*G4</f>
        <v>0</v>
      </c>
      <c r="I4" s="6">
        <f>H4+F4</f>
        <v>0</v>
      </c>
      <c r="K4" s="5" t="s">
        <v>37</v>
      </c>
    </row>
    <row r="5" spans="1:11" x14ac:dyDescent="0.3">
      <c r="A5" s="5" t="s">
        <v>4</v>
      </c>
      <c r="B5" s="18" t="s">
        <v>3</v>
      </c>
      <c r="C5" s="5" t="s">
        <v>6</v>
      </c>
      <c r="D5" s="5">
        <v>54</v>
      </c>
      <c r="E5" s="6">
        <v>20.48</v>
      </c>
      <c r="F5" s="6">
        <f>IF(AND(Conso1&gt;Tranche_0_25M3,Conso1&lt;=Tranche_26_55M3),(Conso1)*Prix_Unit_T2_EAU,0)</f>
        <v>532.48</v>
      </c>
      <c r="G5" s="7">
        <v>0.09</v>
      </c>
      <c r="H5" s="6">
        <f t="shared" ref="H5:H7" si="0">F5*G5</f>
        <v>47.923200000000001</v>
      </c>
      <c r="I5" s="6">
        <f t="shared" ref="I5:I7" si="1">H5+F5</f>
        <v>580.40319999999997</v>
      </c>
      <c r="K5" s="5" t="s">
        <v>38</v>
      </c>
    </row>
    <row r="6" spans="1:11" x14ac:dyDescent="0.3">
      <c r="A6" s="5" t="s">
        <v>4</v>
      </c>
      <c r="B6" s="18" t="s">
        <v>3</v>
      </c>
      <c r="C6" s="5" t="s">
        <v>7</v>
      </c>
      <c r="D6" s="5">
        <v>82</v>
      </c>
      <c r="E6" s="6">
        <v>34.65</v>
      </c>
      <c r="F6" s="6">
        <f>IF(AND(Conso1&gt;Tranche_26_55M3,Conso1&lt;=Tranche_56_82M3),(Conso1)*Prix_Unit_T3_EAU,0)</f>
        <v>0</v>
      </c>
      <c r="G6" s="7">
        <v>0.09</v>
      </c>
      <c r="H6" s="6">
        <f t="shared" si="0"/>
        <v>0</v>
      </c>
      <c r="I6" s="6">
        <f t="shared" si="1"/>
        <v>0</v>
      </c>
      <c r="K6" s="5" t="s">
        <v>39</v>
      </c>
    </row>
    <row r="7" spans="1:11" x14ac:dyDescent="0.3">
      <c r="A7" s="5" t="s">
        <v>4</v>
      </c>
      <c r="B7" s="18" t="s">
        <v>3</v>
      </c>
      <c r="C7" s="5" t="s">
        <v>8</v>
      </c>
      <c r="D7" s="5"/>
      <c r="E7" s="6">
        <v>40.950000000000003</v>
      </c>
      <c r="F7" s="6">
        <f>IF(Conso1&gt;Tranche_56_82M3,(Conso1)*Prix_Unit_T4_EAU,0)</f>
        <v>0</v>
      </c>
      <c r="G7" s="7">
        <v>0.09</v>
      </c>
      <c r="H7" s="6">
        <f t="shared" si="0"/>
        <v>0</v>
      </c>
      <c r="I7" s="6">
        <f t="shared" si="1"/>
        <v>0</v>
      </c>
      <c r="K7" s="5" t="s">
        <v>40</v>
      </c>
    </row>
    <row r="8" spans="1:11" x14ac:dyDescent="0.3">
      <c r="B8" s="19"/>
      <c r="F8" s="10">
        <f>SUM(F4:F7)</f>
        <v>532.48</v>
      </c>
      <c r="H8" s="6">
        <f>SUM(H4:H7)</f>
        <v>47.923200000000001</v>
      </c>
      <c r="I8" s="9">
        <f>SUM(I4:I7)</f>
        <v>580.40319999999997</v>
      </c>
    </row>
    <row r="9" spans="1:11" x14ac:dyDescent="0.3">
      <c r="B9" s="19"/>
    </row>
    <row r="10" spans="1:11" x14ac:dyDescent="0.3">
      <c r="A10" s="15" t="s">
        <v>1</v>
      </c>
      <c r="B10" s="15" t="s">
        <v>0</v>
      </c>
      <c r="C10" s="15" t="s">
        <v>2</v>
      </c>
      <c r="D10" s="15" t="s">
        <v>11</v>
      </c>
      <c r="E10" s="15" t="s">
        <v>10</v>
      </c>
      <c r="F10" s="15" t="s">
        <v>14</v>
      </c>
      <c r="G10" s="15" t="s">
        <v>12</v>
      </c>
      <c r="H10" s="15" t="s">
        <v>13</v>
      </c>
      <c r="I10" s="15" t="s">
        <v>15</v>
      </c>
      <c r="K10" s="8" t="s">
        <v>36</v>
      </c>
    </row>
    <row r="11" spans="1:11" x14ac:dyDescent="0.3">
      <c r="A11" s="5" t="s">
        <v>4</v>
      </c>
      <c r="B11" s="18" t="s">
        <v>22</v>
      </c>
      <c r="C11" s="5" t="s">
        <v>5</v>
      </c>
      <c r="D11" s="5">
        <v>25</v>
      </c>
      <c r="E11" s="6">
        <v>2.35</v>
      </c>
      <c r="F11" s="6">
        <f>IF(Conso1&lt;=Tranche_0_25M3,Conso1*E11,)</f>
        <v>0</v>
      </c>
      <c r="G11" s="7">
        <v>0.09</v>
      </c>
      <c r="H11" s="6">
        <f>F11*G11</f>
        <v>0</v>
      </c>
      <c r="I11" s="6">
        <f>H11+F11</f>
        <v>0</v>
      </c>
      <c r="K11" s="5" t="s">
        <v>37</v>
      </c>
    </row>
    <row r="12" spans="1:11" x14ac:dyDescent="0.3">
      <c r="A12" s="5" t="s">
        <v>4</v>
      </c>
      <c r="B12" s="18" t="s">
        <v>22</v>
      </c>
      <c r="C12" s="5" t="s">
        <v>6</v>
      </c>
      <c r="D12" s="5">
        <v>54</v>
      </c>
      <c r="E12" s="6">
        <v>7.64</v>
      </c>
      <c r="F12" s="6">
        <f>IF(AND(Conso1&gt;Tranche_0_25M3,Conso1&lt;=Tranche_26_55M3),(Conso1)*Prix_Unit_T2_ASS,0)</f>
        <v>198.64</v>
      </c>
      <c r="G12" s="7">
        <v>0.09</v>
      </c>
      <c r="H12" s="6">
        <f t="shared" ref="H12:H14" si="2">F12*G12</f>
        <v>17.877599999999997</v>
      </c>
      <c r="I12" s="6">
        <f t="shared" ref="I12:I14" si="3">H12+F12</f>
        <v>216.51759999999999</v>
      </c>
      <c r="K12" s="5" t="s">
        <v>38</v>
      </c>
    </row>
    <row r="13" spans="1:11" x14ac:dyDescent="0.3">
      <c r="A13" s="5" t="s">
        <v>4</v>
      </c>
      <c r="B13" s="18" t="s">
        <v>22</v>
      </c>
      <c r="C13" s="5" t="s">
        <v>7</v>
      </c>
      <c r="D13" s="5">
        <v>82</v>
      </c>
      <c r="E13" s="6">
        <v>12.93</v>
      </c>
      <c r="F13" s="6">
        <f>IF(AND(Conso1&gt;Tranche_26_55M3,Conso1&lt;=Tranche_56_82M3),(Conso1)*Prix_Unit_T3_ASS,0)</f>
        <v>0</v>
      </c>
      <c r="G13" s="7">
        <v>0.09</v>
      </c>
      <c r="H13" s="6">
        <f t="shared" si="2"/>
        <v>0</v>
      </c>
      <c r="I13" s="6">
        <f t="shared" si="3"/>
        <v>0</v>
      </c>
      <c r="K13" s="5" t="s">
        <v>39</v>
      </c>
    </row>
    <row r="14" spans="1:11" x14ac:dyDescent="0.3">
      <c r="A14" s="5" t="s">
        <v>4</v>
      </c>
      <c r="B14" s="18" t="s">
        <v>22</v>
      </c>
      <c r="C14" s="5" t="s">
        <v>8</v>
      </c>
      <c r="D14" s="5"/>
      <c r="E14" s="6">
        <v>15.28</v>
      </c>
      <c r="F14" s="6">
        <f>IF(Conso1&gt;Tranche_56_82M3,(Conso1)*Prix_Unit_T4_ASS,0)</f>
        <v>0</v>
      </c>
      <c r="G14" s="7">
        <v>0.09</v>
      </c>
      <c r="H14" s="6">
        <f t="shared" si="2"/>
        <v>0</v>
      </c>
      <c r="I14" s="6">
        <f t="shared" si="3"/>
        <v>0</v>
      </c>
      <c r="K14" s="5" t="s">
        <v>40</v>
      </c>
    </row>
    <row r="15" spans="1:11" x14ac:dyDescent="0.3">
      <c r="B15" s="19"/>
      <c r="F15" s="10">
        <f>SUM(F11:F14)</f>
        <v>198.64</v>
      </c>
      <c r="H15" s="6">
        <f>SUM(H11:H14)</f>
        <v>17.877599999999997</v>
      </c>
      <c r="I15" s="9">
        <f>SUM(I11:I14)</f>
        <v>216.51759999999999</v>
      </c>
    </row>
    <row r="16" spans="1:11" x14ac:dyDescent="0.3">
      <c r="B16" s="19"/>
    </row>
    <row r="17" spans="1:9" x14ac:dyDescent="0.3">
      <c r="A17" s="15" t="s">
        <v>1</v>
      </c>
      <c r="B17" s="15" t="s">
        <v>0</v>
      </c>
      <c r="C17" s="15" t="s">
        <v>2</v>
      </c>
      <c r="D17" s="15" t="s">
        <v>11</v>
      </c>
      <c r="E17" s="15" t="s">
        <v>10</v>
      </c>
      <c r="F17" s="15" t="s">
        <v>14</v>
      </c>
      <c r="G17" s="15" t="s">
        <v>12</v>
      </c>
      <c r="H17" s="15" t="s">
        <v>13</v>
      </c>
      <c r="I17" s="15" t="s">
        <v>15</v>
      </c>
    </row>
    <row r="18" spans="1:9" x14ac:dyDescent="0.3">
      <c r="A18" s="5" t="s">
        <v>4</v>
      </c>
      <c r="B18" s="18" t="s">
        <v>16</v>
      </c>
      <c r="C18" s="5" t="s">
        <v>17</v>
      </c>
      <c r="D18" s="5" t="s">
        <v>17</v>
      </c>
      <c r="E18" s="6">
        <v>240</v>
      </c>
      <c r="F18" s="6">
        <f>E18</f>
        <v>240</v>
      </c>
      <c r="G18" s="7">
        <v>0.09</v>
      </c>
      <c r="H18" s="6">
        <f>F18*G18</f>
        <v>21.599999999999998</v>
      </c>
      <c r="I18" s="6">
        <f>H18+F18</f>
        <v>261.60000000000002</v>
      </c>
    </row>
    <row r="19" spans="1:9" x14ac:dyDescent="0.3">
      <c r="B19" s="19"/>
      <c r="F19" s="11">
        <f>SUM(F18:F18)</f>
        <v>240</v>
      </c>
      <c r="H19" s="10">
        <f>SUM(H18)</f>
        <v>21.599999999999998</v>
      </c>
      <c r="I19" s="9">
        <f>I18</f>
        <v>261.60000000000002</v>
      </c>
    </row>
    <row r="20" spans="1:9" x14ac:dyDescent="0.3">
      <c r="B20" s="19"/>
    </row>
    <row r="21" spans="1:9" x14ac:dyDescent="0.3">
      <c r="A21" s="15" t="s">
        <v>1</v>
      </c>
      <c r="B21" s="15" t="s">
        <v>0</v>
      </c>
      <c r="C21" s="15" t="s">
        <v>2</v>
      </c>
      <c r="D21" s="15" t="s">
        <v>11</v>
      </c>
      <c r="E21" s="15" t="s">
        <v>10</v>
      </c>
      <c r="F21" s="15" t="s">
        <v>14</v>
      </c>
      <c r="G21" s="15" t="s">
        <v>12</v>
      </c>
      <c r="H21" s="15" t="s">
        <v>13</v>
      </c>
      <c r="I21" s="15" t="s">
        <v>15</v>
      </c>
    </row>
    <row r="22" spans="1:9" x14ac:dyDescent="0.3">
      <c r="A22" s="5" t="s">
        <v>4</v>
      </c>
      <c r="B22" s="18" t="s">
        <v>18</v>
      </c>
      <c r="C22" s="5" t="s">
        <v>17</v>
      </c>
      <c r="D22" s="5" t="s">
        <v>17</v>
      </c>
      <c r="E22" s="5">
        <v>60</v>
      </c>
      <c r="F22" s="5">
        <f>E22</f>
        <v>60</v>
      </c>
      <c r="G22" s="7">
        <v>0.09</v>
      </c>
      <c r="H22" s="6">
        <f>F22*G22</f>
        <v>5.3999999999999995</v>
      </c>
      <c r="I22" s="6">
        <f>H22+F22</f>
        <v>65.400000000000006</v>
      </c>
    </row>
    <row r="23" spans="1:9" x14ac:dyDescent="0.3">
      <c r="B23" s="19"/>
      <c r="H23" s="10">
        <f>SUM(H22)</f>
        <v>5.3999999999999995</v>
      </c>
      <c r="I23" s="9">
        <f>I22</f>
        <v>65.400000000000006</v>
      </c>
    </row>
    <row r="24" spans="1:9" x14ac:dyDescent="0.3">
      <c r="B24" s="19"/>
    </row>
    <row r="25" spans="1:9" x14ac:dyDescent="0.3">
      <c r="A25" s="15" t="s">
        <v>1</v>
      </c>
      <c r="B25" s="15" t="s">
        <v>0</v>
      </c>
      <c r="C25" s="15" t="s">
        <v>2</v>
      </c>
      <c r="D25" s="15" t="s">
        <v>11</v>
      </c>
      <c r="E25" s="15" t="s">
        <v>10</v>
      </c>
      <c r="F25" s="15" t="s">
        <v>14</v>
      </c>
      <c r="G25" s="15" t="s">
        <v>12</v>
      </c>
      <c r="H25" s="15" t="s">
        <v>13</v>
      </c>
      <c r="I25" s="15" t="s">
        <v>15</v>
      </c>
    </row>
    <row r="26" spans="1:9" x14ac:dyDescent="0.3">
      <c r="A26" s="5" t="s">
        <v>4</v>
      </c>
      <c r="B26" s="18" t="s">
        <v>19</v>
      </c>
      <c r="C26" s="5"/>
      <c r="D26" s="5"/>
      <c r="E26" s="7">
        <v>0.04</v>
      </c>
      <c r="F26" s="10">
        <f>E26*Total_EAU</f>
        <v>23.216127999999998</v>
      </c>
      <c r="G26" s="7">
        <v>0</v>
      </c>
      <c r="H26" s="6">
        <f>F26*G26</f>
        <v>0</v>
      </c>
      <c r="I26" s="9">
        <f>H26+F26</f>
        <v>23.216127999999998</v>
      </c>
    </row>
    <row r="27" spans="1:9" x14ac:dyDescent="0.3">
      <c r="B27" s="19"/>
    </row>
    <row r="28" spans="1:9" x14ac:dyDescent="0.3">
      <c r="A28" s="15" t="s">
        <v>1</v>
      </c>
      <c r="B28" s="15" t="s">
        <v>0</v>
      </c>
      <c r="C28" s="15" t="s">
        <v>2</v>
      </c>
      <c r="D28" s="15" t="s">
        <v>11</v>
      </c>
      <c r="E28" s="15" t="s">
        <v>10</v>
      </c>
      <c r="F28" s="15" t="s">
        <v>14</v>
      </c>
      <c r="G28" s="15" t="s">
        <v>12</v>
      </c>
      <c r="H28" s="15" t="s">
        <v>13</v>
      </c>
      <c r="I28" s="15" t="s">
        <v>15</v>
      </c>
    </row>
    <row r="29" spans="1:9" x14ac:dyDescent="0.3">
      <c r="A29" s="5" t="s">
        <v>4</v>
      </c>
      <c r="B29" s="18" t="s">
        <v>20</v>
      </c>
      <c r="C29" s="5"/>
      <c r="D29" s="5"/>
      <c r="E29" s="7">
        <v>0.04</v>
      </c>
      <c r="F29" s="10">
        <f>E29*Total_EAU</f>
        <v>23.216127999999998</v>
      </c>
      <c r="G29" s="7">
        <v>0</v>
      </c>
      <c r="H29" s="6">
        <f>F29*G29</f>
        <v>0</v>
      </c>
      <c r="I29" s="9">
        <f>H29+F29</f>
        <v>23.216127999999998</v>
      </c>
    </row>
    <row r="30" spans="1:9" x14ac:dyDescent="0.3">
      <c r="B30" s="19"/>
    </row>
    <row r="31" spans="1:9" x14ac:dyDescent="0.3">
      <c r="A31" s="15" t="s">
        <v>1</v>
      </c>
      <c r="B31" s="15" t="s">
        <v>0</v>
      </c>
      <c r="C31" s="15" t="s">
        <v>2</v>
      </c>
      <c r="D31" s="15" t="s">
        <v>11</v>
      </c>
      <c r="E31" s="15" t="s">
        <v>10</v>
      </c>
      <c r="F31" s="15" t="s">
        <v>14</v>
      </c>
      <c r="G31" s="15" t="s">
        <v>12</v>
      </c>
      <c r="H31" s="15" t="s">
        <v>13</v>
      </c>
      <c r="I31" s="15" t="s">
        <v>15</v>
      </c>
    </row>
    <row r="32" spans="1:9" x14ac:dyDescent="0.3">
      <c r="A32" s="5" t="s">
        <v>4</v>
      </c>
      <c r="B32" s="18" t="s">
        <v>21</v>
      </c>
      <c r="C32" s="5"/>
      <c r="D32" s="5"/>
      <c r="E32" s="5">
        <v>3</v>
      </c>
      <c r="F32" s="5">
        <f>E32*Conso1</f>
        <v>78</v>
      </c>
      <c r="G32" s="7">
        <v>0</v>
      </c>
      <c r="H32" s="6">
        <f>F32*G32</f>
        <v>0</v>
      </c>
      <c r="I32" s="9">
        <f>H32+F32</f>
        <v>78</v>
      </c>
    </row>
    <row r="34" spans="1:13" x14ac:dyDescent="0.3">
      <c r="D34" s="12" t="s">
        <v>29</v>
      </c>
      <c r="E34" s="12" t="s">
        <v>28</v>
      </c>
      <c r="F34" s="12" t="s">
        <v>34</v>
      </c>
      <c r="G34" s="12" t="s">
        <v>35</v>
      </c>
      <c r="H34" s="12" t="s">
        <v>27</v>
      </c>
      <c r="I34" s="12" t="s">
        <v>26</v>
      </c>
      <c r="K34" t="s">
        <v>25</v>
      </c>
      <c r="L34" t="s">
        <v>24</v>
      </c>
      <c r="M34" t="s">
        <v>23</v>
      </c>
    </row>
    <row r="35" spans="1:13" x14ac:dyDescent="0.3">
      <c r="D35" s="10">
        <f>F8+F15</f>
        <v>731.12</v>
      </c>
      <c r="E35" s="10">
        <f>SUM(F32,F29,F26,F22,F18,F15,F8)</f>
        <v>1155.5522559999999</v>
      </c>
      <c r="F35" s="10">
        <f>SUM(F18,F22,F26,F29,F32)</f>
        <v>424.43225600000005</v>
      </c>
      <c r="H35" s="10">
        <f>SUM(H32,H29,H26,H22,H18,H15,H8)</f>
        <v>92.800799999999995</v>
      </c>
      <c r="I35" s="13">
        <f>SUM(I32,I29,I26,I22,I18,I15,I8)</f>
        <v>1248.3530559999999</v>
      </c>
      <c r="K35" s="4">
        <f>(D35-'Simulateur C1 - V0'!E35)/'Simulateur C1 - V0'!E35</f>
        <v>-0.83257153227851577</v>
      </c>
      <c r="L35" s="4">
        <f>(E35-'Simulateur C1 - V0'!F35)/'Simulateur C1 - V0'!F35</f>
        <v>0.41889944884898273</v>
      </c>
      <c r="M35" s="4">
        <f>(I35-'Simulateur C1 - V0'!I35)/'Simulateur C1 - V0'!I35</f>
        <v>-0.73515216630982461</v>
      </c>
    </row>
    <row r="38" spans="1:13" x14ac:dyDescent="0.3">
      <c r="A38" s="2"/>
      <c r="B38" s="3"/>
      <c r="D38" s="2"/>
      <c r="E38" s="2"/>
      <c r="F38" s="2"/>
      <c r="G38" s="2"/>
      <c r="H38" s="2"/>
      <c r="I38" s="2"/>
      <c r="J38" s="2"/>
    </row>
    <row r="39" spans="1:13" x14ac:dyDescent="0.3">
      <c r="A39" s="2"/>
      <c r="D39" s="2"/>
      <c r="E39" s="2"/>
      <c r="F39" s="2"/>
      <c r="G39" s="2"/>
      <c r="H39" s="2"/>
      <c r="I39" s="2"/>
      <c r="J39" s="2"/>
    </row>
    <row r="40" spans="1:13" x14ac:dyDescent="0.3">
      <c r="A40" s="2"/>
      <c r="D40" s="2"/>
      <c r="E40" s="2"/>
      <c r="F40" s="2"/>
      <c r="G40" s="2"/>
      <c r="H40" s="2"/>
      <c r="I40" s="2"/>
      <c r="J40" s="2"/>
    </row>
    <row r="41" spans="1:13" x14ac:dyDescent="0.3">
      <c r="A41" s="2"/>
      <c r="D41" s="2"/>
      <c r="E41" s="2"/>
      <c r="F41" s="2"/>
      <c r="G41" s="2"/>
      <c r="H41" s="2"/>
      <c r="I41" s="2"/>
      <c r="J41" s="2"/>
    </row>
    <row r="42" spans="1:13" x14ac:dyDescent="0.3">
      <c r="A42" s="2"/>
      <c r="D42" s="2"/>
      <c r="E42" s="2"/>
      <c r="F42" s="2"/>
      <c r="G42" s="2"/>
      <c r="H42" s="2"/>
      <c r="I42" s="2"/>
      <c r="J42" s="2"/>
    </row>
    <row r="43" spans="1:13" x14ac:dyDescent="0.3">
      <c r="A43" s="2"/>
      <c r="D43" s="2"/>
      <c r="E43" s="2"/>
      <c r="F43" s="2"/>
      <c r="G43" s="2"/>
      <c r="H43" s="2"/>
      <c r="I43" s="2"/>
      <c r="J43" s="2"/>
    </row>
    <row r="44" spans="1:13" x14ac:dyDescent="0.3">
      <c r="A44" s="2"/>
      <c r="D44" s="2"/>
      <c r="E44" s="2"/>
      <c r="F44" s="2"/>
      <c r="G44" s="2"/>
      <c r="H44" s="2"/>
      <c r="I44" s="2"/>
      <c r="J44" s="2"/>
    </row>
    <row r="45" spans="1:13" x14ac:dyDescent="0.3">
      <c r="A45" s="2"/>
      <c r="D45" s="2"/>
      <c r="E45" s="2"/>
      <c r="F45" s="2"/>
      <c r="G45" s="2"/>
      <c r="H45" s="2"/>
      <c r="I45" s="2"/>
      <c r="J45" s="2"/>
    </row>
    <row r="46" spans="1:13" x14ac:dyDescent="0.3">
      <c r="A46" s="2"/>
      <c r="D46" s="2"/>
      <c r="E46" s="2"/>
      <c r="F46" s="2"/>
      <c r="G46" s="2"/>
      <c r="H46" s="2"/>
      <c r="I46" s="2"/>
      <c r="J46" s="2"/>
    </row>
    <row r="47" spans="1:13" x14ac:dyDescent="0.3">
      <c r="A47" s="2"/>
      <c r="D47" s="2"/>
      <c r="E47" s="2"/>
      <c r="F47" s="2"/>
      <c r="G47" s="2"/>
      <c r="H47" s="2"/>
      <c r="I47" s="2"/>
      <c r="J47" s="2"/>
    </row>
    <row r="48" spans="1:13" x14ac:dyDescent="0.3">
      <c r="A48" s="2"/>
      <c r="D48" s="2"/>
      <c r="E48" s="2"/>
      <c r="F48" s="2"/>
      <c r="G48" s="2"/>
      <c r="H48" s="2"/>
      <c r="I48" s="2"/>
      <c r="J48" s="2"/>
    </row>
    <row r="49" spans="1:10" x14ac:dyDescent="0.3">
      <c r="A49" s="2"/>
      <c r="D49" s="2"/>
      <c r="E49" s="2"/>
      <c r="F49" s="2"/>
      <c r="G49" s="2"/>
      <c r="H49" s="2"/>
      <c r="I49" s="2"/>
      <c r="J49" s="2"/>
    </row>
    <row r="50" spans="1:10" x14ac:dyDescent="0.3">
      <c r="A50" s="2"/>
      <c r="D50" s="2"/>
      <c r="E50" s="2"/>
      <c r="F50" s="2"/>
      <c r="G50" s="2"/>
      <c r="H50" s="2"/>
      <c r="I50" s="2"/>
      <c r="J50" s="2"/>
    </row>
    <row r="51" spans="1:10" x14ac:dyDescent="0.3">
      <c r="A51" s="2"/>
      <c r="D51" s="2"/>
      <c r="E51" s="2"/>
      <c r="F51" s="2"/>
      <c r="G51" s="2"/>
      <c r="H51" s="2"/>
      <c r="I51" s="2"/>
      <c r="J51" s="2"/>
    </row>
    <row r="52" spans="1:10" x14ac:dyDescent="0.3">
      <c r="A52" s="2"/>
      <c r="D52" s="2"/>
      <c r="E52" s="2"/>
      <c r="F52" s="2"/>
      <c r="G52" s="2"/>
      <c r="H52" s="2"/>
      <c r="I52" s="2"/>
      <c r="J52" s="2"/>
    </row>
    <row r="53" spans="1:10" x14ac:dyDescent="0.3">
      <c r="A53" s="2"/>
      <c r="D53" s="2"/>
      <c r="E53" s="2"/>
      <c r="F53" s="2"/>
      <c r="G53" s="2"/>
      <c r="H53" s="2"/>
      <c r="I53" s="2"/>
      <c r="J53" s="2"/>
    </row>
    <row r="54" spans="1:10" x14ac:dyDescent="0.3">
      <c r="A54" s="2"/>
      <c r="D54" s="2"/>
      <c r="E54" s="2"/>
      <c r="F54" s="2"/>
      <c r="G54" s="2"/>
      <c r="H54" s="2"/>
      <c r="I54" s="2"/>
      <c r="J54" s="2"/>
    </row>
    <row r="55" spans="1:10" x14ac:dyDescent="0.3">
      <c r="A55" s="2"/>
      <c r="D55" s="2"/>
      <c r="E55" s="2"/>
      <c r="F55" s="2"/>
      <c r="G55" s="2"/>
      <c r="H55" s="2"/>
      <c r="I55" s="2"/>
      <c r="J55" s="2"/>
    </row>
    <row r="56" spans="1:10" x14ac:dyDescent="0.3">
      <c r="A56" s="2"/>
      <c r="D56" s="2"/>
      <c r="E56" s="2"/>
      <c r="F56" s="2"/>
      <c r="G56" s="2"/>
      <c r="H56" s="2"/>
      <c r="I56" s="2"/>
      <c r="J56" s="2"/>
    </row>
    <row r="57" spans="1:10" x14ac:dyDescent="0.3">
      <c r="A57" s="2"/>
      <c r="D57" s="2"/>
      <c r="E57" s="2"/>
      <c r="F57" s="2"/>
      <c r="G57" s="2"/>
      <c r="H57" s="2"/>
      <c r="I57" s="2"/>
      <c r="J57" s="2"/>
    </row>
    <row r="58" spans="1:10" x14ac:dyDescent="0.3">
      <c r="A58" s="2"/>
      <c r="D58" s="2"/>
      <c r="E58" s="2"/>
      <c r="F58" s="2"/>
      <c r="G58" s="2"/>
      <c r="H58" s="2"/>
      <c r="I58" s="2"/>
      <c r="J58" s="2"/>
    </row>
    <row r="59" spans="1:10" x14ac:dyDescent="0.3">
      <c r="A59" s="2"/>
      <c r="D59" s="2"/>
      <c r="E59" s="2"/>
      <c r="F59" s="2"/>
      <c r="G59" s="2"/>
      <c r="H59" s="2"/>
      <c r="I59" s="2"/>
      <c r="J59" s="2"/>
    </row>
    <row r="60" spans="1:10" x14ac:dyDescent="0.3">
      <c r="A60" s="2"/>
      <c r="D60" s="2"/>
      <c r="E60" s="2"/>
      <c r="F60" s="2"/>
      <c r="G60" s="2"/>
      <c r="H60" s="2"/>
      <c r="I60" s="2"/>
      <c r="J60" s="2"/>
    </row>
    <row r="61" spans="1:10" x14ac:dyDescent="0.3">
      <c r="A61" s="2"/>
      <c r="D61" s="2"/>
      <c r="E61" s="2"/>
      <c r="F61" s="2"/>
      <c r="G61" s="2"/>
      <c r="H61" s="2"/>
      <c r="I61" s="2"/>
      <c r="J61" s="2"/>
    </row>
    <row r="62" spans="1:10" x14ac:dyDescent="0.3">
      <c r="A62" s="2"/>
      <c r="D62" s="2"/>
      <c r="E62" s="2"/>
      <c r="F62" s="2"/>
      <c r="G62" s="2"/>
      <c r="H62" s="2"/>
      <c r="I62" s="2"/>
      <c r="J62" s="2"/>
    </row>
    <row r="63" spans="1:10" x14ac:dyDescent="0.3">
      <c r="A63" s="2"/>
      <c r="D63" s="2"/>
      <c r="E63" s="2"/>
      <c r="F63" s="2"/>
      <c r="G63" s="2"/>
      <c r="H63" s="2"/>
      <c r="I63" s="2"/>
      <c r="J63" s="2"/>
    </row>
    <row r="64" spans="1:10" x14ac:dyDescent="0.3">
      <c r="A64" s="2"/>
      <c r="D64" s="2"/>
      <c r="E64" s="2"/>
      <c r="F64" s="2"/>
      <c r="G64" s="2"/>
      <c r="H64" s="2"/>
      <c r="I64" s="2"/>
      <c r="J64" s="2"/>
    </row>
    <row r="65" spans="1:10" x14ac:dyDescent="0.3">
      <c r="A65" s="2"/>
      <c r="D65" s="2"/>
      <c r="E65" s="2"/>
      <c r="F65" s="2"/>
      <c r="G65" s="2"/>
      <c r="H65" s="2"/>
      <c r="I65" s="2"/>
      <c r="J65" s="2"/>
    </row>
    <row r="66" spans="1:10" x14ac:dyDescent="0.3">
      <c r="A66" s="2"/>
      <c r="D66" s="2"/>
      <c r="E66" s="2"/>
      <c r="F66" s="2"/>
      <c r="G66" s="2"/>
      <c r="H66" s="2"/>
      <c r="I66" s="2"/>
      <c r="J66" s="2"/>
    </row>
    <row r="67" spans="1:10" x14ac:dyDescent="0.3">
      <c r="A67" s="2"/>
      <c r="D67" s="2"/>
      <c r="E67" s="2"/>
      <c r="F67" s="2"/>
      <c r="G67" s="2"/>
      <c r="H67" s="2"/>
      <c r="I67" s="2"/>
      <c r="J67" s="2"/>
    </row>
    <row r="68" spans="1:10" x14ac:dyDescent="0.3">
      <c r="A68" s="2"/>
      <c r="D68" s="2"/>
      <c r="E68" s="2"/>
      <c r="F68" s="2"/>
      <c r="G68" s="2"/>
      <c r="H68" s="2"/>
      <c r="I68" s="2"/>
      <c r="J68" s="2"/>
    </row>
    <row r="69" spans="1:10" x14ac:dyDescent="0.3">
      <c r="A69" s="2"/>
      <c r="D69" s="2"/>
      <c r="E69" s="2"/>
      <c r="F69" s="2"/>
      <c r="G69" s="2"/>
      <c r="H69" s="2"/>
      <c r="I69" s="2"/>
      <c r="J69" s="2"/>
    </row>
    <row r="70" spans="1:10" x14ac:dyDescent="0.3">
      <c r="A70" s="2"/>
      <c r="D70" s="2"/>
      <c r="E70" s="2"/>
      <c r="F70" s="2"/>
      <c r="G70" s="2"/>
      <c r="H70" s="2"/>
      <c r="I70" s="2"/>
      <c r="J70" s="2"/>
    </row>
    <row r="71" spans="1:10" x14ac:dyDescent="0.3">
      <c r="A71" s="2"/>
      <c r="D71" s="2"/>
      <c r="E71" s="2"/>
      <c r="F71" s="2"/>
      <c r="G71" s="2"/>
      <c r="H71" s="2"/>
      <c r="I71" s="2"/>
      <c r="J71" s="2"/>
    </row>
    <row r="72" spans="1:10" x14ac:dyDescent="0.3">
      <c r="A72" s="2"/>
      <c r="D72" s="2"/>
      <c r="E72" s="2"/>
      <c r="F72" s="2"/>
      <c r="G72" s="2"/>
      <c r="H72" s="2"/>
      <c r="I72" s="2"/>
      <c r="J72" s="2"/>
    </row>
    <row r="73" spans="1:10" x14ac:dyDescent="0.3">
      <c r="A73" s="2"/>
      <c r="D73" s="2"/>
      <c r="E73" s="2"/>
      <c r="F73" s="2"/>
      <c r="G73" s="2"/>
      <c r="H73" s="2"/>
      <c r="I73" s="2"/>
      <c r="J73" s="2"/>
    </row>
    <row r="74" spans="1:10" x14ac:dyDescent="0.3">
      <c r="A74" s="2"/>
      <c r="D74" s="2"/>
      <c r="E74" s="2"/>
      <c r="F74" s="2"/>
      <c r="G74" s="2"/>
      <c r="H74" s="2"/>
      <c r="I74" s="2"/>
      <c r="J74" s="2"/>
    </row>
    <row r="75" spans="1:10" x14ac:dyDescent="0.3">
      <c r="A75" s="2"/>
      <c r="D75" s="2"/>
      <c r="E75" s="2"/>
      <c r="F75" s="2"/>
      <c r="G75" s="2"/>
      <c r="H75" s="2"/>
      <c r="I75" s="2"/>
      <c r="J75" s="2"/>
    </row>
    <row r="76" spans="1:10" x14ac:dyDescent="0.3">
      <c r="A76" s="2"/>
      <c r="D76" s="2"/>
      <c r="E76" s="2"/>
      <c r="F76" s="2"/>
      <c r="G76" s="2"/>
      <c r="H76" s="2"/>
      <c r="I76" s="2"/>
      <c r="J76" s="2"/>
    </row>
    <row r="77" spans="1:10" x14ac:dyDescent="0.3">
      <c r="A77" s="2"/>
      <c r="D77" s="2"/>
      <c r="E77" s="2"/>
      <c r="F77" s="2"/>
      <c r="G77" s="2"/>
      <c r="H77" s="2"/>
      <c r="I77" s="2"/>
      <c r="J77" s="2"/>
    </row>
    <row r="78" spans="1:10" x14ac:dyDescent="0.3">
      <c r="A78" s="2"/>
      <c r="D78" s="2"/>
      <c r="E78" s="2"/>
      <c r="F78" s="2"/>
      <c r="G78" s="2"/>
      <c r="H78" s="2"/>
      <c r="I78" s="2"/>
      <c r="J78" s="2"/>
    </row>
    <row r="79" spans="1:10" x14ac:dyDescent="0.3">
      <c r="A79" s="2"/>
      <c r="D79" s="2"/>
      <c r="E79" s="2"/>
      <c r="F79" s="2"/>
      <c r="G79" s="2"/>
      <c r="H79" s="2"/>
      <c r="I79" s="2"/>
      <c r="J79" s="2"/>
    </row>
    <row r="80" spans="1:10" x14ac:dyDescent="0.3">
      <c r="A80" s="2"/>
      <c r="D80" s="2"/>
      <c r="E80" s="2"/>
      <c r="F80" s="2"/>
      <c r="G80" s="2"/>
      <c r="H80" s="2"/>
      <c r="I80" s="2"/>
      <c r="J80" s="2"/>
    </row>
    <row r="81" spans="1:10" x14ac:dyDescent="0.3">
      <c r="A81" s="2"/>
      <c r="D81" s="2"/>
      <c r="E81" s="2"/>
      <c r="F81" s="2"/>
      <c r="G81" s="2"/>
      <c r="H81" s="2"/>
      <c r="I81" s="2"/>
      <c r="J81" s="2"/>
    </row>
    <row r="82" spans="1:10" x14ac:dyDescent="0.3">
      <c r="A82" s="2"/>
      <c r="D82" s="2"/>
      <c r="E82" s="2"/>
      <c r="F82" s="2"/>
      <c r="G82" s="2"/>
      <c r="H82" s="2"/>
      <c r="I82" s="2"/>
      <c r="J82" s="2"/>
    </row>
    <row r="83" spans="1:10" x14ac:dyDescent="0.3">
      <c r="A83" s="2"/>
      <c r="D83" s="2"/>
      <c r="E83" s="2"/>
      <c r="F83" s="2"/>
      <c r="G83" s="2"/>
      <c r="H83" s="2"/>
      <c r="I83" s="2"/>
      <c r="J83" s="2"/>
    </row>
    <row r="84" spans="1:10" x14ac:dyDescent="0.3">
      <c r="A84" s="2"/>
      <c r="D84" s="2"/>
      <c r="E84" s="2"/>
      <c r="F84" s="2"/>
      <c r="G84" s="2"/>
      <c r="H84" s="2"/>
      <c r="I84" s="2"/>
      <c r="J84" s="2"/>
    </row>
    <row r="85" spans="1:10" x14ac:dyDescent="0.3">
      <c r="A85" s="2"/>
      <c r="D85" s="2"/>
      <c r="E85" s="2"/>
      <c r="F85" s="2"/>
      <c r="G85" s="2"/>
      <c r="H85" s="2"/>
      <c r="I85" s="2"/>
      <c r="J85" s="2"/>
    </row>
    <row r="86" spans="1:10" x14ac:dyDescent="0.3">
      <c r="A86" s="2"/>
      <c r="D86" s="2"/>
      <c r="E86" s="2"/>
      <c r="F86" s="2"/>
      <c r="G86" s="2"/>
      <c r="H86" s="2"/>
      <c r="I86" s="2"/>
      <c r="J86" s="2"/>
    </row>
    <row r="87" spans="1:10" x14ac:dyDescent="0.3">
      <c r="A87" s="2"/>
      <c r="D87" s="2"/>
      <c r="E87" s="2"/>
      <c r="F87" s="2"/>
      <c r="G87" s="2"/>
      <c r="H87" s="2"/>
      <c r="I87" s="2"/>
      <c r="J87" s="2"/>
    </row>
    <row r="88" spans="1:10" x14ac:dyDescent="0.3">
      <c r="A88" s="2"/>
      <c r="D88" s="2"/>
      <c r="E88" s="2"/>
      <c r="F88" s="2"/>
      <c r="G88" s="2"/>
      <c r="H88" s="2"/>
      <c r="I88" s="2"/>
      <c r="J88" s="2"/>
    </row>
    <row r="89" spans="1:10" x14ac:dyDescent="0.3">
      <c r="A89" s="2"/>
      <c r="D89" s="2"/>
      <c r="E89" s="2"/>
      <c r="F89" s="2"/>
      <c r="G89" s="2"/>
      <c r="H89" s="2"/>
      <c r="I89" s="2"/>
      <c r="J89" s="2"/>
    </row>
    <row r="90" spans="1:10" x14ac:dyDescent="0.3">
      <c r="A90" s="2"/>
      <c r="D90" s="2"/>
      <c r="E90" s="2"/>
      <c r="F90" s="2"/>
      <c r="G90" s="2"/>
      <c r="H90" s="2"/>
      <c r="I90" s="2"/>
      <c r="J90" s="2"/>
    </row>
    <row r="91" spans="1:10" x14ac:dyDescent="0.3">
      <c r="A91" s="2"/>
      <c r="D91" s="2"/>
      <c r="E91" s="2"/>
      <c r="F91" s="2"/>
      <c r="G91" s="2"/>
      <c r="H91" s="2"/>
      <c r="I91" s="2"/>
      <c r="J91" s="2"/>
    </row>
    <row r="92" spans="1:10" x14ac:dyDescent="0.3">
      <c r="A92" s="2"/>
      <c r="D92" s="2"/>
      <c r="E92" s="2"/>
      <c r="F92" s="2"/>
      <c r="G92" s="2"/>
      <c r="H92" s="2"/>
      <c r="I92" s="2"/>
      <c r="J92" s="2"/>
    </row>
    <row r="93" spans="1:10" x14ac:dyDescent="0.3">
      <c r="A93" s="2"/>
      <c r="D93" s="2"/>
      <c r="E93" s="2"/>
      <c r="F93" s="2"/>
      <c r="G93" s="2"/>
      <c r="H93" s="2"/>
      <c r="I93" s="2"/>
      <c r="J93" s="2"/>
    </row>
    <row r="94" spans="1:10" x14ac:dyDescent="0.3">
      <c r="A94" s="2"/>
      <c r="D94" s="2"/>
      <c r="E94" s="2"/>
      <c r="F94" s="2"/>
      <c r="G94" s="2"/>
      <c r="H94" s="2"/>
      <c r="I94" s="2"/>
      <c r="J94" s="2"/>
    </row>
    <row r="95" spans="1:10" x14ac:dyDescent="0.3">
      <c r="A95" s="2"/>
      <c r="D95" s="2"/>
      <c r="E95" s="2"/>
      <c r="F95" s="2"/>
      <c r="G95" s="2"/>
      <c r="H95" s="2"/>
      <c r="I95" s="2"/>
      <c r="J95" s="2"/>
    </row>
    <row r="96" spans="1:10" x14ac:dyDescent="0.3">
      <c r="A96" s="2"/>
      <c r="D96" s="2"/>
      <c r="E96" s="2"/>
      <c r="F96" s="2"/>
      <c r="G96" s="2"/>
      <c r="H96" s="2"/>
      <c r="I96" s="2"/>
      <c r="J96" s="2"/>
    </row>
    <row r="97" spans="1:10" x14ac:dyDescent="0.3">
      <c r="A97" s="2"/>
      <c r="D97" s="2"/>
      <c r="E97" s="2"/>
      <c r="F97" s="2"/>
      <c r="G97" s="2"/>
      <c r="H97" s="2"/>
      <c r="I97" s="2"/>
      <c r="J97" s="2"/>
    </row>
    <row r="98" spans="1:10" x14ac:dyDescent="0.3">
      <c r="A98" s="2"/>
      <c r="D98" s="2"/>
      <c r="E98" s="2"/>
      <c r="F98" s="2"/>
      <c r="G98" s="2"/>
      <c r="H98" s="2"/>
      <c r="I98" s="2"/>
      <c r="J98" s="2"/>
    </row>
    <row r="99" spans="1:10" x14ac:dyDescent="0.3">
      <c r="A99" s="2"/>
      <c r="D99" s="2"/>
      <c r="E99" s="2"/>
      <c r="F99" s="2"/>
      <c r="G99" s="2"/>
      <c r="H99" s="2"/>
      <c r="I99" s="2"/>
      <c r="J99" s="2"/>
    </row>
    <row r="100" spans="1:10" x14ac:dyDescent="0.3">
      <c r="A100" s="2"/>
      <c r="D100" s="2"/>
      <c r="E100" s="2"/>
      <c r="F100" s="2"/>
      <c r="G100" s="2"/>
      <c r="H100" s="2"/>
      <c r="I100" s="2"/>
      <c r="J100" s="2"/>
    </row>
    <row r="101" spans="1:10" x14ac:dyDescent="0.3">
      <c r="A101" s="2"/>
      <c r="D101" s="2"/>
      <c r="E101" s="2"/>
      <c r="F101" s="2"/>
      <c r="G101" s="2"/>
      <c r="H101" s="2"/>
      <c r="I101" s="2"/>
      <c r="J101" s="2"/>
    </row>
    <row r="102" spans="1:10" x14ac:dyDescent="0.3">
      <c r="A102" s="2"/>
      <c r="D102" s="2"/>
      <c r="E102" s="2"/>
      <c r="F102" s="2"/>
      <c r="G102" s="2"/>
      <c r="H102" s="2"/>
      <c r="I102" s="2"/>
      <c r="J102" s="2"/>
    </row>
    <row r="103" spans="1:10" x14ac:dyDescent="0.3">
      <c r="A103" s="2"/>
      <c r="D103" s="2"/>
      <c r="E103" s="2"/>
      <c r="F103" s="2"/>
      <c r="G103" s="2"/>
      <c r="H103" s="2"/>
      <c r="I103" s="2"/>
      <c r="J103" s="2"/>
    </row>
    <row r="104" spans="1:10" x14ac:dyDescent="0.3">
      <c r="A104" s="2"/>
      <c r="D104" s="2"/>
      <c r="E104" s="2"/>
      <c r="F104" s="2"/>
      <c r="G104" s="2"/>
      <c r="H104" s="2"/>
      <c r="I104" s="2"/>
      <c r="J104" s="2"/>
    </row>
    <row r="105" spans="1:10" x14ac:dyDescent="0.3">
      <c r="A105" s="2"/>
      <c r="D105" s="2"/>
      <c r="E105" s="2"/>
      <c r="F105" s="2"/>
      <c r="G105" s="2"/>
      <c r="H105" s="2"/>
      <c r="I105" s="2"/>
      <c r="J105" s="2"/>
    </row>
    <row r="106" spans="1:10" x14ac:dyDescent="0.3">
      <c r="A106" s="2"/>
      <c r="D106" s="2"/>
      <c r="E106" s="2"/>
      <c r="F106" s="2"/>
      <c r="G106" s="2"/>
      <c r="H106" s="2"/>
      <c r="I106" s="2"/>
      <c r="J106" s="2"/>
    </row>
    <row r="107" spans="1:10" x14ac:dyDescent="0.3">
      <c r="A107" s="2"/>
      <c r="D107" s="2"/>
      <c r="E107" s="2"/>
      <c r="F107" s="2"/>
      <c r="G107" s="2"/>
      <c r="H107" s="2"/>
      <c r="I107" s="2"/>
      <c r="J107" s="2"/>
    </row>
    <row r="108" spans="1:10" x14ac:dyDescent="0.3">
      <c r="A108" s="2"/>
      <c r="D108" s="2"/>
      <c r="E108" s="2"/>
      <c r="F108" s="2"/>
      <c r="G108" s="2"/>
      <c r="H108" s="2"/>
      <c r="I108" s="2"/>
      <c r="J108" s="2"/>
    </row>
    <row r="109" spans="1:10" x14ac:dyDescent="0.3">
      <c r="A109" s="2"/>
      <c r="D109" s="2"/>
      <c r="E109" s="2"/>
      <c r="F109" s="2"/>
      <c r="G109" s="2"/>
      <c r="H109" s="2"/>
      <c r="I109" s="2"/>
      <c r="J109" s="2"/>
    </row>
    <row r="110" spans="1:10" x14ac:dyDescent="0.3">
      <c r="A110" s="2"/>
      <c r="D110" s="2"/>
      <c r="E110" s="2"/>
      <c r="F110" s="2"/>
      <c r="G110" s="2"/>
      <c r="H110" s="2"/>
      <c r="I110" s="2"/>
      <c r="J110" s="2"/>
    </row>
    <row r="111" spans="1:10" x14ac:dyDescent="0.3">
      <c r="A111" s="2"/>
      <c r="D111" s="2"/>
      <c r="E111" s="2"/>
      <c r="F111" s="2"/>
      <c r="G111" s="2"/>
      <c r="H111" s="2"/>
      <c r="I111" s="2"/>
      <c r="J111" s="2"/>
    </row>
    <row r="112" spans="1:10" x14ac:dyDescent="0.3">
      <c r="A112" s="2"/>
      <c r="D112" s="2"/>
      <c r="E112" s="2"/>
      <c r="F112" s="2"/>
      <c r="G112" s="2"/>
      <c r="H112" s="2"/>
      <c r="I112" s="2"/>
      <c r="J112" s="2"/>
    </row>
    <row r="113" spans="1:10" x14ac:dyDescent="0.3">
      <c r="A113" s="2"/>
      <c r="D113" s="2"/>
      <c r="E113" s="2"/>
      <c r="F113" s="2"/>
      <c r="G113" s="2"/>
      <c r="H113" s="2"/>
      <c r="I113" s="2"/>
      <c r="J113" s="2"/>
    </row>
    <row r="114" spans="1:10" x14ac:dyDescent="0.3">
      <c r="A114" s="2"/>
      <c r="D114" s="2"/>
      <c r="E114" s="2"/>
      <c r="F114" s="2"/>
      <c r="G114" s="2"/>
      <c r="H114" s="2"/>
      <c r="I114" s="2"/>
      <c r="J114" s="2"/>
    </row>
    <row r="115" spans="1:10" x14ac:dyDescent="0.3">
      <c r="A115" s="2"/>
      <c r="D115" s="2"/>
      <c r="E115" s="2"/>
      <c r="F115" s="2"/>
      <c r="G115" s="2"/>
      <c r="H115" s="2"/>
      <c r="I115" s="2"/>
      <c r="J115" s="2"/>
    </row>
    <row r="116" spans="1:10" x14ac:dyDescent="0.3">
      <c r="A116" s="2"/>
      <c r="D116" s="2"/>
      <c r="E116" s="2"/>
      <c r="F116" s="2"/>
      <c r="G116" s="2"/>
      <c r="H116" s="2"/>
      <c r="I116" s="2"/>
      <c r="J116" s="2"/>
    </row>
    <row r="117" spans="1:10" x14ac:dyDescent="0.3">
      <c r="A117" s="2"/>
      <c r="D117" s="2"/>
      <c r="E117" s="2"/>
      <c r="F117" s="2"/>
      <c r="G117" s="2"/>
      <c r="H117" s="2"/>
      <c r="I117" s="2"/>
      <c r="J117" s="2"/>
    </row>
    <row r="118" spans="1:10" x14ac:dyDescent="0.3">
      <c r="A118" s="2"/>
      <c r="D118" s="2"/>
      <c r="E118" s="2"/>
      <c r="F118" s="2"/>
      <c r="G118" s="2"/>
      <c r="H118" s="2"/>
      <c r="I118" s="2"/>
      <c r="J118" s="2"/>
    </row>
    <row r="119" spans="1:10" x14ac:dyDescent="0.3">
      <c r="A119" s="2"/>
      <c r="D119" s="2"/>
      <c r="E119" s="2"/>
      <c r="F119" s="2"/>
      <c r="G119" s="2"/>
      <c r="H119" s="2"/>
      <c r="I119" s="2"/>
      <c r="J119" s="2"/>
    </row>
    <row r="120" spans="1:10" x14ac:dyDescent="0.3">
      <c r="A120" s="2"/>
      <c r="D120" s="2"/>
      <c r="E120" s="2"/>
      <c r="F120" s="2"/>
      <c r="G120" s="2"/>
      <c r="H120" s="2"/>
      <c r="I120" s="2"/>
      <c r="J120" s="2"/>
    </row>
    <row r="121" spans="1:10" x14ac:dyDescent="0.3">
      <c r="A121" s="2"/>
      <c r="D121" s="2"/>
      <c r="E121" s="2"/>
      <c r="F121" s="2"/>
      <c r="G121" s="2"/>
      <c r="H121" s="2"/>
      <c r="I121" s="2"/>
      <c r="J121" s="2"/>
    </row>
    <row r="122" spans="1:10" x14ac:dyDescent="0.3">
      <c r="A122" s="2"/>
      <c r="D122" s="2"/>
      <c r="E122" s="2"/>
      <c r="F122" s="2"/>
      <c r="G122" s="2"/>
      <c r="H122" s="2"/>
      <c r="I122" s="2"/>
      <c r="J122" s="2"/>
    </row>
    <row r="123" spans="1:10" x14ac:dyDescent="0.3">
      <c r="A123" s="2"/>
      <c r="D123" s="2"/>
      <c r="E123" s="2"/>
      <c r="F123" s="2"/>
      <c r="G123" s="2"/>
      <c r="H123" s="2"/>
      <c r="I123" s="2"/>
      <c r="J123" s="2"/>
    </row>
    <row r="124" spans="1:10" x14ac:dyDescent="0.3">
      <c r="A124" s="2"/>
      <c r="D124" s="2"/>
      <c r="E124" s="2"/>
      <c r="F124" s="2"/>
      <c r="G124" s="2"/>
      <c r="H124" s="2"/>
      <c r="I124" s="2"/>
      <c r="J124" s="2"/>
    </row>
    <row r="125" spans="1:10" x14ac:dyDescent="0.3">
      <c r="A125" s="2"/>
      <c r="D125" s="2"/>
      <c r="E125" s="2"/>
      <c r="F125" s="2"/>
      <c r="G125" s="2"/>
      <c r="H125" s="2"/>
      <c r="I125" s="2"/>
      <c r="J125" s="2"/>
    </row>
    <row r="126" spans="1:10" x14ac:dyDescent="0.3">
      <c r="A126" s="2"/>
      <c r="D126" s="2"/>
      <c r="E126" s="2"/>
      <c r="F126" s="2"/>
      <c r="G126" s="2"/>
      <c r="H126" s="2"/>
      <c r="I126" s="2"/>
      <c r="J126" s="2"/>
    </row>
    <row r="127" spans="1:10" x14ac:dyDescent="0.3">
      <c r="A127" s="2"/>
      <c r="D127" s="2"/>
      <c r="E127" s="2"/>
      <c r="F127" s="2"/>
      <c r="G127" s="2"/>
      <c r="H127" s="2"/>
      <c r="I127" s="2"/>
      <c r="J127" s="2"/>
    </row>
    <row r="128" spans="1:10" x14ac:dyDescent="0.3">
      <c r="A128" s="2"/>
      <c r="D128" s="2"/>
      <c r="E128" s="2"/>
      <c r="F128" s="2"/>
      <c r="G128" s="2"/>
      <c r="H128" s="2"/>
      <c r="I128" s="2"/>
      <c r="J128" s="2"/>
    </row>
    <row r="129" spans="1:10" x14ac:dyDescent="0.3">
      <c r="A129" s="2"/>
      <c r="D129" s="2"/>
      <c r="E129" s="2"/>
      <c r="F129" s="2"/>
      <c r="G129" s="2"/>
      <c r="H129" s="2"/>
      <c r="I129" s="2"/>
      <c r="J129" s="2"/>
    </row>
    <row r="130" spans="1:10" x14ac:dyDescent="0.3">
      <c r="A130" s="2"/>
      <c r="D130" s="2"/>
      <c r="E130" s="2"/>
      <c r="F130" s="2"/>
      <c r="G130" s="2"/>
      <c r="H130" s="2"/>
      <c r="I130" s="2"/>
      <c r="J130" s="2"/>
    </row>
    <row r="131" spans="1:10" x14ac:dyDescent="0.3">
      <c r="A131" s="2"/>
      <c r="D131" s="2"/>
      <c r="E131" s="2"/>
      <c r="F131" s="2"/>
      <c r="G131" s="2"/>
      <c r="H131" s="2"/>
      <c r="I131" s="2"/>
      <c r="J131" s="2"/>
    </row>
    <row r="132" spans="1:10" x14ac:dyDescent="0.3">
      <c r="A132" s="2"/>
      <c r="D132" s="2"/>
      <c r="E132" s="2"/>
      <c r="F132" s="2"/>
      <c r="G132" s="2"/>
      <c r="H132" s="2"/>
      <c r="I132" s="2"/>
      <c r="J132" s="2"/>
    </row>
    <row r="133" spans="1:10" x14ac:dyDescent="0.3">
      <c r="A133" s="2"/>
      <c r="D133" s="2"/>
      <c r="E133" s="2"/>
      <c r="F133" s="2"/>
      <c r="G133" s="2"/>
      <c r="H133" s="2"/>
      <c r="I133" s="2"/>
      <c r="J133" s="2"/>
    </row>
    <row r="134" spans="1:10" x14ac:dyDescent="0.3">
      <c r="A134" s="2"/>
      <c r="D134" s="2"/>
      <c r="E134" s="2"/>
      <c r="F134" s="2"/>
      <c r="G134" s="2"/>
      <c r="H134" s="2"/>
      <c r="I134" s="2"/>
      <c r="J134" s="2"/>
    </row>
    <row r="135" spans="1:10" x14ac:dyDescent="0.3">
      <c r="A135" s="2"/>
      <c r="D135" s="2"/>
      <c r="E135" s="2"/>
      <c r="F135" s="2"/>
      <c r="G135" s="2"/>
      <c r="H135" s="2"/>
      <c r="I135" s="2"/>
      <c r="J135" s="2"/>
    </row>
    <row r="136" spans="1:10" x14ac:dyDescent="0.3">
      <c r="A136" s="2"/>
      <c r="D136" s="2"/>
      <c r="E136" s="2"/>
      <c r="F136" s="2"/>
      <c r="G136" s="2"/>
      <c r="H136" s="2"/>
      <c r="I136" s="2"/>
      <c r="J136" s="2"/>
    </row>
    <row r="137" spans="1:10" x14ac:dyDescent="0.3">
      <c r="A137" s="2"/>
      <c r="D137" s="2"/>
      <c r="E137" s="2"/>
      <c r="F137" s="2"/>
      <c r="G137" s="2"/>
      <c r="H137" s="2"/>
      <c r="I137" s="2"/>
      <c r="J137" s="2"/>
    </row>
    <row r="138" spans="1:10" x14ac:dyDescent="0.3">
      <c r="A138" s="2"/>
      <c r="D138" s="2"/>
      <c r="E138" s="2"/>
      <c r="F138" s="2"/>
      <c r="G138" s="2"/>
      <c r="H138" s="2"/>
      <c r="I138" s="2"/>
      <c r="J138" s="2"/>
    </row>
    <row r="139" spans="1:10" x14ac:dyDescent="0.3">
      <c r="A139" s="2"/>
      <c r="D139" s="2"/>
      <c r="E139" s="2"/>
      <c r="F139" s="2"/>
      <c r="G139" s="2"/>
      <c r="H139" s="2"/>
      <c r="I139" s="2"/>
      <c r="J139" s="2"/>
    </row>
    <row r="140" spans="1:10" x14ac:dyDescent="0.3">
      <c r="A140" s="2"/>
      <c r="D140" s="2"/>
      <c r="E140" s="2"/>
      <c r="F140" s="2"/>
      <c r="G140" s="2"/>
      <c r="H140" s="2"/>
      <c r="I140" s="2"/>
      <c r="J140" s="2"/>
    </row>
    <row r="141" spans="1:10" x14ac:dyDescent="0.3">
      <c r="A141" s="2"/>
      <c r="D141" s="2"/>
      <c r="E141" s="2"/>
      <c r="F141" s="2"/>
      <c r="G141" s="2"/>
      <c r="H141" s="2"/>
      <c r="I141" s="2"/>
      <c r="J141" s="2"/>
    </row>
    <row r="142" spans="1:10" x14ac:dyDescent="0.3">
      <c r="A142" s="2"/>
      <c r="D142" s="2"/>
      <c r="E142" s="2"/>
      <c r="F142" s="2"/>
      <c r="G142" s="2"/>
      <c r="H142" s="2"/>
      <c r="I142" s="2"/>
      <c r="J142" s="2"/>
    </row>
    <row r="143" spans="1:10" x14ac:dyDescent="0.3">
      <c r="A143" s="2"/>
      <c r="D143" s="2"/>
      <c r="E143" s="2"/>
      <c r="F143" s="2"/>
      <c r="G143" s="2"/>
      <c r="H143" s="2"/>
      <c r="I143" s="2"/>
      <c r="J143" s="2"/>
    </row>
    <row r="144" spans="1:10" x14ac:dyDescent="0.3">
      <c r="A144" s="2"/>
      <c r="D144" s="2"/>
      <c r="E144" s="2"/>
      <c r="F144" s="2"/>
      <c r="G144" s="2"/>
      <c r="H144" s="2"/>
      <c r="I144" s="2"/>
      <c r="J144" s="2"/>
    </row>
    <row r="145" spans="1:10" x14ac:dyDescent="0.3">
      <c r="A145" s="2"/>
      <c r="D145" s="2"/>
      <c r="E145" s="2"/>
      <c r="F145" s="2"/>
      <c r="G145" s="2"/>
      <c r="H145" s="2"/>
      <c r="I145" s="2"/>
      <c r="J145" s="2"/>
    </row>
    <row r="146" spans="1:10" x14ac:dyDescent="0.3">
      <c r="A146" s="2"/>
      <c r="D146" s="2"/>
      <c r="E146" s="2"/>
      <c r="F146" s="2"/>
      <c r="G146" s="2"/>
      <c r="H146" s="2"/>
      <c r="I146" s="2"/>
      <c r="J146" s="2"/>
    </row>
    <row r="147" spans="1:10" x14ac:dyDescent="0.3">
      <c r="A147" s="2"/>
      <c r="D147" s="2"/>
      <c r="E147" s="2"/>
      <c r="F147" s="2"/>
      <c r="G147" s="2"/>
      <c r="H147" s="2"/>
      <c r="I147" s="2"/>
      <c r="J147" s="2"/>
    </row>
    <row r="148" spans="1:10" x14ac:dyDescent="0.3">
      <c r="A148" s="2"/>
      <c r="D148" s="2"/>
      <c r="E148" s="2"/>
      <c r="F148" s="2"/>
      <c r="G148" s="2"/>
      <c r="H148" s="2"/>
      <c r="I148" s="2"/>
      <c r="J148" s="2"/>
    </row>
    <row r="149" spans="1:10" x14ac:dyDescent="0.3">
      <c r="A149" s="2"/>
      <c r="D149" s="2"/>
      <c r="E149" s="2"/>
      <c r="F149" s="2"/>
      <c r="G149" s="2"/>
      <c r="H149" s="2"/>
      <c r="I149" s="2"/>
      <c r="J149" s="2"/>
    </row>
    <row r="150" spans="1:10" x14ac:dyDescent="0.3">
      <c r="A150" s="2"/>
      <c r="D150" s="2"/>
      <c r="E150" s="2"/>
      <c r="F150" s="2"/>
      <c r="G150" s="2"/>
      <c r="H150" s="2"/>
      <c r="I150" s="2"/>
      <c r="J150" s="2"/>
    </row>
    <row r="151" spans="1:10" x14ac:dyDescent="0.3">
      <c r="A151" s="2"/>
      <c r="D151" s="2"/>
      <c r="E151" s="2"/>
      <c r="F151" s="2"/>
      <c r="G151" s="2"/>
      <c r="H151" s="2"/>
      <c r="I151" s="2"/>
      <c r="J151" s="2"/>
    </row>
    <row r="152" spans="1:10" x14ac:dyDescent="0.3">
      <c r="A152" s="2"/>
      <c r="D152" s="2"/>
      <c r="E152" s="2"/>
      <c r="F152" s="2"/>
      <c r="G152" s="2"/>
      <c r="H152" s="2"/>
      <c r="I152" s="2"/>
      <c r="J152" s="2"/>
    </row>
    <row r="153" spans="1:10" x14ac:dyDescent="0.3">
      <c r="A153" s="2"/>
      <c r="D153" s="2"/>
      <c r="E153" s="2"/>
      <c r="F153" s="2"/>
      <c r="G153" s="2"/>
      <c r="H153" s="2"/>
      <c r="I153" s="2"/>
      <c r="J153" s="2"/>
    </row>
    <row r="154" spans="1:10" x14ac:dyDescent="0.3">
      <c r="A154" s="2"/>
      <c r="D154" s="2"/>
      <c r="E154" s="2"/>
      <c r="F154" s="2"/>
      <c r="G154" s="2"/>
      <c r="H154" s="2"/>
      <c r="I154" s="2"/>
      <c r="J154" s="2"/>
    </row>
    <row r="155" spans="1:10" x14ac:dyDescent="0.3">
      <c r="A155" s="2"/>
      <c r="D155" s="2"/>
      <c r="E155" s="2"/>
      <c r="F155" s="2"/>
      <c r="G155" s="2"/>
      <c r="H155" s="2"/>
      <c r="I155" s="2"/>
      <c r="J155" s="2"/>
    </row>
    <row r="156" spans="1:10" x14ac:dyDescent="0.3">
      <c r="A156" s="2"/>
      <c r="D156" s="2"/>
      <c r="E156" s="2"/>
      <c r="F156" s="2"/>
      <c r="G156" s="2"/>
      <c r="H156" s="2"/>
      <c r="I156" s="2"/>
      <c r="J156" s="2"/>
    </row>
    <row r="157" spans="1:10" x14ac:dyDescent="0.3">
      <c r="A157" s="2"/>
      <c r="D157" s="2"/>
      <c r="E157" s="2"/>
      <c r="F157" s="2"/>
      <c r="G157" s="2"/>
      <c r="H157" s="2"/>
      <c r="I157" s="2"/>
      <c r="J157" s="2"/>
    </row>
    <row r="158" spans="1:10" x14ac:dyDescent="0.3">
      <c r="A158" s="2"/>
      <c r="D158" s="2"/>
      <c r="E158" s="2"/>
      <c r="F158" s="2"/>
      <c r="G158" s="2"/>
      <c r="H158" s="2"/>
      <c r="I158" s="2"/>
      <c r="J158" s="2"/>
    </row>
    <row r="159" spans="1:10" x14ac:dyDescent="0.3">
      <c r="A159" s="2"/>
      <c r="D159" s="2"/>
      <c r="E159" s="2"/>
      <c r="F159" s="2"/>
      <c r="G159" s="2"/>
      <c r="H159" s="2"/>
      <c r="I159" s="2"/>
      <c r="J159" s="2"/>
    </row>
    <row r="160" spans="1:10" x14ac:dyDescent="0.3">
      <c r="A160" s="2"/>
      <c r="D160" s="2"/>
      <c r="E160" s="2"/>
      <c r="F160" s="2"/>
      <c r="G160" s="2"/>
      <c r="H160" s="2"/>
      <c r="I160" s="2"/>
      <c r="J160" s="2"/>
    </row>
    <row r="161" spans="1:10" x14ac:dyDescent="0.3">
      <c r="A161" s="2"/>
      <c r="D161" s="2"/>
      <c r="E161" s="2"/>
      <c r="F161" s="2"/>
      <c r="G161" s="2"/>
      <c r="H161" s="2"/>
      <c r="I161" s="2"/>
      <c r="J161" s="2"/>
    </row>
    <row r="162" spans="1:10" x14ac:dyDescent="0.3">
      <c r="A162" s="2"/>
      <c r="D162" s="2"/>
      <c r="E162" s="2"/>
      <c r="F162" s="2"/>
      <c r="G162" s="2"/>
      <c r="H162" s="2"/>
      <c r="I162" s="2"/>
      <c r="J162" s="2"/>
    </row>
    <row r="163" spans="1:10" x14ac:dyDescent="0.3">
      <c r="A163" s="2"/>
      <c r="D163" s="2"/>
      <c r="E163" s="2"/>
      <c r="F163" s="2"/>
      <c r="G163" s="2"/>
      <c r="H163" s="2"/>
      <c r="I163" s="2"/>
      <c r="J163" s="2"/>
    </row>
    <row r="164" spans="1:10" x14ac:dyDescent="0.3">
      <c r="A164" s="2"/>
      <c r="D164" s="2"/>
      <c r="E164" s="2"/>
      <c r="F164" s="2"/>
      <c r="G164" s="2"/>
      <c r="H164" s="2"/>
      <c r="I164" s="2"/>
      <c r="J164" s="2"/>
    </row>
    <row r="165" spans="1:10" x14ac:dyDescent="0.3">
      <c r="A165" s="2"/>
      <c r="D165" s="2"/>
      <c r="E165" s="2"/>
      <c r="F165" s="2"/>
      <c r="G165" s="2"/>
      <c r="H165" s="2"/>
      <c r="I165" s="2"/>
      <c r="J165" s="2"/>
    </row>
    <row r="166" spans="1:10" x14ac:dyDescent="0.3">
      <c r="A166" s="2"/>
      <c r="D166" s="2"/>
      <c r="E166" s="2"/>
      <c r="F166" s="2"/>
      <c r="G166" s="2"/>
      <c r="H166" s="2"/>
      <c r="I166" s="2"/>
      <c r="J166" s="2"/>
    </row>
    <row r="167" spans="1:10" x14ac:dyDescent="0.3">
      <c r="A167" s="2"/>
      <c r="D167" s="2"/>
      <c r="E167" s="2"/>
      <c r="F167" s="2"/>
      <c r="G167" s="2"/>
      <c r="H167" s="2"/>
      <c r="I167" s="2"/>
      <c r="J167" s="2"/>
    </row>
    <row r="168" spans="1:10" x14ac:dyDescent="0.3">
      <c r="A168" s="2"/>
      <c r="D168" s="2"/>
      <c r="E168" s="2"/>
      <c r="F168" s="2"/>
      <c r="G168" s="2"/>
      <c r="H168" s="2"/>
      <c r="I168" s="2"/>
      <c r="J168" s="2"/>
    </row>
    <row r="169" spans="1:10" x14ac:dyDescent="0.3">
      <c r="A169" s="2"/>
      <c r="D169" s="2"/>
      <c r="E169" s="2"/>
      <c r="F169" s="2"/>
      <c r="G169" s="2"/>
      <c r="H169" s="2"/>
      <c r="I169" s="2"/>
      <c r="J169" s="2"/>
    </row>
    <row r="170" spans="1:10" x14ac:dyDescent="0.3">
      <c r="A170" s="2"/>
      <c r="D170" s="2"/>
      <c r="E170" s="2"/>
      <c r="F170" s="2"/>
      <c r="G170" s="2"/>
      <c r="H170" s="2"/>
      <c r="I170" s="2"/>
      <c r="J170" s="2"/>
    </row>
    <row r="171" spans="1:10" x14ac:dyDescent="0.3">
      <c r="A171" s="2"/>
      <c r="D171" s="2"/>
      <c r="E171" s="2"/>
      <c r="F171" s="2"/>
      <c r="G171" s="2"/>
      <c r="H171" s="2"/>
      <c r="I171" s="2"/>
      <c r="J171" s="2"/>
    </row>
    <row r="172" spans="1:10" x14ac:dyDescent="0.3">
      <c r="A172" s="2"/>
      <c r="D172" s="2"/>
      <c r="E172" s="2"/>
      <c r="F172" s="2"/>
      <c r="G172" s="2"/>
      <c r="H172" s="2"/>
      <c r="I172" s="2"/>
      <c r="J172" s="2"/>
    </row>
    <row r="173" spans="1:10" x14ac:dyDescent="0.3">
      <c r="A173" s="2"/>
      <c r="D173" s="2"/>
      <c r="E173" s="2"/>
      <c r="F173" s="2"/>
      <c r="G173" s="2"/>
      <c r="H173" s="2"/>
      <c r="I173" s="2"/>
      <c r="J173" s="2"/>
    </row>
    <row r="174" spans="1:10" x14ac:dyDescent="0.3">
      <c r="A174" s="2"/>
      <c r="D174" s="2"/>
      <c r="E174" s="2"/>
      <c r="F174" s="2"/>
      <c r="G174" s="2"/>
      <c r="H174" s="2"/>
      <c r="I174" s="2"/>
      <c r="J174" s="2"/>
    </row>
    <row r="175" spans="1:10" x14ac:dyDescent="0.3">
      <c r="A175" s="2"/>
      <c r="D175" s="2"/>
      <c r="E175" s="2"/>
      <c r="F175" s="2"/>
      <c r="G175" s="2"/>
      <c r="H175" s="2"/>
      <c r="I175" s="2"/>
      <c r="J175" s="2"/>
    </row>
    <row r="176" spans="1:10" x14ac:dyDescent="0.3">
      <c r="A176" s="2"/>
      <c r="D176" s="2"/>
      <c r="E176" s="2"/>
      <c r="F176" s="2"/>
      <c r="G176" s="2"/>
      <c r="H176" s="2"/>
      <c r="I176" s="2"/>
      <c r="J176" s="2"/>
    </row>
    <row r="177" spans="1:10" x14ac:dyDescent="0.3">
      <c r="A177" s="2"/>
      <c r="D177" s="2"/>
      <c r="E177" s="2"/>
      <c r="F177" s="2"/>
      <c r="G177" s="2"/>
      <c r="H177" s="2"/>
      <c r="I177" s="2"/>
      <c r="J177" s="2"/>
    </row>
    <row r="178" spans="1:10" x14ac:dyDescent="0.3">
      <c r="A178" s="2"/>
      <c r="D178" s="2"/>
      <c r="E178" s="2"/>
      <c r="F178" s="2"/>
      <c r="G178" s="2"/>
      <c r="H178" s="2"/>
      <c r="I178" s="2"/>
      <c r="J178" s="2"/>
    </row>
    <row r="179" spans="1:10" x14ac:dyDescent="0.3">
      <c r="A179" s="2"/>
      <c r="D179" s="2"/>
      <c r="E179" s="2"/>
      <c r="F179" s="2"/>
      <c r="G179" s="2"/>
      <c r="H179" s="2"/>
      <c r="I179" s="2"/>
      <c r="J179" s="2"/>
    </row>
    <row r="180" spans="1:10" x14ac:dyDescent="0.3">
      <c r="A180" s="2"/>
      <c r="D180" s="2"/>
      <c r="E180" s="2"/>
      <c r="F180" s="2"/>
      <c r="G180" s="2"/>
      <c r="H180" s="2"/>
      <c r="I180" s="2"/>
      <c r="J180" s="2"/>
    </row>
    <row r="181" spans="1:10" x14ac:dyDescent="0.3">
      <c r="A181" s="2"/>
      <c r="D181" s="2"/>
      <c r="E181" s="2"/>
      <c r="F181" s="2"/>
      <c r="G181" s="2"/>
      <c r="H181" s="2"/>
      <c r="I181" s="2"/>
      <c r="J181" s="2"/>
    </row>
    <row r="182" spans="1:10" x14ac:dyDescent="0.3">
      <c r="A182" s="2"/>
      <c r="D182" s="2"/>
      <c r="E182" s="2"/>
      <c r="F182" s="2"/>
      <c r="G182" s="2"/>
      <c r="H182" s="2"/>
      <c r="I182" s="2"/>
      <c r="J182" s="2"/>
    </row>
    <row r="183" spans="1:10" x14ac:dyDescent="0.3">
      <c r="A183" s="2"/>
      <c r="D183" s="2"/>
      <c r="E183" s="2"/>
      <c r="F183" s="2"/>
      <c r="G183" s="2"/>
      <c r="H183" s="2"/>
      <c r="I183" s="2"/>
      <c r="J183" s="2"/>
    </row>
    <row r="184" spans="1:10" x14ac:dyDescent="0.3">
      <c r="A184" s="2"/>
      <c r="D184" s="2"/>
      <c r="E184" s="2"/>
      <c r="F184" s="2"/>
      <c r="G184" s="2"/>
      <c r="H184" s="2"/>
      <c r="I184" s="2"/>
      <c r="J184" s="2"/>
    </row>
    <row r="185" spans="1:10" x14ac:dyDescent="0.3">
      <c r="A185" s="2"/>
      <c r="D185" s="2"/>
      <c r="E185" s="2"/>
      <c r="F185" s="2"/>
      <c r="G185" s="2"/>
      <c r="H185" s="2"/>
      <c r="I185" s="2"/>
      <c r="J185" s="2"/>
    </row>
    <row r="186" spans="1:10" x14ac:dyDescent="0.3">
      <c r="A186" s="2"/>
      <c r="D186" s="2"/>
      <c r="E186" s="2"/>
      <c r="F186" s="2"/>
      <c r="G186" s="2"/>
      <c r="H186" s="2"/>
      <c r="I186" s="2"/>
      <c r="J186" s="2"/>
    </row>
    <row r="187" spans="1:10" x14ac:dyDescent="0.3">
      <c r="A187" s="2"/>
      <c r="D187" s="2"/>
      <c r="E187" s="2"/>
      <c r="F187" s="2"/>
      <c r="G187" s="2"/>
      <c r="H187" s="2"/>
      <c r="I187" s="2"/>
      <c r="J187" s="2"/>
    </row>
    <row r="188" spans="1:10" x14ac:dyDescent="0.3">
      <c r="A188" s="2"/>
      <c r="D188" s="2"/>
      <c r="E188" s="2"/>
      <c r="F188" s="2"/>
      <c r="G188" s="2"/>
      <c r="H188" s="2"/>
      <c r="I188" s="2"/>
      <c r="J188" s="2"/>
    </row>
    <row r="189" spans="1:10" x14ac:dyDescent="0.3">
      <c r="A189" s="2"/>
      <c r="D189" s="2"/>
      <c r="E189" s="2"/>
      <c r="F189" s="2"/>
      <c r="G189" s="2"/>
      <c r="H189" s="2"/>
      <c r="I189" s="2"/>
      <c r="J189" s="2"/>
    </row>
    <row r="190" spans="1:10" x14ac:dyDescent="0.3">
      <c r="A190" s="2"/>
      <c r="D190" s="2"/>
      <c r="E190" s="2"/>
      <c r="F190" s="2"/>
      <c r="G190" s="2"/>
      <c r="H190" s="2"/>
      <c r="I190" s="2"/>
      <c r="J190" s="2"/>
    </row>
    <row r="191" spans="1:10" x14ac:dyDescent="0.3">
      <c r="A191" s="2"/>
      <c r="D191" s="2"/>
      <c r="E191" s="2"/>
      <c r="F191" s="2"/>
      <c r="G191" s="2"/>
      <c r="H191" s="2"/>
      <c r="I191" s="2"/>
      <c r="J191" s="2"/>
    </row>
    <row r="192" spans="1:10" x14ac:dyDescent="0.3">
      <c r="A192" s="2"/>
      <c r="D192" s="2"/>
      <c r="E192" s="2"/>
      <c r="F192" s="2"/>
      <c r="G192" s="2"/>
      <c r="H192" s="2"/>
      <c r="I192" s="2"/>
      <c r="J192" s="2"/>
    </row>
    <row r="193" spans="1:10" x14ac:dyDescent="0.3">
      <c r="A193" s="2"/>
      <c r="D193" s="2"/>
      <c r="E193" s="2"/>
      <c r="F193" s="2"/>
      <c r="G193" s="2"/>
      <c r="H193" s="2"/>
      <c r="I193" s="2"/>
      <c r="J193" s="2"/>
    </row>
    <row r="194" spans="1:10" x14ac:dyDescent="0.3">
      <c r="A194" s="2"/>
      <c r="D194" s="2"/>
      <c r="E194" s="2"/>
      <c r="F194" s="2"/>
      <c r="G194" s="2"/>
      <c r="H194" s="2"/>
      <c r="I194" s="2"/>
      <c r="J194" s="2"/>
    </row>
    <row r="195" spans="1:10" x14ac:dyDescent="0.3">
      <c r="A195" s="2"/>
      <c r="D195" s="2"/>
      <c r="E195" s="2"/>
      <c r="F195" s="2"/>
      <c r="G195" s="2"/>
      <c r="H195" s="2"/>
      <c r="I195" s="2"/>
      <c r="J195" s="2"/>
    </row>
    <row r="196" spans="1:10" x14ac:dyDescent="0.3">
      <c r="A196" s="2"/>
      <c r="D196" s="2"/>
      <c r="E196" s="2"/>
      <c r="F196" s="2"/>
      <c r="G196" s="2"/>
      <c r="H196" s="2"/>
      <c r="I196" s="2"/>
      <c r="J196" s="2"/>
    </row>
    <row r="197" spans="1:10" x14ac:dyDescent="0.3">
      <c r="A197" s="2"/>
      <c r="D197" s="2"/>
      <c r="E197" s="2"/>
      <c r="F197" s="2"/>
      <c r="G197" s="2"/>
      <c r="H197" s="2"/>
      <c r="I197" s="2"/>
      <c r="J197" s="2"/>
    </row>
    <row r="198" spans="1:10" x14ac:dyDescent="0.3">
      <c r="A198" s="2"/>
      <c r="D198" s="2"/>
      <c r="E198" s="2"/>
      <c r="F198" s="2"/>
      <c r="G198" s="2"/>
      <c r="H198" s="2"/>
      <c r="I198" s="2"/>
      <c r="J198" s="2"/>
    </row>
    <row r="199" spans="1:10" x14ac:dyDescent="0.3">
      <c r="A199" s="2"/>
      <c r="D199" s="2"/>
      <c r="E199" s="2"/>
      <c r="F199" s="2"/>
      <c r="G199" s="2"/>
      <c r="H199" s="2"/>
      <c r="I199" s="2"/>
      <c r="J199" s="2"/>
    </row>
    <row r="200" spans="1:10" x14ac:dyDescent="0.3">
      <c r="A200" s="2"/>
      <c r="D200" s="2"/>
      <c r="E200" s="2"/>
      <c r="F200" s="2"/>
      <c r="G200" s="2"/>
      <c r="H200" s="2"/>
      <c r="I200" s="2"/>
      <c r="J200" s="2"/>
    </row>
    <row r="201" spans="1:10" x14ac:dyDescent="0.3">
      <c r="A201" s="2"/>
      <c r="D201" s="2"/>
      <c r="E201" s="2"/>
      <c r="F201" s="2"/>
      <c r="G201" s="2"/>
      <c r="H201" s="2"/>
      <c r="I201" s="2"/>
      <c r="J201" s="2"/>
    </row>
    <row r="202" spans="1:10" x14ac:dyDescent="0.3">
      <c r="A202" s="2"/>
      <c r="D202" s="2"/>
      <c r="E202" s="2"/>
      <c r="F202" s="2"/>
      <c r="G202" s="2"/>
      <c r="H202" s="2"/>
      <c r="I202" s="2"/>
      <c r="J202" s="2"/>
    </row>
    <row r="203" spans="1:10" x14ac:dyDescent="0.3">
      <c r="A203" s="2"/>
      <c r="D203" s="2"/>
      <c r="E203" s="2"/>
      <c r="F203" s="2"/>
      <c r="G203" s="2"/>
      <c r="H203" s="2"/>
      <c r="I203" s="2"/>
      <c r="J203" s="2"/>
    </row>
    <row r="204" spans="1:10" x14ac:dyDescent="0.3">
      <c r="A204" s="2"/>
      <c r="D204" s="2"/>
      <c r="E204" s="2"/>
      <c r="F204" s="2"/>
      <c r="G204" s="2"/>
      <c r="H204" s="2"/>
      <c r="I204" s="2"/>
      <c r="J204" s="2"/>
    </row>
    <row r="205" spans="1:10" x14ac:dyDescent="0.3">
      <c r="A205" s="2"/>
      <c r="D205" s="2"/>
      <c r="E205" s="2"/>
      <c r="F205" s="2"/>
      <c r="G205" s="2"/>
      <c r="H205" s="2"/>
      <c r="I205" s="2"/>
      <c r="J205" s="2"/>
    </row>
    <row r="206" spans="1:10" x14ac:dyDescent="0.3">
      <c r="A206" s="2"/>
      <c r="D206" s="2"/>
      <c r="E206" s="2"/>
      <c r="F206" s="2"/>
      <c r="G206" s="2"/>
      <c r="H206" s="2"/>
      <c r="I206" s="2"/>
      <c r="J206" s="2"/>
    </row>
    <row r="207" spans="1:10" x14ac:dyDescent="0.3">
      <c r="A207" s="2"/>
      <c r="D207" s="2"/>
      <c r="E207" s="2"/>
      <c r="F207" s="2"/>
      <c r="G207" s="2"/>
      <c r="H207" s="2"/>
      <c r="I207" s="2"/>
      <c r="J207" s="2"/>
    </row>
    <row r="208" spans="1:10" x14ac:dyDescent="0.3">
      <c r="A208" s="2"/>
      <c r="D208" s="2"/>
      <c r="E208" s="2"/>
      <c r="F208" s="2"/>
      <c r="G208" s="2"/>
      <c r="H208" s="2"/>
      <c r="I208" s="2"/>
      <c r="J208" s="2"/>
    </row>
    <row r="209" spans="1:10" x14ac:dyDescent="0.3">
      <c r="A209" s="2"/>
      <c r="D209" s="2"/>
      <c r="E209" s="2"/>
      <c r="F209" s="2"/>
      <c r="G209" s="2"/>
      <c r="H209" s="2"/>
      <c r="I209" s="2"/>
      <c r="J209" s="2"/>
    </row>
    <row r="210" spans="1:10" x14ac:dyDescent="0.3">
      <c r="A210" s="2"/>
      <c r="D210" s="2"/>
      <c r="E210" s="2"/>
      <c r="F210" s="2"/>
      <c r="G210" s="2"/>
      <c r="H210" s="2"/>
      <c r="I210" s="2"/>
      <c r="J210" s="2"/>
    </row>
    <row r="211" spans="1:10" x14ac:dyDescent="0.3">
      <c r="A211" s="2"/>
      <c r="D211" s="2"/>
      <c r="E211" s="2"/>
      <c r="F211" s="2"/>
      <c r="G211" s="2"/>
      <c r="H211" s="2"/>
      <c r="I211" s="2"/>
      <c r="J211" s="2"/>
    </row>
    <row r="212" spans="1:10" x14ac:dyDescent="0.3">
      <c r="A212" s="2"/>
      <c r="D212" s="2"/>
      <c r="E212" s="2"/>
      <c r="F212" s="2"/>
      <c r="G212" s="2"/>
      <c r="H212" s="2"/>
      <c r="I212" s="2"/>
      <c r="J212" s="2"/>
    </row>
    <row r="213" spans="1:10" x14ac:dyDescent="0.3">
      <c r="A213" s="2"/>
      <c r="D213" s="2"/>
      <c r="E213" s="2"/>
      <c r="F213" s="2"/>
      <c r="G213" s="2"/>
      <c r="H213" s="2"/>
      <c r="I213" s="2"/>
      <c r="J213" s="2"/>
    </row>
    <row r="214" spans="1:10" x14ac:dyDescent="0.3">
      <c r="A214" s="2"/>
      <c r="D214" s="2"/>
      <c r="E214" s="2"/>
      <c r="F214" s="2"/>
      <c r="G214" s="2"/>
      <c r="H214" s="2"/>
      <c r="I214" s="2"/>
      <c r="J214" s="2"/>
    </row>
    <row r="215" spans="1:10" x14ac:dyDescent="0.3">
      <c r="A215" s="2"/>
      <c r="D215" s="2"/>
      <c r="E215" s="2"/>
      <c r="F215" s="2"/>
      <c r="G215" s="2"/>
      <c r="H215" s="2"/>
      <c r="I215" s="2"/>
      <c r="J215" s="2"/>
    </row>
    <row r="216" spans="1:10" x14ac:dyDescent="0.3">
      <c r="A216" s="2"/>
      <c r="D216" s="2"/>
      <c r="E216" s="2"/>
      <c r="F216" s="2"/>
      <c r="G216" s="2"/>
      <c r="H216" s="2"/>
      <c r="I216" s="2"/>
      <c r="J216" s="2"/>
    </row>
    <row r="217" spans="1:10" x14ac:dyDescent="0.3">
      <c r="A217" s="2"/>
      <c r="D217" s="2"/>
      <c r="E217" s="2"/>
      <c r="F217" s="2"/>
      <c r="G217" s="2"/>
      <c r="H217" s="2"/>
      <c r="I217" s="2"/>
      <c r="J217" s="2"/>
    </row>
    <row r="218" spans="1:10" x14ac:dyDescent="0.3">
      <c r="A218" s="2"/>
      <c r="D218" s="2"/>
      <c r="E218" s="2"/>
      <c r="F218" s="2"/>
      <c r="G218" s="2"/>
      <c r="H218" s="2"/>
      <c r="I218" s="2"/>
      <c r="J218" s="2"/>
    </row>
    <row r="219" spans="1:10" x14ac:dyDescent="0.3">
      <c r="A219" s="2"/>
      <c r="D219" s="2"/>
      <c r="E219" s="2"/>
      <c r="F219" s="2"/>
      <c r="G219" s="2"/>
      <c r="H219" s="2"/>
      <c r="I219" s="2"/>
      <c r="J219" s="2"/>
    </row>
    <row r="220" spans="1:10" x14ac:dyDescent="0.3">
      <c r="A220" s="2"/>
      <c r="D220" s="2"/>
      <c r="E220" s="2"/>
      <c r="F220" s="2"/>
      <c r="G220" s="2"/>
      <c r="H220" s="2"/>
      <c r="I220" s="2"/>
      <c r="J220" s="2"/>
    </row>
    <row r="221" spans="1:10" x14ac:dyDescent="0.3">
      <c r="A221" s="2"/>
      <c r="D221" s="2"/>
      <c r="E221" s="2"/>
      <c r="F221" s="2"/>
      <c r="G221" s="2"/>
      <c r="H221" s="2"/>
      <c r="I221" s="2"/>
      <c r="J221" s="2"/>
    </row>
    <row r="222" spans="1:10" x14ac:dyDescent="0.3">
      <c r="A222" s="2"/>
      <c r="D222" s="2"/>
      <c r="E222" s="2"/>
      <c r="F222" s="2"/>
      <c r="G222" s="2"/>
      <c r="H222" s="2"/>
      <c r="I222" s="2"/>
      <c r="J222" s="2"/>
    </row>
    <row r="223" spans="1:10" x14ac:dyDescent="0.3">
      <c r="A223" s="2"/>
      <c r="D223" s="2"/>
      <c r="E223" s="2"/>
      <c r="F223" s="2"/>
      <c r="G223" s="2"/>
      <c r="H223" s="2"/>
      <c r="I223" s="2"/>
      <c r="J223" s="2"/>
    </row>
    <row r="224" spans="1:10" x14ac:dyDescent="0.3">
      <c r="A224" s="2"/>
      <c r="D224" s="2"/>
      <c r="E224" s="2"/>
      <c r="F224" s="2"/>
      <c r="G224" s="2"/>
      <c r="H224" s="2"/>
      <c r="I224" s="2"/>
      <c r="J224" s="2"/>
    </row>
    <row r="225" spans="1:10" x14ac:dyDescent="0.3">
      <c r="A225" s="2"/>
      <c r="D225" s="2"/>
      <c r="E225" s="2"/>
      <c r="F225" s="2"/>
      <c r="G225" s="2"/>
      <c r="H225" s="2"/>
      <c r="I225" s="2"/>
      <c r="J225" s="2"/>
    </row>
    <row r="226" spans="1:10" x14ac:dyDescent="0.3">
      <c r="A226" s="2"/>
      <c r="D226" s="2"/>
      <c r="E226" s="2"/>
      <c r="F226" s="2"/>
      <c r="G226" s="2"/>
      <c r="H226" s="2"/>
      <c r="I226" s="2"/>
      <c r="J226" s="2"/>
    </row>
    <row r="227" spans="1:10" x14ac:dyDescent="0.3">
      <c r="A227" s="2"/>
      <c r="D227" s="2"/>
      <c r="E227" s="2"/>
      <c r="F227" s="2"/>
      <c r="G227" s="2"/>
      <c r="H227" s="2"/>
      <c r="I227" s="2"/>
      <c r="J227" s="2"/>
    </row>
    <row r="228" spans="1:10" x14ac:dyDescent="0.3">
      <c r="A228" s="2"/>
      <c r="D228" s="2"/>
      <c r="E228" s="2"/>
      <c r="F228" s="2"/>
      <c r="G228" s="2"/>
      <c r="H228" s="2"/>
      <c r="I228" s="2"/>
      <c r="J228" s="2"/>
    </row>
    <row r="229" spans="1:10" x14ac:dyDescent="0.3">
      <c r="A229" s="2"/>
      <c r="D229" s="2"/>
      <c r="E229" s="2"/>
      <c r="F229" s="2"/>
      <c r="G229" s="2"/>
      <c r="H229" s="2"/>
      <c r="I229" s="2"/>
      <c r="J229" s="2"/>
    </row>
    <row r="230" spans="1:10" x14ac:dyDescent="0.3">
      <c r="A230" s="2"/>
      <c r="D230" s="2"/>
      <c r="E230" s="2"/>
      <c r="F230" s="2"/>
      <c r="G230" s="2"/>
      <c r="H230" s="2"/>
      <c r="I230" s="2"/>
      <c r="J230" s="2"/>
    </row>
    <row r="231" spans="1:10" x14ac:dyDescent="0.3">
      <c r="A231" s="2"/>
      <c r="D231" s="2"/>
      <c r="E231" s="2"/>
      <c r="F231" s="2"/>
      <c r="G231" s="2"/>
      <c r="H231" s="2"/>
      <c r="I231" s="2"/>
      <c r="J231" s="2"/>
    </row>
    <row r="232" spans="1:10" x14ac:dyDescent="0.3">
      <c r="A232" s="2"/>
      <c r="D232" s="2"/>
      <c r="E232" s="2"/>
      <c r="F232" s="2"/>
      <c r="G232" s="2"/>
      <c r="H232" s="2"/>
      <c r="I232" s="2"/>
      <c r="J232" s="2"/>
    </row>
    <row r="233" spans="1:10" x14ac:dyDescent="0.3">
      <c r="A233" s="2"/>
      <c r="D233" s="2"/>
      <c r="E233" s="2"/>
      <c r="F233" s="2"/>
      <c r="G233" s="2"/>
      <c r="H233" s="2"/>
      <c r="I233" s="2"/>
      <c r="J233" s="2"/>
    </row>
    <row r="234" spans="1:10" x14ac:dyDescent="0.3">
      <c r="A234" s="2"/>
      <c r="D234" s="2"/>
      <c r="E234" s="2"/>
      <c r="F234" s="2"/>
      <c r="G234" s="2"/>
      <c r="H234" s="2"/>
      <c r="I234" s="2"/>
      <c r="J234" s="2"/>
    </row>
    <row r="235" spans="1:10" x14ac:dyDescent="0.3">
      <c r="A235" s="2"/>
      <c r="D235" s="2"/>
      <c r="E235" s="2"/>
      <c r="F235" s="2"/>
      <c r="G235" s="2"/>
      <c r="H235" s="2"/>
      <c r="I235" s="2"/>
      <c r="J235" s="2"/>
    </row>
    <row r="236" spans="1:10" x14ac:dyDescent="0.3">
      <c r="A236" s="2"/>
      <c r="D236" s="2"/>
      <c r="E236" s="2"/>
      <c r="F236" s="2"/>
      <c r="G236" s="2"/>
      <c r="H236" s="2"/>
      <c r="I236" s="2"/>
      <c r="J236" s="2"/>
    </row>
    <row r="237" spans="1:10" x14ac:dyDescent="0.3">
      <c r="A237" s="2"/>
      <c r="D237" s="2"/>
      <c r="E237" s="2"/>
      <c r="F237" s="2"/>
      <c r="G237" s="2"/>
      <c r="H237" s="2"/>
      <c r="I237" s="2"/>
      <c r="J237" s="2"/>
    </row>
    <row r="238" spans="1:10" x14ac:dyDescent="0.3">
      <c r="A238" s="2"/>
      <c r="D238" s="2"/>
      <c r="E238" s="2"/>
      <c r="F238" s="2"/>
      <c r="G238" s="2"/>
      <c r="H238" s="2"/>
      <c r="I238" s="2"/>
      <c r="J238" s="2"/>
    </row>
    <row r="239" spans="1:10" x14ac:dyDescent="0.3">
      <c r="A239" s="2"/>
      <c r="D239" s="2"/>
      <c r="E239" s="2"/>
      <c r="F239" s="2"/>
      <c r="G239" s="2"/>
      <c r="H239" s="2"/>
      <c r="I239" s="2"/>
      <c r="J239" s="2"/>
    </row>
    <row r="240" spans="1:10" x14ac:dyDescent="0.3">
      <c r="A240" s="2"/>
    </row>
    <row r="241" spans="1:1" x14ac:dyDescent="0.3">
      <c r="A241" s="2"/>
    </row>
    <row r="242" spans="1:1" x14ac:dyDescent="0.3">
      <c r="A242" s="2"/>
    </row>
  </sheetData>
  <scenarios current="0" sqref="I30">
    <scenario name="AZ" count="1" user="Utilisateur Windows" comment="Créé par Utilisateur Windows le 22/05/2020_x000a_Modifié par: Utilisateur Windows le 22/05/2020">
      <inputCells r="B1" val="26"/>
    </scenario>
  </scenarios>
  <pageMargins left="0.7" right="0.7" top="0.75" bottom="0.75" header="0.3" footer="0.3"/>
  <cellWatches>
    <cellWatch r="I35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111" workbookViewId="0">
      <selection activeCell="C12" sqref="C12"/>
    </sheetView>
  </sheetViews>
  <sheetFormatPr baseColWidth="10" defaultRowHeight="14.4" x14ac:dyDescent="0.3"/>
  <cols>
    <col min="2" max="3" width="11.5546875" style="2"/>
  </cols>
  <sheetData>
    <row r="1" spans="1:4" x14ac:dyDescent="0.3">
      <c r="B1" s="2" t="s">
        <v>30</v>
      </c>
      <c r="C1" s="2" t="s">
        <v>31</v>
      </c>
      <c r="D1" t="s">
        <v>32</v>
      </c>
    </row>
    <row r="2" spans="1:4" x14ac:dyDescent="0.3">
      <c r="A2">
        <v>0</v>
      </c>
      <c r="B2" s="2">
        <v>327</v>
      </c>
      <c r="C2" s="2">
        <v>327</v>
      </c>
      <c r="D2" s="4">
        <f t="shared" ref="D2:D16" si="0">(C2-B2)/B2</f>
        <v>0</v>
      </c>
    </row>
    <row r="3" spans="1:4" x14ac:dyDescent="0.3">
      <c r="A3">
        <v>1</v>
      </c>
      <c r="B3" s="2">
        <v>339.97786000000008</v>
      </c>
      <c r="C3" s="2">
        <v>339.97786000000008</v>
      </c>
      <c r="D3" s="4">
        <f t="shared" si="0"/>
        <v>0</v>
      </c>
    </row>
    <row r="4" spans="1:4" x14ac:dyDescent="0.3">
      <c r="A4">
        <v>2</v>
      </c>
      <c r="B4" s="2">
        <v>352.95571999999999</v>
      </c>
      <c r="C4" s="2">
        <v>352.95571999999999</v>
      </c>
      <c r="D4" s="4">
        <f t="shared" si="0"/>
        <v>0</v>
      </c>
    </row>
    <row r="5" spans="1:4" x14ac:dyDescent="0.3">
      <c r="A5">
        <v>3</v>
      </c>
      <c r="B5" s="2">
        <v>365.93358000000006</v>
      </c>
      <c r="C5" s="2">
        <v>365.93358000000006</v>
      </c>
      <c r="D5" s="4">
        <f t="shared" si="0"/>
        <v>0</v>
      </c>
    </row>
    <row r="6" spans="1:4" x14ac:dyDescent="0.3">
      <c r="A6">
        <v>4</v>
      </c>
      <c r="B6" s="2">
        <v>378.91144000000003</v>
      </c>
      <c r="C6" s="2">
        <v>378.91144000000003</v>
      </c>
      <c r="D6" s="4">
        <f t="shared" si="0"/>
        <v>0</v>
      </c>
    </row>
    <row r="7" spans="1:4" x14ac:dyDescent="0.3">
      <c r="A7">
        <v>5</v>
      </c>
      <c r="B7" s="2">
        <v>391.88929999999999</v>
      </c>
      <c r="C7" s="2">
        <v>391.88929999999999</v>
      </c>
      <c r="D7" s="4">
        <f t="shared" si="0"/>
        <v>0</v>
      </c>
    </row>
    <row r="8" spans="1:4" x14ac:dyDescent="0.3">
      <c r="A8">
        <v>6</v>
      </c>
      <c r="B8" s="2">
        <v>404.86716000000007</v>
      </c>
      <c r="C8" s="2">
        <v>404.86716000000007</v>
      </c>
      <c r="D8" s="4">
        <f t="shared" si="0"/>
        <v>0</v>
      </c>
    </row>
    <row r="9" spans="1:4" x14ac:dyDescent="0.3">
      <c r="A9">
        <v>7</v>
      </c>
      <c r="B9" s="2">
        <v>417.84502000000003</v>
      </c>
      <c r="C9" s="2">
        <v>417.84502000000003</v>
      </c>
      <c r="D9" s="4">
        <f t="shared" si="0"/>
        <v>0</v>
      </c>
    </row>
    <row r="10" spans="1:4" x14ac:dyDescent="0.3">
      <c r="A10">
        <v>8</v>
      </c>
      <c r="B10" s="2">
        <v>430.82288000000005</v>
      </c>
      <c r="C10" s="2">
        <v>430.82288000000005</v>
      </c>
      <c r="D10" s="4">
        <f t="shared" si="0"/>
        <v>0</v>
      </c>
    </row>
    <row r="11" spans="1:4" x14ac:dyDescent="0.3">
      <c r="A11">
        <v>9</v>
      </c>
      <c r="B11" s="2">
        <v>443.80074000000002</v>
      </c>
      <c r="C11" s="2">
        <v>443.80074000000002</v>
      </c>
      <c r="D11" s="4">
        <f t="shared" si="0"/>
        <v>0</v>
      </c>
    </row>
    <row r="12" spans="1:4" x14ac:dyDescent="0.3">
      <c r="A12">
        <v>10</v>
      </c>
      <c r="B12" s="2">
        <v>456.77860000000004</v>
      </c>
      <c r="C12" s="2">
        <v>456.77860000000004</v>
      </c>
      <c r="D12" s="4">
        <f t="shared" si="0"/>
        <v>0</v>
      </c>
    </row>
    <row r="13" spans="1:4" x14ac:dyDescent="0.3">
      <c r="A13">
        <v>11</v>
      </c>
      <c r="B13" s="2">
        <v>469.75645999999995</v>
      </c>
      <c r="C13" s="2">
        <v>469.75645999999995</v>
      </c>
      <c r="D13" s="4">
        <f t="shared" si="0"/>
        <v>0</v>
      </c>
    </row>
    <row r="14" spans="1:4" x14ac:dyDescent="0.3">
      <c r="A14">
        <v>12</v>
      </c>
      <c r="B14" s="2">
        <v>482.73432000000003</v>
      </c>
      <c r="C14" s="2">
        <v>482.73432000000003</v>
      </c>
      <c r="D14" s="4">
        <f t="shared" si="0"/>
        <v>0</v>
      </c>
    </row>
    <row r="15" spans="1:4" x14ac:dyDescent="0.3">
      <c r="A15">
        <v>13</v>
      </c>
      <c r="B15" s="2">
        <v>495.71217999999999</v>
      </c>
      <c r="C15" s="2">
        <v>495.71217999999999</v>
      </c>
      <c r="D15" s="4">
        <f t="shared" si="0"/>
        <v>0</v>
      </c>
    </row>
    <row r="16" spans="1:4" x14ac:dyDescent="0.3">
      <c r="A16">
        <v>14</v>
      </c>
      <c r="B16" s="2">
        <v>508.69004000000007</v>
      </c>
      <c r="C16" s="2">
        <v>508.69004000000007</v>
      </c>
      <c r="D16" s="4">
        <f t="shared" si="0"/>
        <v>0</v>
      </c>
    </row>
    <row r="17" spans="1:4" x14ac:dyDescent="0.3">
      <c r="A17">
        <v>15</v>
      </c>
      <c r="B17" s="2">
        <v>521.66790000000003</v>
      </c>
      <c r="C17" s="2">
        <v>521.66790000000003</v>
      </c>
      <c r="D17" s="4">
        <f t="shared" ref="D17:D34" si="1">(C17-B17)/B17</f>
        <v>0</v>
      </c>
    </row>
    <row r="18" spans="1:4" x14ac:dyDescent="0.3">
      <c r="A18">
        <v>16</v>
      </c>
      <c r="B18" s="2">
        <v>534.64576</v>
      </c>
      <c r="C18" s="2">
        <v>534.64576</v>
      </c>
      <c r="D18" s="4">
        <f t="shared" si="1"/>
        <v>0</v>
      </c>
    </row>
    <row r="19" spans="1:4" x14ac:dyDescent="0.3">
      <c r="A19">
        <v>17</v>
      </c>
      <c r="B19" s="2">
        <v>547.62362000000007</v>
      </c>
      <c r="C19" s="2">
        <v>547.62362000000007</v>
      </c>
      <c r="D19" s="4">
        <f t="shared" si="1"/>
        <v>0</v>
      </c>
    </row>
    <row r="20" spans="1:4" x14ac:dyDescent="0.3">
      <c r="A20">
        <v>18</v>
      </c>
      <c r="B20" s="2">
        <v>560.60148000000004</v>
      </c>
      <c r="C20" s="2">
        <v>560.60148000000004</v>
      </c>
      <c r="D20" s="4">
        <f t="shared" si="1"/>
        <v>0</v>
      </c>
    </row>
    <row r="21" spans="1:4" x14ac:dyDescent="0.3">
      <c r="A21">
        <v>19</v>
      </c>
      <c r="B21" s="2">
        <v>573.57934</v>
      </c>
      <c r="C21" s="2">
        <v>573.57934</v>
      </c>
      <c r="D21" s="4">
        <f t="shared" si="1"/>
        <v>0</v>
      </c>
    </row>
    <row r="22" spans="1:4" x14ac:dyDescent="0.3">
      <c r="A22">
        <v>20</v>
      </c>
      <c r="B22" s="2">
        <v>586.55720000000008</v>
      </c>
      <c r="C22" s="2">
        <v>586.55720000000008</v>
      </c>
      <c r="D22" s="4">
        <f t="shared" si="1"/>
        <v>0</v>
      </c>
    </row>
    <row r="23" spans="1:4" x14ac:dyDescent="0.3">
      <c r="A23">
        <v>21</v>
      </c>
      <c r="B23" s="2">
        <v>599.53505999999993</v>
      </c>
      <c r="C23" s="2">
        <v>599.53505999999993</v>
      </c>
      <c r="D23" s="4">
        <f t="shared" si="1"/>
        <v>0</v>
      </c>
    </row>
    <row r="24" spans="1:4" x14ac:dyDescent="0.3">
      <c r="A24">
        <v>22</v>
      </c>
      <c r="B24" s="2">
        <v>612.51292000000001</v>
      </c>
      <c r="C24" s="2">
        <v>612.51292000000001</v>
      </c>
      <c r="D24" s="4">
        <f t="shared" si="1"/>
        <v>0</v>
      </c>
    </row>
    <row r="25" spans="1:4" x14ac:dyDescent="0.3">
      <c r="A25">
        <v>23</v>
      </c>
      <c r="B25" s="2">
        <v>625.49078000000009</v>
      </c>
      <c r="C25" s="2">
        <v>625.49078000000009</v>
      </c>
      <c r="D25" s="4">
        <f t="shared" si="1"/>
        <v>0</v>
      </c>
    </row>
    <row r="26" spans="1:4" x14ac:dyDescent="0.3">
      <c r="A26">
        <v>24</v>
      </c>
      <c r="B26" s="2">
        <v>638.46864000000005</v>
      </c>
      <c r="C26" s="2">
        <v>638.46864000000005</v>
      </c>
      <c r="D26" s="4">
        <f t="shared" si="1"/>
        <v>0</v>
      </c>
    </row>
    <row r="27" spans="1:4" x14ac:dyDescent="0.3">
      <c r="A27">
        <v>25</v>
      </c>
      <c r="B27" s="2">
        <v>651.44650000000001</v>
      </c>
      <c r="C27" s="2">
        <v>651.44650000000001</v>
      </c>
      <c r="D27" s="4">
        <f t="shared" si="1"/>
        <v>0</v>
      </c>
    </row>
    <row r="28" spans="1:4" x14ac:dyDescent="0.3">
      <c r="A28">
        <v>26</v>
      </c>
      <c r="B28" s="2">
        <v>689.44465600000001</v>
      </c>
      <c r="C28" s="2">
        <v>1248.3530559999999</v>
      </c>
      <c r="D28" s="4">
        <f t="shared" si="1"/>
        <v>0.81066463440685499</v>
      </c>
    </row>
    <row r="29" spans="1:4" x14ac:dyDescent="0.3">
      <c r="A29">
        <v>27</v>
      </c>
      <c r="B29" s="2">
        <v>727.442812</v>
      </c>
      <c r="C29" s="2">
        <v>1283.789712</v>
      </c>
      <c r="D29" s="4">
        <f t="shared" si="1"/>
        <v>0.76479812683886961</v>
      </c>
    </row>
    <row r="30" spans="1:4" x14ac:dyDescent="0.3">
      <c r="A30">
        <v>28</v>
      </c>
      <c r="B30" s="2">
        <v>765.44096800000011</v>
      </c>
      <c r="C30" s="2">
        <v>1319.2263680000001</v>
      </c>
      <c r="D30" s="4">
        <f t="shared" si="1"/>
        <v>0.72348544584302932</v>
      </c>
    </row>
    <row r="31" spans="1:4" x14ac:dyDescent="0.3">
      <c r="A31">
        <v>29</v>
      </c>
      <c r="B31" s="2">
        <v>803.43912399999999</v>
      </c>
      <c r="C31" s="2">
        <v>1354.663024</v>
      </c>
      <c r="D31" s="4">
        <f t="shared" si="1"/>
        <v>0.6860804801932946</v>
      </c>
    </row>
    <row r="32" spans="1:4" x14ac:dyDescent="0.3">
      <c r="A32">
        <v>30</v>
      </c>
      <c r="B32" s="2">
        <v>841.43727999999987</v>
      </c>
      <c r="C32" s="2">
        <v>1390.09968</v>
      </c>
      <c r="D32" s="4">
        <f t="shared" si="1"/>
        <v>0.65205382865850703</v>
      </c>
    </row>
    <row r="33" spans="1:4" x14ac:dyDescent="0.3">
      <c r="A33">
        <v>31</v>
      </c>
      <c r="B33" s="2">
        <v>879.43543599999998</v>
      </c>
      <c r="C33" s="2">
        <v>1425.5363359999999</v>
      </c>
      <c r="D33" s="4">
        <f t="shared" si="1"/>
        <v>0.62096758630044546</v>
      </c>
    </row>
    <row r="34" spans="1:4" x14ac:dyDescent="0.3">
      <c r="A34">
        <v>32</v>
      </c>
      <c r="B34" s="2">
        <v>917.43359200000009</v>
      </c>
      <c r="C34" s="2">
        <v>1460.972992</v>
      </c>
      <c r="D34" s="4">
        <f t="shared" si="1"/>
        <v>0.59245639656063498</v>
      </c>
    </row>
    <row r="35" spans="1:4" x14ac:dyDescent="0.3">
      <c r="A35">
        <v>33</v>
      </c>
      <c r="B35" s="2">
        <v>955.43174799999997</v>
      </c>
      <c r="C35" s="2">
        <v>1496.4096480000001</v>
      </c>
      <c r="D35" s="4">
        <f t="shared" ref="D35:D36" si="2">(C35-B35)/B35</f>
        <v>0.56621302477380109</v>
      </c>
    </row>
    <row r="36" spans="1:4" x14ac:dyDescent="0.3">
      <c r="A36">
        <v>34</v>
      </c>
      <c r="B36" s="2">
        <v>993.42990399999996</v>
      </c>
      <c r="C36" s="2">
        <v>1531.8463040000001</v>
      </c>
      <c r="D36" s="4">
        <f t="shared" si="2"/>
        <v>0.54197724251312673</v>
      </c>
    </row>
    <row r="37" spans="1:4" x14ac:dyDescent="0.3">
      <c r="A37">
        <v>35</v>
      </c>
      <c r="B37" s="2">
        <v>1031.4280600000002</v>
      </c>
      <c r="C37" s="2">
        <v>1567.28296</v>
      </c>
      <c r="D37" s="4">
        <f>(C37-B37)/B37</f>
        <v>0.51952716896222473</v>
      </c>
    </row>
    <row r="38" spans="1:4" x14ac:dyDescent="0.3">
      <c r="A38">
        <v>36</v>
      </c>
      <c r="B38" s="2">
        <v>1069.4262160000001</v>
      </c>
      <c r="C38" s="2">
        <v>1602.7196159999999</v>
      </c>
      <c r="D38" s="4">
        <f t="shared" ref="D38:D101" si="3">(C38-B38)/B38</f>
        <v>0.4986724582035118</v>
      </c>
    </row>
    <row r="39" spans="1:4" x14ac:dyDescent="0.3">
      <c r="A39">
        <v>37</v>
      </c>
      <c r="B39" s="2">
        <v>1107.4243719999999</v>
      </c>
      <c r="C39" s="2">
        <v>1638.1562719999999</v>
      </c>
      <c r="D39" s="4">
        <f t="shared" si="3"/>
        <v>0.47924888906093177</v>
      </c>
    </row>
    <row r="40" spans="1:4" x14ac:dyDescent="0.3">
      <c r="A40">
        <v>38</v>
      </c>
      <c r="B40" s="2">
        <v>1145.4225280000001</v>
      </c>
      <c r="C40" s="2">
        <v>1673.592928</v>
      </c>
      <c r="D40" s="4">
        <f t="shared" si="3"/>
        <v>0.46111403179945132</v>
      </c>
    </row>
    <row r="41" spans="1:4" x14ac:dyDescent="0.3">
      <c r="A41">
        <v>39</v>
      </c>
      <c r="B41" s="2">
        <v>1183.4206840000002</v>
      </c>
      <c r="C41" s="2">
        <v>1709.0295840000001</v>
      </c>
      <c r="D41" s="4">
        <f t="shared" si="3"/>
        <v>0.44414374964566689</v>
      </c>
    </row>
    <row r="42" spans="1:4" x14ac:dyDescent="0.3">
      <c r="A42">
        <v>40</v>
      </c>
      <c r="B42" s="2">
        <v>1221.4188399999998</v>
      </c>
      <c r="C42" s="2">
        <v>1744.4662400000002</v>
      </c>
      <c r="D42" s="4">
        <f t="shared" si="3"/>
        <v>0.4282293533314096</v>
      </c>
    </row>
    <row r="43" spans="1:4" x14ac:dyDescent="0.3">
      <c r="A43">
        <v>41</v>
      </c>
      <c r="B43" s="2">
        <v>1259.4169959999999</v>
      </c>
      <c r="C43" s="2">
        <v>1779.9028960000001</v>
      </c>
      <c r="D43" s="4">
        <f t="shared" si="3"/>
        <v>0.41327527074281295</v>
      </c>
    </row>
    <row r="44" spans="1:4" x14ac:dyDescent="0.3">
      <c r="A44">
        <v>42</v>
      </c>
      <c r="B44" s="2">
        <v>1297.415152</v>
      </c>
      <c r="C44" s="2">
        <v>1815.3395519999999</v>
      </c>
      <c r="D44" s="4">
        <f t="shared" si="3"/>
        <v>0.39919712607148577</v>
      </c>
    </row>
    <row r="45" spans="1:4" x14ac:dyDescent="0.3">
      <c r="A45">
        <v>43</v>
      </c>
      <c r="B45" s="2">
        <v>1335.4133080000001</v>
      </c>
      <c r="C45" s="2">
        <v>1850.776208</v>
      </c>
      <c r="D45" s="4">
        <f t="shared" si="3"/>
        <v>0.3859201469033135</v>
      </c>
    </row>
    <row r="46" spans="1:4" x14ac:dyDescent="0.3">
      <c r="A46">
        <v>44</v>
      </c>
      <c r="B46" s="2">
        <v>1373.411464</v>
      </c>
      <c r="C46" s="2">
        <v>1886.2128640000001</v>
      </c>
      <c r="D46" s="4">
        <f t="shared" si="3"/>
        <v>0.37337783573357447</v>
      </c>
    </row>
    <row r="47" spans="1:4" x14ac:dyDescent="0.3">
      <c r="A47">
        <v>45</v>
      </c>
      <c r="B47" s="2">
        <v>1411.4096199999999</v>
      </c>
      <c r="C47" s="2">
        <v>1921.6495199999999</v>
      </c>
      <c r="D47" s="4">
        <f t="shared" si="3"/>
        <v>0.36151085607592787</v>
      </c>
    </row>
    <row r="48" spans="1:4" x14ac:dyDescent="0.3">
      <c r="A48">
        <v>46</v>
      </c>
      <c r="B48" s="2">
        <v>1449.407776</v>
      </c>
      <c r="C48" s="2">
        <v>1957.0861760000003</v>
      </c>
      <c r="D48" s="4">
        <f t="shared" si="3"/>
        <v>0.35026609378422446</v>
      </c>
    </row>
    <row r="49" spans="1:4" x14ac:dyDescent="0.3">
      <c r="A49">
        <v>47</v>
      </c>
      <c r="B49" s="2">
        <v>1487.4059319999999</v>
      </c>
      <c r="C49" s="2">
        <v>1992.5228320000001</v>
      </c>
      <c r="D49" s="4">
        <f t="shared" si="3"/>
        <v>0.33959586225450139</v>
      </c>
    </row>
    <row r="50" spans="1:4" x14ac:dyDescent="0.3">
      <c r="A50">
        <v>48</v>
      </c>
      <c r="B50" s="2">
        <v>1525.4040880000002</v>
      </c>
      <c r="C50" s="2">
        <v>2027.959488</v>
      </c>
      <c r="D50" s="4">
        <f t="shared" si="3"/>
        <v>0.32945722641855124</v>
      </c>
    </row>
    <row r="51" spans="1:4" x14ac:dyDescent="0.3">
      <c r="A51">
        <v>49</v>
      </c>
      <c r="B51" s="2">
        <v>1563.4022440000001</v>
      </c>
      <c r="C51" s="2">
        <v>2063.3961439999998</v>
      </c>
      <c r="D51" s="4">
        <f t="shared" si="3"/>
        <v>0.31981142531863965</v>
      </c>
    </row>
    <row r="52" spans="1:4" x14ac:dyDescent="0.3">
      <c r="A52">
        <v>50</v>
      </c>
      <c r="B52" s="2">
        <v>1601.4004</v>
      </c>
      <c r="C52" s="2">
        <v>2098.8328000000001</v>
      </c>
      <c r="D52" s="4">
        <f t="shared" si="3"/>
        <v>0.31062337688937769</v>
      </c>
    </row>
    <row r="53" spans="1:4" x14ac:dyDescent="0.3">
      <c r="A53">
        <v>51</v>
      </c>
      <c r="B53" s="2">
        <v>1639.3985559999999</v>
      </c>
      <c r="C53" s="2">
        <v>2134.269456</v>
      </c>
      <c r="D53" s="4">
        <f t="shared" si="3"/>
        <v>0.30186125160891025</v>
      </c>
    </row>
    <row r="54" spans="1:4" x14ac:dyDescent="0.3">
      <c r="A54">
        <v>52</v>
      </c>
      <c r="B54" s="2">
        <v>1677.396712</v>
      </c>
      <c r="C54" s="2">
        <v>2169.7061119999998</v>
      </c>
      <c r="D54" s="4">
        <f t="shared" si="3"/>
        <v>0.29349610409871835</v>
      </c>
    </row>
    <row r="55" spans="1:4" x14ac:dyDescent="0.3">
      <c r="A55">
        <v>53</v>
      </c>
      <c r="B55" s="2">
        <v>1715.3948680000001</v>
      </c>
      <c r="C55" s="2">
        <v>2205.1427679999997</v>
      </c>
      <c r="D55" s="4">
        <f t="shared" si="3"/>
        <v>0.28550155368658803</v>
      </c>
    </row>
    <row r="56" spans="1:4" x14ac:dyDescent="0.3">
      <c r="A56">
        <v>54</v>
      </c>
      <c r="B56" s="2">
        <v>1753.393024</v>
      </c>
      <c r="C56" s="2">
        <v>2240.579424</v>
      </c>
      <c r="D56" s="4">
        <f t="shared" si="3"/>
        <v>0.27785350650511087</v>
      </c>
    </row>
    <row r="57" spans="1:4" x14ac:dyDescent="0.3">
      <c r="A57">
        <v>55</v>
      </c>
      <c r="B57" s="2">
        <v>1813.8382040000001</v>
      </c>
      <c r="C57" s="2">
        <v>3510.6023999999998</v>
      </c>
      <c r="D57" s="4">
        <f t="shared" si="3"/>
        <v>0.93545509861804599</v>
      </c>
    </row>
    <row r="58" spans="1:4" x14ac:dyDescent="0.3">
      <c r="A58">
        <v>56</v>
      </c>
      <c r="B58" s="2">
        <v>1874.2833840000001</v>
      </c>
      <c r="C58" s="2">
        <v>3568.4860800000001</v>
      </c>
      <c r="D58" s="4">
        <f t="shared" si="3"/>
        <v>0.90392024517889025</v>
      </c>
    </row>
    <row r="59" spans="1:4" x14ac:dyDescent="0.3">
      <c r="A59">
        <v>57</v>
      </c>
      <c r="B59" s="2">
        <v>1934.728564</v>
      </c>
      <c r="C59" s="2">
        <v>3626.3697599999996</v>
      </c>
      <c r="D59" s="4">
        <f t="shared" si="3"/>
        <v>0.87435582824216762</v>
      </c>
    </row>
    <row r="60" spans="1:4" x14ac:dyDescent="0.3">
      <c r="A60">
        <v>58</v>
      </c>
      <c r="B60" s="2">
        <v>1995.1737440000002</v>
      </c>
      <c r="C60" s="2">
        <v>3684.25344</v>
      </c>
      <c r="D60" s="4">
        <f t="shared" si="3"/>
        <v>0.84658276056383375</v>
      </c>
    </row>
    <row r="61" spans="1:4" x14ac:dyDescent="0.3">
      <c r="A61">
        <v>59</v>
      </c>
      <c r="B61" s="2">
        <v>2055.6189240000003</v>
      </c>
      <c r="C61" s="2">
        <v>3742.1371199999999</v>
      </c>
      <c r="D61" s="4">
        <f t="shared" si="3"/>
        <v>0.82044301903887284</v>
      </c>
    </row>
    <row r="62" spans="1:4" x14ac:dyDescent="0.3">
      <c r="A62">
        <v>60</v>
      </c>
      <c r="B62" s="2">
        <v>2116.064104</v>
      </c>
      <c r="C62" s="2">
        <v>3800.0208000000002</v>
      </c>
      <c r="D62" s="4">
        <f t="shared" si="3"/>
        <v>0.79579663622515673</v>
      </c>
    </row>
    <row r="63" spans="1:4" x14ac:dyDescent="0.3">
      <c r="A63">
        <v>61</v>
      </c>
      <c r="B63" s="2">
        <v>2176.5092839999998</v>
      </c>
      <c r="C63" s="2">
        <v>3857.9044800000001</v>
      </c>
      <c r="D63" s="4">
        <f t="shared" si="3"/>
        <v>0.77251919316876227</v>
      </c>
    </row>
    <row r="64" spans="1:4" x14ac:dyDescent="0.3">
      <c r="A64">
        <v>62</v>
      </c>
      <c r="B64" s="2">
        <v>2236.9544639999999</v>
      </c>
      <c r="C64" s="2">
        <v>3915.7881600000001</v>
      </c>
      <c r="D64" s="4">
        <f t="shared" si="3"/>
        <v>0.75049971871041188</v>
      </c>
    </row>
    <row r="65" spans="1:4" x14ac:dyDescent="0.3">
      <c r="A65">
        <v>63</v>
      </c>
      <c r="B65" s="2">
        <v>2297.3996440000001</v>
      </c>
      <c r="C65" s="2">
        <v>3973.6718399999995</v>
      </c>
      <c r="D65" s="4">
        <f t="shared" si="3"/>
        <v>0.72963892041066203</v>
      </c>
    </row>
    <row r="66" spans="1:4" x14ac:dyDescent="0.3">
      <c r="A66">
        <v>64</v>
      </c>
      <c r="B66" s="2">
        <v>2357.8448239999998</v>
      </c>
      <c r="C66" s="2">
        <v>4031.5555199999999</v>
      </c>
      <c r="D66" s="4">
        <f t="shared" si="3"/>
        <v>0.70984768758471961</v>
      </c>
    </row>
    <row r="67" spans="1:4" x14ac:dyDescent="0.3">
      <c r="A67">
        <v>65</v>
      </c>
      <c r="B67" s="2">
        <v>2418.290004</v>
      </c>
      <c r="C67" s="2">
        <v>4089.4391999999998</v>
      </c>
      <c r="D67" s="4">
        <f t="shared" si="3"/>
        <v>0.69104581883720173</v>
      </c>
    </row>
    <row r="68" spans="1:4" x14ac:dyDescent="0.3">
      <c r="A68">
        <v>66</v>
      </c>
      <c r="B68" s="2">
        <v>2478.7351840000001</v>
      </c>
      <c r="C68" s="2">
        <v>4147.3228799999997</v>
      </c>
      <c r="D68" s="4">
        <f t="shared" si="3"/>
        <v>0.67316093577505753</v>
      </c>
    </row>
    <row r="69" spans="1:4" x14ac:dyDescent="0.3">
      <c r="A69">
        <v>67</v>
      </c>
      <c r="B69" s="2">
        <v>2539.1803640000003</v>
      </c>
      <c r="C69" s="2">
        <v>4205.2065599999996</v>
      </c>
      <c r="D69" s="4">
        <f t="shared" si="3"/>
        <v>0.6561275518748455</v>
      </c>
    </row>
    <row r="70" spans="1:4" x14ac:dyDescent="0.3">
      <c r="A70">
        <v>68</v>
      </c>
      <c r="B70" s="2">
        <v>2599.6255440000004</v>
      </c>
      <c r="C70" s="2">
        <v>4263.0902399999995</v>
      </c>
      <c r="D70" s="4">
        <f t="shared" si="3"/>
        <v>0.63988627125137942</v>
      </c>
    </row>
    <row r="71" spans="1:4" x14ac:dyDescent="0.3">
      <c r="A71">
        <v>69</v>
      </c>
      <c r="B71" s="2">
        <v>2660.0707240000002</v>
      </c>
      <c r="C71" s="2">
        <v>4320.9739200000004</v>
      </c>
      <c r="D71" s="4">
        <f>(C71-B71)/B71</f>
        <v>0.62438309666536529</v>
      </c>
    </row>
    <row r="72" spans="1:4" x14ac:dyDescent="0.3">
      <c r="A72">
        <v>70</v>
      </c>
      <c r="B72" s="2">
        <v>2720.5159040000003</v>
      </c>
      <c r="C72" s="2">
        <v>4378.8576000000003</v>
      </c>
      <c r="D72" s="4">
        <f t="shared" si="3"/>
        <v>0.60956882978030913</v>
      </c>
    </row>
    <row r="73" spans="1:4" x14ac:dyDescent="0.3">
      <c r="A73">
        <v>71</v>
      </c>
      <c r="B73" s="2">
        <v>2780.961084</v>
      </c>
      <c r="C73" s="2">
        <v>4436.7412800000002</v>
      </c>
      <c r="D73" s="4">
        <f t="shared" si="3"/>
        <v>0.59539854963321026</v>
      </c>
    </row>
    <row r="74" spans="1:4" x14ac:dyDescent="0.3">
      <c r="A74">
        <v>72</v>
      </c>
      <c r="B74" s="2">
        <v>2841.4062640000002</v>
      </c>
      <c r="C74" s="2">
        <v>4494.6249600000001</v>
      </c>
      <c r="D74" s="4">
        <f t="shared" si="3"/>
        <v>0.58183115767214333</v>
      </c>
    </row>
    <row r="75" spans="1:4" x14ac:dyDescent="0.3">
      <c r="A75">
        <v>73</v>
      </c>
      <c r="B75" s="2">
        <v>2901.8514439999999</v>
      </c>
      <c r="C75" s="2">
        <v>4552.50864</v>
      </c>
      <c r="D75" s="4">
        <f t="shared" si="3"/>
        <v>0.56882897965468704</v>
      </c>
    </row>
    <row r="76" spans="1:4" x14ac:dyDescent="0.3">
      <c r="A76">
        <v>74</v>
      </c>
      <c r="B76" s="2">
        <v>2962.2966240000005</v>
      </c>
      <c r="C76" s="2">
        <v>4610.3923199999999</v>
      </c>
      <c r="D76" s="4">
        <f t="shared" si="3"/>
        <v>0.5563574162855337</v>
      </c>
    </row>
    <row r="77" spans="1:4" x14ac:dyDescent="0.3">
      <c r="A77">
        <v>75</v>
      </c>
      <c r="B77" s="2">
        <v>3022.7418040000002</v>
      </c>
      <c r="C77" s="2">
        <v>4668.2759999999998</v>
      </c>
      <c r="D77" s="4">
        <f t="shared" si="3"/>
        <v>0.54438463577089546</v>
      </c>
    </row>
    <row r="78" spans="1:4" x14ac:dyDescent="0.3">
      <c r="A78">
        <v>76</v>
      </c>
      <c r="B78" s="2">
        <v>3083.1869839999999</v>
      </c>
      <c r="C78" s="2">
        <v>4726.1596799999998</v>
      </c>
      <c r="D78" s="4">
        <f t="shared" si="3"/>
        <v>0.53288130253730981</v>
      </c>
    </row>
    <row r="79" spans="1:4" x14ac:dyDescent="0.3">
      <c r="A79">
        <v>77</v>
      </c>
      <c r="B79" s="2">
        <v>3143.6321640000001</v>
      </c>
      <c r="C79" s="2">
        <v>4784.0433599999997</v>
      </c>
      <c r="D79" s="4">
        <f t="shared" si="3"/>
        <v>0.52182033724731913</v>
      </c>
    </row>
    <row r="80" spans="1:4" x14ac:dyDescent="0.3">
      <c r="A80">
        <v>78</v>
      </c>
      <c r="B80" s="2">
        <v>3204.0773440000003</v>
      </c>
      <c r="C80" s="2">
        <v>4841.9270399999996</v>
      </c>
      <c r="D80" s="4">
        <f t="shared" si="3"/>
        <v>0.51117670397909065</v>
      </c>
    </row>
    <row r="81" spans="1:4" x14ac:dyDescent="0.3">
      <c r="A81">
        <v>79</v>
      </c>
      <c r="B81" s="2">
        <v>3264.522524</v>
      </c>
      <c r="C81" s="2">
        <v>4899.8107199999995</v>
      </c>
      <c r="D81" s="4">
        <f t="shared" si="3"/>
        <v>0.50092722104924881</v>
      </c>
    </row>
    <row r="82" spans="1:4" x14ac:dyDescent="0.3">
      <c r="A82">
        <v>80</v>
      </c>
      <c r="B82" s="2">
        <v>3324.9677040000001</v>
      </c>
      <c r="C82" s="2">
        <v>4957.6944000000003</v>
      </c>
      <c r="D82" s="4">
        <f t="shared" si="3"/>
        <v>0.49105039247021814</v>
      </c>
    </row>
    <row r="83" spans="1:4" x14ac:dyDescent="0.3">
      <c r="A83">
        <v>81</v>
      </c>
      <c r="B83" s="2">
        <v>3385.4128840000003</v>
      </c>
      <c r="C83" s="2">
        <v>5015.5780800000002</v>
      </c>
      <c r="D83" s="4">
        <f t="shared" si="3"/>
        <v>0.48152625746313543</v>
      </c>
    </row>
    <row r="84" spans="1:4" x14ac:dyDescent="0.3">
      <c r="A84">
        <v>82</v>
      </c>
      <c r="B84" s="2">
        <v>3445.858064</v>
      </c>
      <c r="C84" s="2">
        <v>5073.4617600000001</v>
      </c>
      <c r="D84" s="4">
        <f t="shared" si="3"/>
        <v>0.47233625580928751</v>
      </c>
    </row>
    <row r="85" spans="1:4" x14ac:dyDescent="0.3">
      <c r="A85">
        <v>83</v>
      </c>
      <c r="B85" s="2">
        <v>3516.2811040000001</v>
      </c>
      <c r="C85" s="2">
        <v>5959.5078200000007</v>
      </c>
      <c r="D85" s="4">
        <f t="shared" si="3"/>
        <v>0.69483259265610764</v>
      </c>
    </row>
    <row r="86" spans="1:4" x14ac:dyDescent="0.3">
      <c r="A86">
        <v>84</v>
      </c>
      <c r="B86" s="2">
        <v>3586.7041439999998</v>
      </c>
      <c r="C86" s="2">
        <v>6027.3693600000006</v>
      </c>
      <c r="D86" s="4">
        <f t="shared" si="3"/>
        <v>0.68047575657525461</v>
      </c>
    </row>
    <row r="87" spans="1:4" x14ac:dyDescent="0.3">
      <c r="A87">
        <v>85</v>
      </c>
      <c r="B87" s="2">
        <v>3657.1271839999999</v>
      </c>
      <c r="C87" s="2">
        <v>6095.2309000000005</v>
      </c>
      <c r="D87" s="4">
        <f t="shared" si="3"/>
        <v>0.66667184194926277</v>
      </c>
    </row>
    <row r="88" spans="1:4" x14ac:dyDescent="0.3">
      <c r="A88">
        <v>86</v>
      </c>
      <c r="B88" s="2">
        <v>3727.5502240000005</v>
      </c>
      <c r="C88" s="2">
        <v>6163.0924400000004</v>
      </c>
      <c r="D88" s="4">
        <f t="shared" si="3"/>
        <v>0.65338951044003413</v>
      </c>
    </row>
    <row r="89" spans="1:4" x14ac:dyDescent="0.3">
      <c r="A89">
        <v>87</v>
      </c>
      <c r="B89" s="2">
        <v>3797.9732640000002</v>
      </c>
      <c r="C89" s="2">
        <v>6230.9539800000002</v>
      </c>
      <c r="D89" s="4">
        <f t="shared" si="3"/>
        <v>0.64059974804498776</v>
      </c>
    </row>
    <row r="90" spans="1:4" x14ac:dyDescent="0.3">
      <c r="A90">
        <v>88</v>
      </c>
      <c r="B90" s="2">
        <v>3868.3963039999999</v>
      </c>
      <c r="C90" s="2">
        <v>6298.8155200000001</v>
      </c>
      <c r="D90" s="4">
        <f t="shared" si="3"/>
        <v>0.62827565352776749</v>
      </c>
    </row>
    <row r="91" spans="1:4" x14ac:dyDescent="0.3">
      <c r="A91">
        <v>89</v>
      </c>
      <c r="B91" s="2">
        <v>3938.8193440000005</v>
      </c>
      <c r="C91" s="2">
        <v>6366.67706</v>
      </c>
      <c r="D91" s="4">
        <f t="shared" si="3"/>
        <v>0.6163922495451214</v>
      </c>
    </row>
    <row r="92" spans="1:4" x14ac:dyDescent="0.3">
      <c r="A92">
        <v>90</v>
      </c>
      <c r="B92" s="2">
        <v>4009.2423840000001</v>
      </c>
      <c r="C92" s="2">
        <v>6434.5386000000008</v>
      </c>
      <c r="D92" s="4">
        <f t="shared" si="3"/>
        <v>0.60492631367931793</v>
      </c>
    </row>
    <row r="93" spans="1:4" x14ac:dyDescent="0.3">
      <c r="A93">
        <v>91</v>
      </c>
      <c r="B93" s="2">
        <v>4079.6654239999998</v>
      </c>
      <c r="C93" s="2">
        <v>6502.4001400000006</v>
      </c>
      <c r="D93" s="4">
        <f t="shared" si="3"/>
        <v>0.59385622697083229</v>
      </c>
    </row>
    <row r="94" spans="1:4" x14ac:dyDescent="0.3">
      <c r="A94">
        <v>92</v>
      </c>
      <c r="B94" s="2">
        <v>4150.0884639999995</v>
      </c>
      <c r="C94" s="2">
        <v>6570.2616800000005</v>
      </c>
      <c r="D94" s="4">
        <f t="shared" si="3"/>
        <v>0.58316183787257247</v>
      </c>
    </row>
    <row r="95" spans="1:4" x14ac:dyDescent="0.3">
      <c r="A95">
        <v>93</v>
      </c>
      <c r="B95" s="2">
        <v>4220.5115040000001</v>
      </c>
      <c r="C95" s="2">
        <v>6638.1232200000004</v>
      </c>
      <c r="D95" s="4">
        <f t="shared" si="3"/>
        <v>0.57282433982437986</v>
      </c>
    </row>
    <row r="96" spans="1:4" x14ac:dyDescent="0.3">
      <c r="A96">
        <v>94</v>
      </c>
      <c r="B96" s="2">
        <v>4290.9345439999997</v>
      </c>
      <c r="C96" s="2">
        <v>6705.9847600000003</v>
      </c>
      <c r="D96" s="4">
        <f t="shared" si="3"/>
        <v>0.56282616088305459</v>
      </c>
    </row>
    <row r="97" spans="1:4" x14ac:dyDescent="0.3">
      <c r="A97">
        <v>95</v>
      </c>
      <c r="B97" s="2">
        <v>4361.3575839999994</v>
      </c>
      <c r="C97" s="2">
        <v>6773.8463000000002</v>
      </c>
      <c r="D97" s="4">
        <f t="shared" si="3"/>
        <v>0.55315086404527225</v>
      </c>
    </row>
    <row r="98" spans="1:4" x14ac:dyDescent="0.3">
      <c r="A98">
        <v>96</v>
      </c>
      <c r="B98" s="2">
        <v>4431.7806240000009</v>
      </c>
      <c r="C98" s="2">
        <v>6841.7078399999991</v>
      </c>
      <c r="D98" s="4">
        <f t="shared" si="3"/>
        <v>0.54378305707399066</v>
      </c>
    </row>
    <row r="99" spans="1:4" x14ac:dyDescent="0.3">
      <c r="A99">
        <v>97</v>
      </c>
      <c r="B99" s="2">
        <v>4502.2036640000006</v>
      </c>
      <c r="C99" s="2">
        <v>6909.5693799999999</v>
      </c>
      <c r="D99" s="4">
        <f t="shared" si="3"/>
        <v>0.53470831078778114</v>
      </c>
    </row>
    <row r="100" spans="1:4" x14ac:dyDescent="0.3">
      <c r="A100">
        <v>98</v>
      </c>
      <c r="B100" s="2">
        <v>4572.6267040000002</v>
      </c>
      <c r="C100" s="2">
        <v>6977.4309200000007</v>
      </c>
      <c r="D100" s="4">
        <f t="shared" si="3"/>
        <v>0.52591308490070887</v>
      </c>
    </row>
    <row r="101" spans="1:4" x14ac:dyDescent="0.3">
      <c r="A101">
        <v>99</v>
      </c>
      <c r="B101" s="2">
        <v>4643.0497439999999</v>
      </c>
      <c r="C101" s="2">
        <v>7045.2924599999997</v>
      </c>
      <c r="D101" s="4">
        <f t="shared" si="3"/>
        <v>0.51738466061112265</v>
      </c>
    </row>
    <row r="102" spans="1:4" x14ac:dyDescent="0.3">
      <c r="A102">
        <v>100</v>
      </c>
      <c r="B102" s="2">
        <v>4713.4727839999996</v>
      </c>
      <c r="C102" s="2">
        <v>7113.1540000000005</v>
      </c>
      <c r="D102" s="4">
        <f t="shared" ref="D102" si="4">(C102-B102)/B102</f>
        <v>0.50911107923350662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B22" sqref="B22"/>
    </sheetView>
  </sheetViews>
  <sheetFormatPr baseColWidth="10" defaultRowHeight="14.4" x14ac:dyDescent="0.3"/>
  <sheetData>
    <row r="1" spans="1:7" x14ac:dyDescent="0.3">
      <c r="F1" t="s">
        <v>33</v>
      </c>
      <c r="G1" t="s">
        <v>33</v>
      </c>
    </row>
    <row r="2" spans="1:7" x14ac:dyDescent="0.3">
      <c r="A2">
        <v>0</v>
      </c>
      <c r="B2" s="2">
        <v>327</v>
      </c>
      <c r="C2" s="2">
        <v>327</v>
      </c>
      <c r="D2" s="3">
        <f>C2-B2</f>
        <v>0</v>
      </c>
    </row>
    <row r="3" spans="1:7" x14ac:dyDescent="0.3">
      <c r="A3">
        <v>1</v>
      </c>
      <c r="B3" s="2">
        <v>339.97786000000008</v>
      </c>
      <c r="C3" s="2">
        <v>339.97786000000008</v>
      </c>
      <c r="D3" s="3">
        <f t="shared" ref="D3:D66" si="0">C3-B3</f>
        <v>0</v>
      </c>
      <c r="F3" s="3">
        <f>B3/A3</f>
        <v>339.97786000000008</v>
      </c>
      <c r="G3" s="3">
        <f>C3/A3</f>
        <v>339.97786000000008</v>
      </c>
    </row>
    <row r="4" spans="1:7" x14ac:dyDescent="0.3">
      <c r="A4">
        <v>2</v>
      </c>
      <c r="B4" s="2">
        <v>352.95571999999999</v>
      </c>
      <c r="C4" s="2">
        <v>352.95571999999999</v>
      </c>
      <c r="D4" s="3">
        <f t="shared" si="0"/>
        <v>0</v>
      </c>
      <c r="F4" s="3">
        <f t="shared" ref="F4:F67" si="1">B4/A4</f>
        <v>176.47785999999999</v>
      </c>
      <c r="G4" s="3">
        <f t="shared" ref="G4:G67" si="2">C4/A4</f>
        <v>176.47785999999999</v>
      </c>
    </row>
    <row r="5" spans="1:7" x14ac:dyDescent="0.3">
      <c r="A5">
        <v>3</v>
      </c>
      <c r="B5" s="2">
        <v>365.93358000000006</v>
      </c>
      <c r="C5" s="2">
        <v>365.93358000000006</v>
      </c>
      <c r="D5" s="3">
        <f t="shared" si="0"/>
        <v>0</v>
      </c>
      <c r="F5" s="3">
        <f t="shared" si="1"/>
        <v>121.97786000000002</v>
      </c>
      <c r="G5" s="3">
        <f t="shared" si="2"/>
        <v>121.97786000000002</v>
      </c>
    </row>
    <row r="6" spans="1:7" x14ac:dyDescent="0.3">
      <c r="A6">
        <v>4</v>
      </c>
      <c r="B6" s="2">
        <v>378.91144000000003</v>
      </c>
      <c r="C6" s="2">
        <v>378.91144000000003</v>
      </c>
      <c r="D6" s="3">
        <f t="shared" si="0"/>
        <v>0</v>
      </c>
      <c r="F6" s="3">
        <f t="shared" si="1"/>
        <v>94.727860000000007</v>
      </c>
      <c r="G6" s="3">
        <f t="shared" si="2"/>
        <v>94.727860000000007</v>
      </c>
    </row>
    <row r="7" spans="1:7" x14ac:dyDescent="0.3">
      <c r="A7">
        <v>5</v>
      </c>
      <c r="B7" s="2">
        <v>391.88929999999999</v>
      </c>
      <c r="C7" s="2">
        <v>391.88929999999999</v>
      </c>
      <c r="D7" s="3">
        <f t="shared" si="0"/>
        <v>0</v>
      </c>
      <c r="F7" s="3">
        <f t="shared" si="1"/>
        <v>78.377859999999998</v>
      </c>
      <c r="G7" s="3">
        <f t="shared" si="2"/>
        <v>78.377859999999998</v>
      </c>
    </row>
    <row r="8" spans="1:7" x14ac:dyDescent="0.3">
      <c r="A8">
        <v>6</v>
      </c>
      <c r="B8" s="2">
        <v>404.86716000000007</v>
      </c>
      <c r="C8" s="2">
        <v>404.86716000000007</v>
      </c>
      <c r="D8" s="3">
        <f t="shared" si="0"/>
        <v>0</v>
      </c>
      <c r="F8" s="3">
        <f t="shared" si="1"/>
        <v>67.477860000000007</v>
      </c>
      <c r="G8" s="3">
        <f t="shared" si="2"/>
        <v>67.477860000000007</v>
      </c>
    </row>
    <row r="9" spans="1:7" x14ac:dyDescent="0.3">
      <c r="A9">
        <v>7</v>
      </c>
      <c r="B9" s="2">
        <v>417.84502000000003</v>
      </c>
      <c r="C9" s="2">
        <v>417.84502000000003</v>
      </c>
      <c r="D9" s="3">
        <f t="shared" si="0"/>
        <v>0</v>
      </c>
      <c r="F9" s="3">
        <f t="shared" si="1"/>
        <v>59.692145714285722</v>
      </c>
      <c r="G9" s="3">
        <f t="shared" si="2"/>
        <v>59.692145714285722</v>
      </c>
    </row>
    <row r="10" spans="1:7" x14ac:dyDescent="0.3">
      <c r="A10">
        <v>8</v>
      </c>
      <c r="B10" s="2">
        <v>430.82288000000005</v>
      </c>
      <c r="C10" s="2">
        <v>430.82288000000005</v>
      </c>
      <c r="D10" s="3">
        <f t="shared" si="0"/>
        <v>0</v>
      </c>
      <c r="F10" s="3">
        <f t="shared" si="1"/>
        <v>53.852860000000007</v>
      </c>
      <c r="G10" s="3">
        <f t="shared" si="2"/>
        <v>53.852860000000007</v>
      </c>
    </row>
    <row r="11" spans="1:7" x14ac:dyDescent="0.3">
      <c r="A11">
        <v>9</v>
      </c>
      <c r="B11" s="2">
        <v>443.80074000000002</v>
      </c>
      <c r="C11" s="2">
        <v>443.80074000000002</v>
      </c>
      <c r="D11" s="3">
        <f t="shared" si="0"/>
        <v>0</v>
      </c>
      <c r="F11" s="3">
        <f t="shared" si="1"/>
        <v>49.311193333333335</v>
      </c>
      <c r="G11" s="3">
        <f t="shared" si="2"/>
        <v>49.311193333333335</v>
      </c>
    </row>
    <row r="12" spans="1:7" x14ac:dyDescent="0.3">
      <c r="A12">
        <v>10</v>
      </c>
      <c r="B12" s="2">
        <v>456.77860000000004</v>
      </c>
      <c r="C12" s="2">
        <v>456.77860000000004</v>
      </c>
      <c r="D12" s="3">
        <f t="shared" si="0"/>
        <v>0</v>
      </c>
      <c r="F12" s="3">
        <f t="shared" si="1"/>
        <v>45.677860000000003</v>
      </c>
      <c r="G12" s="3">
        <f t="shared" si="2"/>
        <v>45.677860000000003</v>
      </c>
    </row>
    <row r="13" spans="1:7" x14ac:dyDescent="0.3">
      <c r="A13">
        <v>11</v>
      </c>
      <c r="B13" s="2">
        <v>469.75645999999995</v>
      </c>
      <c r="C13" s="2">
        <v>469.75645999999995</v>
      </c>
      <c r="D13" s="3">
        <f t="shared" si="0"/>
        <v>0</v>
      </c>
      <c r="F13" s="3">
        <f t="shared" si="1"/>
        <v>42.705132727272719</v>
      </c>
      <c r="G13" s="3">
        <f t="shared" si="2"/>
        <v>42.705132727272719</v>
      </c>
    </row>
    <row r="14" spans="1:7" x14ac:dyDescent="0.3">
      <c r="A14">
        <v>12</v>
      </c>
      <c r="B14" s="2">
        <v>482.73432000000003</v>
      </c>
      <c r="C14" s="2">
        <v>482.73432000000003</v>
      </c>
      <c r="D14" s="3">
        <f t="shared" si="0"/>
        <v>0</v>
      </c>
      <c r="F14" s="3">
        <f t="shared" si="1"/>
        <v>40.22786</v>
      </c>
      <c r="G14" s="3">
        <f t="shared" si="2"/>
        <v>40.22786</v>
      </c>
    </row>
    <row r="15" spans="1:7" x14ac:dyDescent="0.3">
      <c r="A15">
        <v>13</v>
      </c>
      <c r="B15" s="2">
        <v>495.71217999999999</v>
      </c>
      <c r="C15" s="2">
        <v>495.71217999999999</v>
      </c>
      <c r="D15" s="3">
        <f t="shared" si="0"/>
        <v>0</v>
      </c>
      <c r="F15" s="3">
        <f t="shared" si="1"/>
        <v>38.131706153846153</v>
      </c>
      <c r="G15" s="3">
        <f t="shared" si="2"/>
        <v>38.131706153846153</v>
      </c>
    </row>
    <row r="16" spans="1:7" x14ac:dyDescent="0.3">
      <c r="A16">
        <v>14</v>
      </c>
      <c r="B16" s="2">
        <v>508.69004000000007</v>
      </c>
      <c r="C16" s="2">
        <v>508.69004000000007</v>
      </c>
      <c r="D16" s="3">
        <f t="shared" si="0"/>
        <v>0</v>
      </c>
      <c r="F16" s="3">
        <f t="shared" si="1"/>
        <v>36.335002857142861</v>
      </c>
      <c r="G16" s="3">
        <f t="shared" si="2"/>
        <v>36.335002857142861</v>
      </c>
    </row>
    <row r="17" spans="1:7" x14ac:dyDescent="0.3">
      <c r="A17">
        <v>15</v>
      </c>
      <c r="B17" s="2">
        <v>521.66790000000003</v>
      </c>
      <c r="C17" s="2">
        <v>521.66790000000003</v>
      </c>
      <c r="D17" s="3">
        <f t="shared" si="0"/>
        <v>0</v>
      </c>
      <c r="F17" s="3">
        <f t="shared" si="1"/>
        <v>34.777860000000004</v>
      </c>
      <c r="G17" s="3">
        <f t="shared" si="2"/>
        <v>34.777860000000004</v>
      </c>
    </row>
    <row r="18" spans="1:7" x14ac:dyDescent="0.3">
      <c r="A18">
        <v>16</v>
      </c>
      <c r="B18" s="2">
        <v>534.64576</v>
      </c>
      <c r="C18" s="2">
        <v>534.64576</v>
      </c>
      <c r="D18" s="3">
        <f t="shared" si="0"/>
        <v>0</v>
      </c>
      <c r="F18" s="3">
        <f t="shared" si="1"/>
        <v>33.41536</v>
      </c>
      <c r="G18" s="3">
        <f t="shared" si="2"/>
        <v>33.41536</v>
      </c>
    </row>
    <row r="19" spans="1:7" x14ac:dyDescent="0.3">
      <c r="A19">
        <v>17</v>
      </c>
      <c r="B19" s="2">
        <v>547.62362000000007</v>
      </c>
      <c r="C19" s="2">
        <v>547.62362000000007</v>
      </c>
      <c r="D19" s="3">
        <f t="shared" si="0"/>
        <v>0</v>
      </c>
      <c r="F19" s="3">
        <f t="shared" si="1"/>
        <v>32.213154117647065</v>
      </c>
      <c r="G19" s="3">
        <f t="shared" si="2"/>
        <v>32.213154117647065</v>
      </c>
    </row>
    <row r="20" spans="1:7" x14ac:dyDescent="0.3">
      <c r="A20">
        <v>18</v>
      </c>
      <c r="B20" s="2">
        <v>560.60148000000004</v>
      </c>
      <c r="C20" s="2">
        <v>560.60148000000004</v>
      </c>
      <c r="D20" s="3">
        <f t="shared" si="0"/>
        <v>0</v>
      </c>
      <c r="F20" s="3">
        <f t="shared" si="1"/>
        <v>31.144526666666668</v>
      </c>
      <c r="G20" s="3">
        <f t="shared" si="2"/>
        <v>31.144526666666668</v>
      </c>
    </row>
    <row r="21" spans="1:7" x14ac:dyDescent="0.3">
      <c r="A21">
        <v>19</v>
      </c>
      <c r="B21" s="2">
        <v>573.57934</v>
      </c>
      <c r="C21" s="2">
        <v>573.57934</v>
      </c>
      <c r="D21" s="3">
        <f t="shared" si="0"/>
        <v>0</v>
      </c>
      <c r="F21" s="3">
        <f t="shared" si="1"/>
        <v>30.188386315789472</v>
      </c>
      <c r="G21" s="3">
        <f t="shared" si="2"/>
        <v>30.188386315789472</v>
      </c>
    </row>
    <row r="22" spans="1:7" x14ac:dyDescent="0.3">
      <c r="A22">
        <v>20</v>
      </c>
      <c r="B22" s="2">
        <v>586.55720000000008</v>
      </c>
      <c r="C22" s="2">
        <v>586.55720000000008</v>
      </c>
      <c r="D22" s="3">
        <f t="shared" si="0"/>
        <v>0</v>
      </c>
      <c r="F22" s="3">
        <f t="shared" si="1"/>
        <v>29.327860000000005</v>
      </c>
      <c r="G22" s="3">
        <f t="shared" si="2"/>
        <v>29.327860000000005</v>
      </c>
    </row>
    <row r="23" spans="1:7" x14ac:dyDescent="0.3">
      <c r="A23">
        <v>21</v>
      </c>
      <c r="B23" s="2">
        <v>599.53505999999993</v>
      </c>
      <c r="C23" s="2">
        <v>599.53505999999993</v>
      </c>
      <c r="D23" s="3">
        <f t="shared" si="0"/>
        <v>0</v>
      </c>
      <c r="F23" s="3">
        <f t="shared" si="1"/>
        <v>28.549288571428569</v>
      </c>
      <c r="G23" s="3">
        <f t="shared" si="2"/>
        <v>28.549288571428569</v>
      </c>
    </row>
    <row r="24" spans="1:7" x14ac:dyDescent="0.3">
      <c r="A24">
        <v>22</v>
      </c>
      <c r="B24" s="2">
        <v>612.51292000000001</v>
      </c>
      <c r="C24" s="2">
        <v>612.51292000000001</v>
      </c>
      <c r="D24" s="3">
        <f t="shared" si="0"/>
        <v>0</v>
      </c>
      <c r="F24" s="3">
        <f t="shared" si="1"/>
        <v>27.841496363636363</v>
      </c>
      <c r="G24" s="3">
        <f t="shared" si="2"/>
        <v>27.841496363636363</v>
      </c>
    </row>
    <row r="25" spans="1:7" x14ac:dyDescent="0.3">
      <c r="A25">
        <v>23</v>
      </c>
      <c r="B25" s="2">
        <v>625.49078000000009</v>
      </c>
      <c r="C25" s="2">
        <v>625.49078000000009</v>
      </c>
      <c r="D25" s="3">
        <f t="shared" si="0"/>
        <v>0</v>
      </c>
      <c r="F25" s="3">
        <f t="shared" si="1"/>
        <v>27.195251304347831</v>
      </c>
      <c r="G25" s="3">
        <f t="shared" si="2"/>
        <v>27.195251304347831</v>
      </c>
    </row>
    <row r="26" spans="1:7" x14ac:dyDescent="0.3">
      <c r="A26">
        <v>24</v>
      </c>
      <c r="B26" s="2">
        <v>638.46864000000005</v>
      </c>
      <c r="C26" s="2">
        <v>638.46864000000005</v>
      </c>
      <c r="D26" s="3">
        <f t="shared" si="0"/>
        <v>0</v>
      </c>
      <c r="F26" s="3">
        <f t="shared" si="1"/>
        <v>26.602860000000003</v>
      </c>
      <c r="G26" s="3">
        <f t="shared" si="2"/>
        <v>26.602860000000003</v>
      </c>
    </row>
    <row r="27" spans="1:7" x14ac:dyDescent="0.3">
      <c r="A27">
        <v>25</v>
      </c>
      <c r="B27" s="2">
        <v>651.44650000000001</v>
      </c>
      <c r="C27" s="2">
        <v>651.44650000000001</v>
      </c>
      <c r="D27" s="3">
        <f t="shared" si="0"/>
        <v>0</v>
      </c>
      <c r="F27" s="3">
        <f t="shared" si="1"/>
        <v>26.057860000000002</v>
      </c>
      <c r="G27" s="3">
        <f t="shared" si="2"/>
        <v>26.057860000000002</v>
      </c>
    </row>
    <row r="28" spans="1:7" x14ac:dyDescent="0.3">
      <c r="A28">
        <v>26</v>
      </c>
      <c r="B28" s="2">
        <v>689.44465600000001</v>
      </c>
      <c r="C28" s="2">
        <v>1248.3530559999999</v>
      </c>
      <c r="D28" s="3">
        <f t="shared" si="0"/>
        <v>558.90839999999992</v>
      </c>
      <c r="E28" s="4">
        <f>D28/B28</f>
        <v>0.81066463440685499</v>
      </c>
      <c r="F28" s="3">
        <f t="shared" si="1"/>
        <v>26.517102153846153</v>
      </c>
      <c r="G28" s="3">
        <f t="shared" si="2"/>
        <v>48.013579076923072</v>
      </c>
    </row>
    <row r="29" spans="1:7" x14ac:dyDescent="0.3">
      <c r="A29">
        <v>27</v>
      </c>
      <c r="B29" s="2">
        <v>727.442812</v>
      </c>
      <c r="C29" s="2">
        <v>1283.789712</v>
      </c>
      <c r="D29" s="3">
        <f t="shared" si="0"/>
        <v>556.34690000000001</v>
      </c>
      <c r="E29" s="4">
        <f t="shared" ref="E29:E92" si="3">D29/B29</f>
        <v>0.76479812683886961</v>
      </c>
      <c r="F29" s="3">
        <f t="shared" si="1"/>
        <v>26.94232637037037</v>
      </c>
      <c r="G29" s="3">
        <f t="shared" si="2"/>
        <v>47.547767111111114</v>
      </c>
    </row>
    <row r="30" spans="1:7" x14ac:dyDescent="0.3">
      <c r="A30">
        <v>28</v>
      </c>
      <c r="B30" s="2">
        <v>765.44096800000011</v>
      </c>
      <c r="C30" s="2">
        <v>1319.2263680000001</v>
      </c>
      <c r="D30" s="3">
        <f t="shared" si="0"/>
        <v>553.78539999999998</v>
      </c>
      <c r="E30" s="4">
        <f t="shared" si="3"/>
        <v>0.72348544584302932</v>
      </c>
      <c r="F30" s="3">
        <f t="shared" si="1"/>
        <v>27.337177428571433</v>
      </c>
      <c r="G30" s="3">
        <f t="shared" si="2"/>
        <v>47.11522742857143</v>
      </c>
    </row>
    <row r="31" spans="1:7" x14ac:dyDescent="0.3">
      <c r="A31">
        <v>29</v>
      </c>
      <c r="B31" s="2">
        <v>803.43912399999999</v>
      </c>
      <c r="C31" s="2">
        <v>1354.663024</v>
      </c>
      <c r="D31" s="3">
        <f t="shared" si="0"/>
        <v>551.22389999999996</v>
      </c>
      <c r="E31" s="4">
        <f t="shared" si="3"/>
        <v>0.6860804801932946</v>
      </c>
      <c r="F31" s="3">
        <f t="shared" si="1"/>
        <v>27.704797379310346</v>
      </c>
      <c r="G31" s="3">
        <f t="shared" si="2"/>
        <v>46.712518068965515</v>
      </c>
    </row>
    <row r="32" spans="1:7" x14ac:dyDescent="0.3">
      <c r="A32">
        <v>30</v>
      </c>
      <c r="B32" s="2">
        <v>841.43727999999987</v>
      </c>
      <c r="C32" s="2">
        <v>1390.09968</v>
      </c>
      <c r="D32" s="3">
        <f t="shared" si="0"/>
        <v>548.66240000000016</v>
      </c>
      <c r="E32" s="4">
        <f t="shared" si="3"/>
        <v>0.65205382865850703</v>
      </c>
      <c r="F32" s="3">
        <f t="shared" si="1"/>
        <v>28.04790933333333</v>
      </c>
      <c r="G32" s="3">
        <f t="shared" si="2"/>
        <v>46.336655999999998</v>
      </c>
    </row>
    <row r="33" spans="1:7" x14ac:dyDescent="0.3">
      <c r="A33">
        <v>31</v>
      </c>
      <c r="B33" s="2">
        <v>879.43543599999998</v>
      </c>
      <c r="C33" s="2">
        <v>1425.5363359999999</v>
      </c>
      <c r="D33" s="3">
        <f t="shared" si="0"/>
        <v>546.10089999999991</v>
      </c>
      <c r="E33" s="4">
        <f t="shared" si="3"/>
        <v>0.62096758630044546</v>
      </c>
      <c r="F33" s="3">
        <f t="shared" si="1"/>
        <v>28.368885032258063</v>
      </c>
      <c r="G33" s="3">
        <f t="shared" si="2"/>
        <v>45.985043096774191</v>
      </c>
    </row>
    <row r="34" spans="1:7" x14ac:dyDescent="0.3">
      <c r="A34">
        <v>32</v>
      </c>
      <c r="B34" s="2">
        <v>917.43359200000009</v>
      </c>
      <c r="C34" s="2">
        <v>1460.972992</v>
      </c>
      <c r="D34" s="3">
        <f t="shared" si="0"/>
        <v>543.53939999999989</v>
      </c>
      <c r="E34" s="4">
        <f t="shared" si="3"/>
        <v>0.59245639656063498</v>
      </c>
      <c r="F34" s="3">
        <f t="shared" si="1"/>
        <v>28.669799750000003</v>
      </c>
      <c r="G34" s="3">
        <f t="shared" si="2"/>
        <v>45.655405999999999</v>
      </c>
    </row>
    <row r="35" spans="1:7" x14ac:dyDescent="0.3">
      <c r="A35">
        <v>33</v>
      </c>
      <c r="B35" s="2">
        <v>955.43174799999997</v>
      </c>
      <c r="C35" s="2">
        <v>1496.4096480000001</v>
      </c>
      <c r="D35" s="3">
        <f t="shared" si="0"/>
        <v>540.97790000000009</v>
      </c>
      <c r="E35" s="4">
        <f t="shared" si="3"/>
        <v>0.56621302477380109</v>
      </c>
      <c r="F35" s="3">
        <f t="shared" si="1"/>
        <v>28.95247721212121</v>
      </c>
      <c r="G35" s="3">
        <f t="shared" si="2"/>
        <v>45.345746909090913</v>
      </c>
    </row>
    <row r="36" spans="1:7" x14ac:dyDescent="0.3">
      <c r="A36">
        <v>34</v>
      </c>
      <c r="B36" s="2">
        <v>993.42990399999996</v>
      </c>
      <c r="C36" s="2">
        <v>1531.8463040000001</v>
      </c>
      <c r="D36" s="3">
        <f t="shared" si="0"/>
        <v>538.41640000000018</v>
      </c>
      <c r="E36" s="4">
        <f t="shared" si="3"/>
        <v>0.54197724251312673</v>
      </c>
      <c r="F36" s="3">
        <f t="shared" si="1"/>
        <v>29.218526588235292</v>
      </c>
      <c r="G36" s="3">
        <f t="shared" si="2"/>
        <v>45.054303058823535</v>
      </c>
    </row>
    <row r="37" spans="1:7" x14ac:dyDescent="0.3">
      <c r="A37">
        <v>35</v>
      </c>
      <c r="B37" s="2">
        <v>1031.4280600000002</v>
      </c>
      <c r="C37" s="2">
        <v>1567.28296</v>
      </c>
      <c r="D37" s="3">
        <f t="shared" si="0"/>
        <v>535.85489999999982</v>
      </c>
      <c r="E37" s="4">
        <f t="shared" si="3"/>
        <v>0.51952716896222473</v>
      </c>
      <c r="F37" s="3">
        <f t="shared" si="1"/>
        <v>29.469373142857147</v>
      </c>
      <c r="G37" s="3">
        <f t="shared" si="2"/>
        <v>44.779513142857141</v>
      </c>
    </row>
    <row r="38" spans="1:7" x14ac:dyDescent="0.3">
      <c r="A38">
        <v>36</v>
      </c>
      <c r="B38" s="2">
        <v>1069.4262160000001</v>
      </c>
      <c r="C38" s="2">
        <v>1602.7196159999999</v>
      </c>
      <c r="D38" s="3">
        <f t="shared" si="0"/>
        <v>533.29339999999979</v>
      </c>
      <c r="E38" s="4">
        <f t="shared" si="3"/>
        <v>0.4986724582035118</v>
      </c>
      <c r="F38" s="3">
        <f t="shared" si="1"/>
        <v>29.706283777777781</v>
      </c>
      <c r="G38" s="3">
        <f t="shared" si="2"/>
        <v>44.519989333333328</v>
      </c>
    </row>
    <row r="39" spans="1:7" x14ac:dyDescent="0.3">
      <c r="A39">
        <v>37</v>
      </c>
      <c r="B39" s="2">
        <v>1107.4243719999999</v>
      </c>
      <c r="C39" s="2">
        <v>1638.1562719999999</v>
      </c>
      <c r="D39" s="3">
        <f t="shared" si="0"/>
        <v>530.7319</v>
      </c>
      <c r="E39" s="4">
        <f t="shared" si="3"/>
        <v>0.47924888906093177</v>
      </c>
      <c r="F39" s="3">
        <f t="shared" si="1"/>
        <v>29.93038843243243</v>
      </c>
      <c r="G39" s="3">
        <f t="shared" si="2"/>
        <v>44.274493837837838</v>
      </c>
    </row>
    <row r="40" spans="1:7" x14ac:dyDescent="0.3">
      <c r="A40">
        <v>38</v>
      </c>
      <c r="B40" s="2">
        <v>1145.4225280000001</v>
      </c>
      <c r="C40" s="2">
        <v>1673.592928</v>
      </c>
      <c r="D40" s="3">
        <f t="shared" si="0"/>
        <v>528.17039999999997</v>
      </c>
      <c r="E40" s="4">
        <f t="shared" si="3"/>
        <v>0.46111403179945132</v>
      </c>
      <c r="F40" s="3">
        <f t="shared" si="1"/>
        <v>30.142698105263161</v>
      </c>
      <c r="G40" s="3">
        <f t="shared" si="2"/>
        <v>44.041919157894739</v>
      </c>
    </row>
    <row r="41" spans="1:7" x14ac:dyDescent="0.3">
      <c r="A41">
        <v>39</v>
      </c>
      <c r="B41" s="2">
        <v>1183.4206840000002</v>
      </c>
      <c r="C41" s="2">
        <v>1709.0295840000001</v>
      </c>
      <c r="D41" s="3">
        <f t="shared" si="0"/>
        <v>525.60889999999995</v>
      </c>
      <c r="E41" s="4">
        <f t="shared" si="3"/>
        <v>0.44414374964566689</v>
      </c>
      <c r="F41" s="3">
        <f t="shared" si="1"/>
        <v>30.344120102564109</v>
      </c>
      <c r="G41" s="3">
        <f t="shared" si="2"/>
        <v>43.821271384615386</v>
      </c>
    </row>
    <row r="42" spans="1:7" x14ac:dyDescent="0.3">
      <c r="A42">
        <v>40</v>
      </c>
      <c r="B42" s="2">
        <v>1221.4188399999998</v>
      </c>
      <c r="C42" s="2">
        <v>1744.4662400000002</v>
      </c>
      <c r="D42" s="3">
        <f t="shared" si="0"/>
        <v>523.04740000000038</v>
      </c>
      <c r="E42" s="4">
        <f t="shared" si="3"/>
        <v>0.4282293533314096</v>
      </c>
      <c r="F42" s="3">
        <f t="shared" si="1"/>
        <v>30.535470999999994</v>
      </c>
      <c r="G42" s="3">
        <f t="shared" si="2"/>
        <v>43.611656000000004</v>
      </c>
    </row>
    <row r="43" spans="1:7" x14ac:dyDescent="0.3">
      <c r="A43">
        <v>41</v>
      </c>
      <c r="B43" s="2">
        <v>1259.4169959999999</v>
      </c>
      <c r="C43" s="2">
        <v>1779.9028960000001</v>
      </c>
      <c r="D43" s="3">
        <f t="shared" si="0"/>
        <v>520.48590000000013</v>
      </c>
      <c r="E43" s="4">
        <f t="shared" si="3"/>
        <v>0.41327527074281295</v>
      </c>
      <c r="F43" s="3">
        <f t="shared" si="1"/>
        <v>30.717487707317073</v>
      </c>
      <c r="G43" s="3">
        <f t="shared" si="2"/>
        <v>43.412265756097561</v>
      </c>
    </row>
    <row r="44" spans="1:7" x14ac:dyDescent="0.3">
      <c r="A44">
        <v>42</v>
      </c>
      <c r="B44" s="2">
        <v>1297.415152</v>
      </c>
      <c r="C44" s="2">
        <v>1815.3395519999999</v>
      </c>
      <c r="D44" s="3">
        <f t="shared" si="0"/>
        <v>517.92439999999988</v>
      </c>
      <c r="E44" s="4">
        <f t="shared" si="3"/>
        <v>0.39919712607148577</v>
      </c>
      <c r="F44" s="3">
        <f t="shared" si="1"/>
        <v>30.890836952380955</v>
      </c>
      <c r="G44" s="3">
        <f t="shared" si="2"/>
        <v>43.222370285714284</v>
      </c>
    </row>
    <row r="45" spans="1:7" x14ac:dyDescent="0.3">
      <c r="A45">
        <v>43</v>
      </c>
      <c r="B45" s="2">
        <v>1335.4133080000001</v>
      </c>
      <c r="C45" s="2">
        <v>1850.776208</v>
      </c>
      <c r="D45" s="3">
        <f t="shared" si="0"/>
        <v>515.36289999999985</v>
      </c>
      <c r="E45" s="4">
        <f t="shared" si="3"/>
        <v>0.3859201469033135</v>
      </c>
      <c r="F45" s="3">
        <f t="shared" si="1"/>
        <v>31.056123441860468</v>
      </c>
      <c r="G45" s="3">
        <f t="shared" si="2"/>
        <v>43.041307162790694</v>
      </c>
    </row>
    <row r="46" spans="1:7" x14ac:dyDescent="0.3">
      <c r="A46">
        <v>44</v>
      </c>
      <c r="B46" s="2">
        <v>1373.411464</v>
      </c>
      <c r="C46" s="2">
        <v>1886.2128640000001</v>
      </c>
      <c r="D46" s="3">
        <f t="shared" si="0"/>
        <v>512.80140000000006</v>
      </c>
      <c r="E46" s="4">
        <f t="shared" si="3"/>
        <v>0.37337783573357447</v>
      </c>
      <c r="F46" s="3">
        <f t="shared" si="1"/>
        <v>31.213896909090909</v>
      </c>
      <c r="G46" s="3">
        <f t="shared" si="2"/>
        <v>42.868474181818186</v>
      </c>
    </row>
    <row r="47" spans="1:7" x14ac:dyDescent="0.3">
      <c r="A47">
        <v>45</v>
      </c>
      <c r="B47" s="2">
        <v>1411.4096199999999</v>
      </c>
      <c r="C47" s="2">
        <v>1921.6495199999999</v>
      </c>
      <c r="D47" s="3">
        <f t="shared" si="0"/>
        <v>510.23990000000003</v>
      </c>
      <c r="E47" s="4">
        <f t="shared" si="3"/>
        <v>0.36151085607592787</v>
      </c>
      <c r="F47" s="3">
        <f t="shared" si="1"/>
        <v>31.364658222222221</v>
      </c>
      <c r="G47" s="3">
        <f t="shared" si="2"/>
        <v>42.703322666666665</v>
      </c>
    </row>
    <row r="48" spans="1:7" x14ac:dyDescent="0.3">
      <c r="A48">
        <v>46</v>
      </c>
      <c r="B48" s="2">
        <v>1449.407776</v>
      </c>
      <c r="C48" s="2">
        <v>1957.0861760000003</v>
      </c>
      <c r="D48" s="3">
        <f t="shared" si="0"/>
        <v>507.67840000000024</v>
      </c>
      <c r="E48" s="4">
        <f t="shared" si="3"/>
        <v>0.35026609378422446</v>
      </c>
      <c r="F48" s="3">
        <f t="shared" si="1"/>
        <v>31.508864695652175</v>
      </c>
      <c r="G48" s="3">
        <f t="shared" si="2"/>
        <v>42.54535165217392</v>
      </c>
    </row>
    <row r="49" spans="1:7" x14ac:dyDescent="0.3">
      <c r="A49">
        <v>47</v>
      </c>
      <c r="B49" s="2">
        <v>1487.4059319999999</v>
      </c>
      <c r="C49" s="2">
        <v>1992.5228320000001</v>
      </c>
      <c r="D49" s="3">
        <f t="shared" si="0"/>
        <v>505.11690000000021</v>
      </c>
      <c r="E49" s="4">
        <f t="shared" si="3"/>
        <v>0.33959586225450139</v>
      </c>
      <c r="F49" s="3">
        <f t="shared" si="1"/>
        <v>31.646934723404254</v>
      </c>
      <c r="G49" s="3">
        <f t="shared" si="2"/>
        <v>42.394102808510638</v>
      </c>
    </row>
    <row r="50" spans="1:7" x14ac:dyDescent="0.3">
      <c r="A50">
        <v>48</v>
      </c>
      <c r="B50" s="2">
        <v>1525.4040880000002</v>
      </c>
      <c r="C50" s="2">
        <v>2027.959488</v>
      </c>
      <c r="D50" s="3">
        <f t="shared" si="0"/>
        <v>502.55539999999974</v>
      </c>
      <c r="E50" s="4">
        <f t="shared" si="3"/>
        <v>0.32945722641855124</v>
      </c>
      <c r="F50" s="3">
        <f t="shared" si="1"/>
        <v>31.779251833333337</v>
      </c>
      <c r="G50" s="3">
        <f t="shared" si="2"/>
        <v>42.249155999999999</v>
      </c>
    </row>
    <row r="51" spans="1:7" x14ac:dyDescent="0.3">
      <c r="A51">
        <v>49</v>
      </c>
      <c r="B51" s="2">
        <v>1563.4022440000001</v>
      </c>
      <c r="C51" s="2">
        <v>2063.3961439999998</v>
      </c>
      <c r="D51" s="3">
        <f t="shared" si="0"/>
        <v>499.99389999999971</v>
      </c>
      <c r="E51" s="4">
        <f t="shared" si="3"/>
        <v>0.31981142531863965</v>
      </c>
      <c r="F51" s="3">
        <f t="shared" si="1"/>
        <v>31.906168244897962</v>
      </c>
      <c r="G51" s="3">
        <f t="shared" si="2"/>
        <v>42.110125387755097</v>
      </c>
    </row>
    <row r="52" spans="1:7" x14ac:dyDescent="0.3">
      <c r="A52">
        <v>50</v>
      </c>
      <c r="B52" s="2">
        <v>1601.4004</v>
      </c>
      <c r="C52" s="2">
        <v>2098.8328000000001</v>
      </c>
      <c r="D52" s="3">
        <f t="shared" si="0"/>
        <v>497.43240000000014</v>
      </c>
      <c r="E52" s="4">
        <f t="shared" si="3"/>
        <v>0.31062337688937769</v>
      </c>
      <c r="F52" s="3">
        <f t="shared" si="1"/>
        <v>32.028008</v>
      </c>
      <c r="G52" s="3">
        <f t="shared" si="2"/>
        <v>41.976656000000006</v>
      </c>
    </row>
    <row r="53" spans="1:7" x14ac:dyDescent="0.3">
      <c r="A53">
        <v>51</v>
      </c>
      <c r="B53" s="2">
        <v>1639.3985559999999</v>
      </c>
      <c r="C53" s="2">
        <v>2134.269456</v>
      </c>
      <c r="D53" s="3">
        <f t="shared" si="0"/>
        <v>494.87090000000012</v>
      </c>
      <c r="E53" s="4">
        <f t="shared" si="3"/>
        <v>0.30186125160891025</v>
      </c>
      <c r="F53" s="3">
        <f t="shared" si="1"/>
        <v>32.145069725490195</v>
      </c>
      <c r="G53" s="3">
        <f t="shared" si="2"/>
        <v>41.848420705882354</v>
      </c>
    </row>
    <row r="54" spans="1:7" x14ac:dyDescent="0.3">
      <c r="A54">
        <v>52</v>
      </c>
      <c r="B54" s="2">
        <v>1677.396712</v>
      </c>
      <c r="C54" s="2">
        <v>2169.7061119999998</v>
      </c>
      <c r="D54" s="3">
        <f t="shared" si="0"/>
        <v>492.30939999999987</v>
      </c>
      <c r="E54" s="4">
        <f t="shared" si="3"/>
        <v>0.29349610409871835</v>
      </c>
      <c r="F54" s="3">
        <f t="shared" si="1"/>
        <v>32.257629076923074</v>
      </c>
      <c r="G54" s="3">
        <f t="shared" si="2"/>
        <v>41.725117538461532</v>
      </c>
    </row>
    <row r="55" spans="1:7" x14ac:dyDescent="0.3">
      <c r="A55">
        <v>53</v>
      </c>
      <c r="B55" s="2">
        <v>1715.3948680000001</v>
      </c>
      <c r="C55" s="2">
        <v>2205.1427679999997</v>
      </c>
      <c r="D55" s="3">
        <f t="shared" si="0"/>
        <v>489.74789999999962</v>
      </c>
      <c r="E55" s="4">
        <f t="shared" si="3"/>
        <v>0.28550155368658803</v>
      </c>
      <c r="F55" s="3">
        <f t="shared" si="1"/>
        <v>32.365940905660381</v>
      </c>
      <c r="G55" s="3">
        <f t="shared" si="2"/>
        <v>41.60646732075471</v>
      </c>
    </row>
    <row r="56" spans="1:7" x14ac:dyDescent="0.3">
      <c r="A56">
        <v>54</v>
      </c>
      <c r="B56" s="2">
        <v>1753.393024</v>
      </c>
      <c r="C56" s="2">
        <v>2240.579424</v>
      </c>
      <c r="D56" s="3">
        <f t="shared" si="0"/>
        <v>487.18640000000005</v>
      </c>
      <c r="E56" s="4">
        <f t="shared" si="3"/>
        <v>0.27785350650511087</v>
      </c>
      <c r="F56" s="3">
        <f t="shared" si="1"/>
        <v>32.470241185185188</v>
      </c>
      <c r="G56" s="3">
        <f t="shared" si="2"/>
        <v>41.492211555555556</v>
      </c>
    </row>
    <row r="57" spans="1:7" x14ac:dyDescent="0.3">
      <c r="A57">
        <v>55</v>
      </c>
      <c r="B57" s="2">
        <v>1813.8382040000001</v>
      </c>
      <c r="C57" s="2">
        <v>3510.6023999999998</v>
      </c>
      <c r="D57" s="3">
        <f t="shared" si="0"/>
        <v>1696.7641959999996</v>
      </c>
      <c r="E57" s="4">
        <f t="shared" si="3"/>
        <v>0.93545509861804599</v>
      </c>
      <c r="F57" s="3">
        <f t="shared" si="1"/>
        <v>32.978876436363642</v>
      </c>
      <c r="G57" s="3">
        <f t="shared" si="2"/>
        <v>63.829134545454544</v>
      </c>
    </row>
    <row r="58" spans="1:7" x14ac:dyDescent="0.3">
      <c r="A58">
        <v>56</v>
      </c>
      <c r="B58" s="2">
        <v>1874.2833840000001</v>
      </c>
      <c r="C58" s="2">
        <v>3568.4860800000001</v>
      </c>
      <c r="D58" s="3">
        <f t="shared" si="0"/>
        <v>1694.2026960000001</v>
      </c>
      <c r="E58" s="4">
        <f t="shared" si="3"/>
        <v>0.90392024517889025</v>
      </c>
      <c r="F58" s="3">
        <f t="shared" si="1"/>
        <v>33.469346142857141</v>
      </c>
      <c r="G58" s="3">
        <f t="shared" si="2"/>
        <v>63.722965714285714</v>
      </c>
    </row>
    <row r="59" spans="1:7" x14ac:dyDescent="0.3">
      <c r="A59">
        <v>57</v>
      </c>
      <c r="B59" s="2">
        <v>1934.728564</v>
      </c>
      <c r="C59" s="2">
        <v>3626.3697599999996</v>
      </c>
      <c r="D59" s="3">
        <f t="shared" si="0"/>
        <v>1691.6411959999996</v>
      </c>
      <c r="E59" s="4">
        <f t="shared" si="3"/>
        <v>0.87435582824216762</v>
      </c>
      <c r="F59" s="3">
        <f t="shared" si="1"/>
        <v>33.942606385964915</v>
      </c>
      <c r="G59" s="3">
        <f t="shared" si="2"/>
        <v>63.620522105263149</v>
      </c>
    </row>
    <row r="60" spans="1:7" x14ac:dyDescent="0.3">
      <c r="A60">
        <v>58</v>
      </c>
      <c r="B60" s="2">
        <v>1995.1737440000002</v>
      </c>
      <c r="C60" s="2">
        <v>3684.25344</v>
      </c>
      <c r="D60" s="3">
        <f t="shared" si="0"/>
        <v>1689.0796959999998</v>
      </c>
      <c r="E60" s="4">
        <f t="shared" si="3"/>
        <v>0.84658276056383375</v>
      </c>
      <c r="F60" s="3">
        <f t="shared" si="1"/>
        <v>34.399547310344829</v>
      </c>
      <c r="G60" s="3">
        <f t="shared" si="2"/>
        <v>63.52161103448276</v>
      </c>
    </row>
    <row r="61" spans="1:7" x14ac:dyDescent="0.3">
      <c r="A61">
        <v>59</v>
      </c>
      <c r="B61" s="2">
        <v>2055.6189240000003</v>
      </c>
      <c r="C61" s="2">
        <v>3742.1371199999999</v>
      </c>
      <c r="D61" s="3">
        <f t="shared" si="0"/>
        <v>1686.5181959999995</v>
      </c>
      <c r="E61" s="4">
        <f t="shared" si="3"/>
        <v>0.82044301903887284</v>
      </c>
      <c r="F61" s="3">
        <f t="shared" si="1"/>
        <v>34.840998711864415</v>
      </c>
      <c r="G61" s="3">
        <f t="shared" si="2"/>
        <v>63.426052881355929</v>
      </c>
    </row>
    <row r="62" spans="1:7" x14ac:dyDescent="0.3">
      <c r="A62">
        <v>60</v>
      </c>
      <c r="B62" s="2">
        <v>2116.064104</v>
      </c>
      <c r="C62" s="2">
        <v>3800.0208000000002</v>
      </c>
      <c r="D62" s="3">
        <f t="shared" si="0"/>
        <v>1683.9566960000002</v>
      </c>
      <c r="E62" s="4">
        <f t="shared" si="3"/>
        <v>0.79579663622515673</v>
      </c>
      <c r="F62" s="3">
        <f t="shared" si="1"/>
        <v>35.267735066666667</v>
      </c>
      <c r="G62" s="3">
        <f t="shared" si="2"/>
        <v>63.333680000000001</v>
      </c>
    </row>
    <row r="63" spans="1:7" x14ac:dyDescent="0.3">
      <c r="A63">
        <v>61</v>
      </c>
      <c r="B63" s="2">
        <v>2176.5092839999998</v>
      </c>
      <c r="C63" s="2">
        <v>3857.9044800000001</v>
      </c>
      <c r="D63" s="3">
        <f t="shared" si="0"/>
        <v>1681.3951960000004</v>
      </c>
      <c r="E63" s="4">
        <f t="shared" si="3"/>
        <v>0.77251919316876227</v>
      </c>
      <c r="F63" s="3">
        <f t="shared" si="1"/>
        <v>35.680480065573768</v>
      </c>
      <c r="G63" s="3">
        <f t="shared" si="2"/>
        <v>63.244335737704922</v>
      </c>
    </row>
    <row r="64" spans="1:7" x14ac:dyDescent="0.3">
      <c r="A64">
        <v>62</v>
      </c>
      <c r="B64" s="2">
        <v>2236.9544639999999</v>
      </c>
      <c r="C64" s="2">
        <v>3915.7881600000001</v>
      </c>
      <c r="D64" s="3">
        <f t="shared" si="0"/>
        <v>1678.8336960000001</v>
      </c>
      <c r="E64" s="4">
        <f t="shared" si="3"/>
        <v>0.75049971871041188</v>
      </c>
      <c r="F64" s="3">
        <f t="shared" si="1"/>
        <v>36.079910709677421</v>
      </c>
      <c r="G64" s="3">
        <f t="shared" si="2"/>
        <v>63.157873548387094</v>
      </c>
    </row>
    <row r="65" spans="1:7" x14ac:dyDescent="0.3">
      <c r="A65">
        <v>63</v>
      </c>
      <c r="B65" s="2">
        <v>2297.3996440000001</v>
      </c>
      <c r="C65" s="2">
        <v>3973.6718399999995</v>
      </c>
      <c r="D65" s="3">
        <f t="shared" si="0"/>
        <v>1676.2721959999994</v>
      </c>
      <c r="E65" s="4">
        <f t="shared" si="3"/>
        <v>0.72963892041066203</v>
      </c>
      <c r="F65" s="3">
        <f t="shared" si="1"/>
        <v>36.466661015873015</v>
      </c>
      <c r="G65" s="3">
        <f t="shared" si="2"/>
        <v>63.074156190476181</v>
      </c>
    </row>
    <row r="66" spans="1:7" x14ac:dyDescent="0.3">
      <c r="A66">
        <v>64</v>
      </c>
      <c r="B66" s="2">
        <v>2357.8448239999998</v>
      </c>
      <c r="C66" s="2">
        <v>4031.5555199999999</v>
      </c>
      <c r="D66" s="3">
        <f t="shared" si="0"/>
        <v>1673.7106960000001</v>
      </c>
      <c r="E66" s="4">
        <f t="shared" si="3"/>
        <v>0.70984768758471961</v>
      </c>
      <c r="F66" s="3">
        <f t="shared" si="1"/>
        <v>36.841325374999997</v>
      </c>
      <c r="G66" s="3">
        <f t="shared" si="2"/>
        <v>62.993054999999998</v>
      </c>
    </row>
    <row r="67" spans="1:7" x14ac:dyDescent="0.3">
      <c r="A67">
        <v>65</v>
      </c>
      <c r="B67" s="2">
        <v>2418.290004</v>
      </c>
      <c r="C67" s="2">
        <v>4089.4391999999998</v>
      </c>
      <c r="D67" s="3">
        <f t="shared" ref="D67:D130" si="4">C67-B67</f>
        <v>1671.1491959999998</v>
      </c>
      <c r="E67" s="4">
        <f t="shared" si="3"/>
        <v>0.69104581883720173</v>
      </c>
      <c r="F67" s="3">
        <f t="shared" si="1"/>
        <v>37.204461600000002</v>
      </c>
      <c r="G67" s="3">
        <f t="shared" si="2"/>
        <v>62.914449230769229</v>
      </c>
    </row>
    <row r="68" spans="1:7" x14ac:dyDescent="0.3">
      <c r="A68">
        <v>66</v>
      </c>
      <c r="B68" s="2">
        <v>2478.7351840000001</v>
      </c>
      <c r="C68" s="2">
        <v>4147.3228799999997</v>
      </c>
      <c r="D68" s="3">
        <f t="shared" si="4"/>
        <v>1668.5876959999996</v>
      </c>
      <c r="E68" s="4">
        <f t="shared" si="3"/>
        <v>0.67316093577505753</v>
      </c>
      <c r="F68" s="3">
        <f t="shared" ref="F68:F131" si="5">B68/A68</f>
        <v>37.556593696969699</v>
      </c>
      <c r="G68" s="3">
        <f t="shared" ref="G68:G131" si="6">C68/A68</f>
        <v>62.838225454545451</v>
      </c>
    </row>
    <row r="69" spans="1:7" x14ac:dyDescent="0.3">
      <c r="A69">
        <v>67</v>
      </c>
      <c r="B69" s="2">
        <v>2539.1803640000003</v>
      </c>
      <c r="C69" s="2">
        <v>4205.2065599999996</v>
      </c>
      <c r="D69" s="3">
        <f t="shared" si="4"/>
        <v>1666.0261959999993</v>
      </c>
      <c r="E69" s="4">
        <f t="shared" si="3"/>
        <v>0.6561275518748455</v>
      </c>
      <c r="F69" s="3">
        <f t="shared" si="5"/>
        <v>37.898214388059706</v>
      </c>
      <c r="G69" s="3">
        <f t="shared" si="6"/>
        <v>62.764277014925369</v>
      </c>
    </row>
    <row r="70" spans="1:7" x14ac:dyDescent="0.3">
      <c r="A70">
        <v>68</v>
      </c>
      <c r="B70" s="2">
        <v>2599.6255440000004</v>
      </c>
      <c r="C70" s="2">
        <v>4263.0902399999995</v>
      </c>
      <c r="D70" s="3">
        <f t="shared" si="4"/>
        <v>1663.4646959999991</v>
      </c>
      <c r="E70" s="4">
        <f t="shared" si="3"/>
        <v>0.63988627125137942</v>
      </c>
      <c r="F70" s="3">
        <f t="shared" si="5"/>
        <v>38.229787411764711</v>
      </c>
      <c r="G70" s="3">
        <f t="shared" si="6"/>
        <v>62.692503529411759</v>
      </c>
    </row>
    <row r="71" spans="1:7" x14ac:dyDescent="0.3">
      <c r="A71">
        <v>69</v>
      </c>
      <c r="B71" s="2">
        <v>2660.0707240000002</v>
      </c>
      <c r="C71" s="2">
        <v>4320.9739200000004</v>
      </c>
      <c r="D71" s="3">
        <f t="shared" si="4"/>
        <v>1660.9031960000002</v>
      </c>
      <c r="E71" s="4">
        <f t="shared" si="3"/>
        <v>0.62438309666536529</v>
      </c>
      <c r="F71" s="3">
        <f t="shared" si="5"/>
        <v>38.551749623188407</v>
      </c>
      <c r="G71" s="3">
        <f t="shared" si="6"/>
        <v>62.622810434782615</v>
      </c>
    </row>
    <row r="72" spans="1:7" x14ac:dyDescent="0.3">
      <c r="A72">
        <v>70</v>
      </c>
      <c r="B72" s="2">
        <v>2720.5159040000003</v>
      </c>
      <c r="C72" s="2">
        <v>4378.8576000000003</v>
      </c>
      <c r="D72" s="3">
        <f t="shared" si="4"/>
        <v>1658.341696</v>
      </c>
      <c r="E72" s="4">
        <f t="shared" si="3"/>
        <v>0.60956882978030913</v>
      </c>
      <c r="F72" s="3">
        <f t="shared" si="5"/>
        <v>38.864512914285719</v>
      </c>
      <c r="G72" s="3">
        <f t="shared" si="6"/>
        <v>62.555108571428576</v>
      </c>
    </row>
    <row r="73" spans="1:7" x14ac:dyDescent="0.3">
      <c r="A73">
        <v>71</v>
      </c>
      <c r="B73" s="2">
        <v>2780.961084</v>
      </c>
      <c r="C73" s="2">
        <v>4436.7412800000002</v>
      </c>
      <c r="D73" s="3">
        <f t="shared" si="4"/>
        <v>1655.7801960000002</v>
      </c>
      <c r="E73" s="4">
        <f t="shared" si="3"/>
        <v>0.59539854963321026</v>
      </c>
      <c r="F73" s="3">
        <f t="shared" si="5"/>
        <v>39.168465971830983</v>
      </c>
      <c r="G73" s="3">
        <f t="shared" si="6"/>
        <v>62.489313802816902</v>
      </c>
    </row>
    <row r="74" spans="1:7" x14ac:dyDescent="0.3">
      <c r="A74">
        <v>72</v>
      </c>
      <c r="B74" s="2">
        <v>2841.4062640000002</v>
      </c>
      <c r="C74" s="2">
        <v>4494.6249600000001</v>
      </c>
      <c r="D74" s="3">
        <f t="shared" si="4"/>
        <v>1653.2186959999999</v>
      </c>
      <c r="E74" s="4">
        <f t="shared" si="3"/>
        <v>0.58183115767214333</v>
      </c>
      <c r="F74" s="3">
        <f t="shared" si="5"/>
        <v>39.463975888888889</v>
      </c>
      <c r="G74" s="3">
        <f t="shared" si="6"/>
        <v>62.42534666666667</v>
      </c>
    </row>
    <row r="75" spans="1:7" x14ac:dyDescent="0.3">
      <c r="A75">
        <v>73</v>
      </c>
      <c r="B75" s="2">
        <v>2901.8514439999999</v>
      </c>
      <c r="C75" s="2">
        <v>4552.50864</v>
      </c>
      <c r="D75" s="3">
        <f t="shared" si="4"/>
        <v>1650.6571960000001</v>
      </c>
      <c r="E75" s="4">
        <f t="shared" si="3"/>
        <v>0.56882897965468704</v>
      </c>
      <c r="F75" s="3">
        <f t="shared" si="5"/>
        <v>39.751389643835616</v>
      </c>
      <c r="G75" s="3">
        <f t="shared" si="6"/>
        <v>62.363132054794519</v>
      </c>
    </row>
    <row r="76" spans="1:7" x14ac:dyDescent="0.3">
      <c r="A76">
        <v>74</v>
      </c>
      <c r="B76" s="2">
        <v>2962.2966240000005</v>
      </c>
      <c r="C76" s="2">
        <v>4610.3923199999999</v>
      </c>
      <c r="D76" s="3">
        <f t="shared" si="4"/>
        <v>1648.0956959999994</v>
      </c>
      <c r="E76" s="4">
        <f t="shared" si="3"/>
        <v>0.5563574162855337</v>
      </c>
      <c r="F76" s="3">
        <f t="shared" si="5"/>
        <v>40.031035459459467</v>
      </c>
      <c r="G76" s="3">
        <f t="shared" si="6"/>
        <v>62.302598918918918</v>
      </c>
    </row>
    <row r="77" spans="1:7" x14ac:dyDescent="0.3">
      <c r="A77">
        <v>75</v>
      </c>
      <c r="B77" s="2">
        <v>3022.7418040000002</v>
      </c>
      <c r="C77" s="2">
        <v>4668.2759999999998</v>
      </c>
      <c r="D77" s="3">
        <f t="shared" si="4"/>
        <v>1645.5341959999996</v>
      </c>
      <c r="E77" s="4">
        <f t="shared" si="3"/>
        <v>0.54438463577089546</v>
      </c>
      <c r="F77" s="3">
        <f t="shared" si="5"/>
        <v>40.303224053333338</v>
      </c>
      <c r="G77" s="3">
        <f t="shared" si="6"/>
        <v>62.243679999999998</v>
      </c>
    </row>
    <row r="78" spans="1:7" x14ac:dyDescent="0.3">
      <c r="A78">
        <v>76</v>
      </c>
      <c r="B78" s="2">
        <v>3083.1869839999999</v>
      </c>
      <c r="C78" s="2">
        <v>4726.1596799999998</v>
      </c>
      <c r="D78" s="3">
        <f t="shared" si="4"/>
        <v>1642.9726959999998</v>
      </c>
      <c r="E78" s="4">
        <f t="shared" si="3"/>
        <v>0.53288130253730981</v>
      </c>
      <c r="F78" s="3">
        <f t="shared" si="5"/>
        <v>40.568249789473683</v>
      </c>
      <c r="G78" s="3">
        <f t="shared" si="6"/>
        <v>62.186311578947368</v>
      </c>
    </row>
    <row r="79" spans="1:7" x14ac:dyDescent="0.3">
      <c r="A79">
        <v>77</v>
      </c>
      <c r="B79" s="2">
        <v>3143.6321640000001</v>
      </c>
      <c r="C79" s="2">
        <v>4784.0433599999997</v>
      </c>
      <c r="D79" s="3">
        <f t="shared" si="4"/>
        <v>1640.4111959999996</v>
      </c>
      <c r="E79" s="4">
        <f t="shared" si="3"/>
        <v>0.52182033724731913</v>
      </c>
      <c r="F79" s="3">
        <f t="shared" si="5"/>
        <v>40.826391740259744</v>
      </c>
      <c r="G79" s="3">
        <f t="shared" si="6"/>
        <v>62.130433246753242</v>
      </c>
    </row>
    <row r="80" spans="1:7" x14ac:dyDescent="0.3">
      <c r="A80">
        <v>78</v>
      </c>
      <c r="B80" s="2">
        <v>3204.0773440000003</v>
      </c>
      <c r="C80" s="2">
        <v>4841.9270399999996</v>
      </c>
      <c r="D80" s="3">
        <f t="shared" si="4"/>
        <v>1637.8496959999993</v>
      </c>
      <c r="E80" s="4">
        <f t="shared" si="3"/>
        <v>0.51117670397909065</v>
      </c>
      <c r="F80" s="3">
        <f t="shared" si="5"/>
        <v>41.077914666666672</v>
      </c>
      <c r="G80" s="3">
        <f t="shared" si="6"/>
        <v>62.075987692307685</v>
      </c>
    </row>
    <row r="81" spans="1:7" x14ac:dyDescent="0.3">
      <c r="A81">
        <v>79</v>
      </c>
      <c r="B81" s="2">
        <v>3264.522524</v>
      </c>
      <c r="C81" s="2">
        <v>4899.8107199999995</v>
      </c>
      <c r="D81" s="3">
        <f t="shared" si="4"/>
        <v>1635.2881959999995</v>
      </c>
      <c r="E81" s="4">
        <f t="shared" si="3"/>
        <v>0.50092722104924881</v>
      </c>
      <c r="F81" s="3">
        <f t="shared" si="5"/>
        <v>41.323069924050635</v>
      </c>
      <c r="G81" s="3">
        <f t="shared" si="6"/>
        <v>62.022920506329108</v>
      </c>
    </row>
    <row r="82" spans="1:7" x14ac:dyDescent="0.3">
      <c r="A82">
        <v>80</v>
      </c>
      <c r="B82" s="2">
        <v>3324.9677040000001</v>
      </c>
      <c r="C82" s="2">
        <v>4957.6944000000003</v>
      </c>
      <c r="D82" s="3">
        <f t="shared" si="4"/>
        <v>1632.7266960000002</v>
      </c>
      <c r="E82" s="4">
        <f t="shared" si="3"/>
        <v>0.49105039247021814</v>
      </c>
      <c r="F82" s="3">
        <f t="shared" si="5"/>
        <v>41.5620963</v>
      </c>
      <c r="G82" s="3">
        <f t="shared" si="6"/>
        <v>61.971180000000004</v>
      </c>
    </row>
    <row r="83" spans="1:7" x14ac:dyDescent="0.3">
      <c r="A83">
        <v>81</v>
      </c>
      <c r="B83" s="2">
        <v>3385.4128840000003</v>
      </c>
      <c r="C83" s="2">
        <v>5015.5780800000002</v>
      </c>
      <c r="D83" s="3">
        <f t="shared" si="4"/>
        <v>1630.1651959999999</v>
      </c>
      <c r="E83" s="4">
        <f t="shared" si="3"/>
        <v>0.48152625746313543</v>
      </c>
      <c r="F83" s="3">
        <f t="shared" si="5"/>
        <v>41.795220790123459</v>
      </c>
      <c r="G83" s="3">
        <f t="shared" si="6"/>
        <v>61.920717037037036</v>
      </c>
    </row>
    <row r="84" spans="1:7" x14ac:dyDescent="0.3">
      <c r="A84">
        <v>82</v>
      </c>
      <c r="B84" s="2">
        <v>3445.858064</v>
      </c>
      <c r="C84" s="2">
        <v>5073.4617600000001</v>
      </c>
      <c r="D84" s="3">
        <f t="shared" si="4"/>
        <v>1627.6036960000001</v>
      </c>
      <c r="E84" s="4">
        <f t="shared" si="3"/>
        <v>0.47233625580928751</v>
      </c>
      <c r="F84" s="3">
        <f t="shared" si="5"/>
        <v>42.02265931707317</v>
      </c>
      <c r="G84" s="3">
        <f t="shared" si="6"/>
        <v>61.871484878048783</v>
      </c>
    </row>
    <row r="85" spans="1:7" x14ac:dyDescent="0.3">
      <c r="A85">
        <v>83</v>
      </c>
      <c r="B85" s="2">
        <v>3516.2811040000001</v>
      </c>
      <c r="C85" s="2">
        <v>5959.5078200000007</v>
      </c>
      <c r="D85" s="3">
        <f t="shared" si="4"/>
        <v>2443.2267160000006</v>
      </c>
      <c r="E85" s="4">
        <f t="shared" si="3"/>
        <v>0.69483259265610764</v>
      </c>
      <c r="F85" s="3">
        <f t="shared" si="5"/>
        <v>42.364832578313255</v>
      </c>
      <c r="G85" s="3">
        <f t="shared" si="6"/>
        <v>71.801299036144584</v>
      </c>
    </row>
    <row r="86" spans="1:7" x14ac:dyDescent="0.3">
      <c r="A86">
        <v>84</v>
      </c>
      <c r="B86" s="2">
        <v>3586.7041439999998</v>
      </c>
      <c r="C86" s="2">
        <v>6027.3693600000006</v>
      </c>
      <c r="D86" s="3">
        <f t="shared" si="4"/>
        <v>2440.6652160000008</v>
      </c>
      <c r="E86" s="4">
        <f t="shared" si="3"/>
        <v>0.68047575657525461</v>
      </c>
      <c r="F86" s="3">
        <f t="shared" si="5"/>
        <v>42.698858857142852</v>
      </c>
      <c r="G86" s="3">
        <f t="shared" si="6"/>
        <v>71.754397142857144</v>
      </c>
    </row>
    <row r="87" spans="1:7" x14ac:dyDescent="0.3">
      <c r="A87">
        <v>85</v>
      </c>
      <c r="B87" s="2">
        <v>3657.1271839999999</v>
      </c>
      <c r="C87" s="2">
        <v>6095.2309000000005</v>
      </c>
      <c r="D87" s="3">
        <f t="shared" si="4"/>
        <v>2438.1037160000005</v>
      </c>
      <c r="E87" s="4">
        <f t="shared" si="3"/>
        <v>0.66667184194926277</v>
      </c>
      <c r="F87" s="3">
        <f t="shared" si="5"/>
        <v>43.025025694117645</v>
      </c>
      <c r="G87" s="3">
        <f t="shared" si="6"/>
        <v>71.708598823529414</v>
      </c>
    </row>
    <row r="88" spans="1:7" x14ac:dyDescent="0.3">
      <c r="A88">
        <v>86</v>
      </c>
      <c r="B88" s="2">
        <v>3727.5502240000005</v>
      </c>
      <c r="C88" s="2">
        <v>6163.0924400000004</v>
      </c>
      <c r="D88" s="3">
        <f t="shared" si="4"/>
        <v>2435.5422159999998</v>
      </c>
      <c r="E88" s="4">
        <f t="shared" si="3"/>
        <v>0.65338951044003413</v>
      </c>
      <c r="F88" s="3">
        <f t="shared" si="5"/>
        <v>43.343607255813957</v>
      </c>
      <c r="G88" s="3">
        <f t="shared" si="6"/>
        <v>71.663865581395356</v>
      </c>
    </row>
    <row r="89" spans="1:7" x14ac:dyDescent="0.3">
      <c r="A89">
        <v>87</v>
      </c>
      <c r="B89" s="2">
        <v>3797.9732640000002</v>
      </c>
      <c r="C89" s="2">
        <v>6230.9539800000002</v>
      </c>
      <c r="D89" s="3">
        <f t="shared" si="4"/>
        <v>2432.980716</v>
      </c>
      <c r="E89" s="4">
        <f t="shared" si="3"/>
        <v>0.64059974804498776</v>
      </c>
      <c r="F89" s="3">
        <f t="shared" si="5"/>
        <v>43.65486510344828</v>
      </c>
      <c r="G89" s="3">
        <f t="shared" si="6"/>
        <v>71.620160689655179</v>
      </c>
    </row>
    <row r="90" spans="1:7" x14ac:dyDescent="0.3">
      <c r="A90">
        <v>88</v>
      </c>
      <c r="B90" s="2">
        <v>3868.3963039999999</v>
      </c>
      <c r="C90" s="2">
        <v>6298.8155200000001</v>
      </c>
      <c r="D90" s="3">
        <f t="shared" si="4"/>
        <v>2430.4192160000002</v>
      </c>
      <c r="E90" s="4">
        <f t="shared" si="3"/>
        <v>0.62827565352776749</v>
      </c>
      <c r="F90" s="3">
        <f t="shared" si="5"/>
        <v>43.95904890909091</v>
      </c>
      <c r="G90" s="3">
        <f t="shared" si="6"/>
        <v>71.577449090909099</v>
      </c>
    </row>
    <row r="91" spans="1:7" x14ac:dyDescent="0.3">
      <c r="A91">
        <v>89</v>
      </c>
      <c r="B91" s="2">
        <v>3938.8193440000005</v>
      </c>
      <c r="C91" s="2">
        <v>6366.67706</v>
      </c>
      <c r="D91" s="3">
        <f t="shared" si="4"/>
        <v>2427.8577159999995</v>
      </c>
      <c r="E91" s="4">
        <f t="shared" si="3"/>
        <v>0.6163922495451214</v>
      </c>
      <c r="F91" s="3">
        <f t="shared" si="5"/>
        <v>44.256397123595512</v>
      </c>
      <c r="G91" s="3">
        <f t="shared" si="6"/>
        <v>71.535697303370782</v>
      </c>
    </row>
    <row r="92" spans="1:7" x14ac:dyDescent="0.3">
      <c r="A92">
        <v>90</v>
      </c>
      <c r="B92" s="2">
        <v>4009.2423840000001</v>
      </c>
      <c r="C92" s="2">
        <v>6434.5386000000008</v>
      </c>
      <c r="D92" s="3">
        <f t="shared" si="4"/>
        <v>2425.2962160000006</v>
      </c>
      <c r="E92" s="4">
        <f t="shared" si="3"/>
        <v>0.60492631367931793</v>
      </c>
      <c r="F92" s="3">
        <f t="shared" si="5"/>
        <v>44.547137599999999</v>
      </c>
      <c r="G92" s="3">
        <f t="shared" si="6"/>
        <v>71.494873333333345</v>
      </c>
    </row>
    <row r="93" spans="1:7" x14ac:dyDescent="0.3">
      <c r="A93">
        <v>91</v>
      </c>
      <c r="B93" s="2">
        <v>4079.6654239999998</v>
      </c>
      <c r="C93" s="2">
        <v>6502.4001400000006</v>
      </c>
      <c r="D93" s="3">
        <f t="shared" si="4"/>
        <v>2422.7347160000008</v>
      </c>
      <c r="E93" s="4">
        <f t="shared" ref="E93:E156" si="7">D93/B93</f>
        <v>0.59385622697083229</v>
      </c>
      <c r="F93" s="3">
        <f t="shared" si="5"/>
        <v>44.831488175824177</v>
      </c>
      <c r="G93" s="3">
        <f t="shared" si="6"/>
        <v>71.454946593406603</v>
      </c>
    </row>
    <row r="94" spans="1:7" x14ac:dyDescent="0.3">
      <c r="A94">
        <v>92</v>
      </c>
      <c r="B94" s="2">
        <v>4150.0884639999995</v>
      </c>
      <c r="C94" s="2">
        <v>6570.2616800000005</v>
      </c>
      <c r="D94" s="3">
        <f t="shared" si="4"/>
        <v>2420.173216000001</v>
      </c>
      <c r="E94" s="4">
        <f t="shared" si="7"/>
        <v>0.58316183787257247</v>
      </c>
      <c r="F94" s="3">
        <f t="shared" si="5"/>
        <v>45.109657217391302</v>
      </c>
      <c r="G94" s="3">
        <f t="shared" si="6"/>
        <v>71.415887826086959</v>
      </c>
    </row>
    <row r="95" spans="1:7" x14ac:dyDescent="0.3">
      <c r="A95">
        <v>93</v>
      </c>
      <c r="B95" s="2">
        <v>4220.5115040000001</v>
      </c>
      <c r="C95" s="2">
        <v>6638.1232200000004</v>
      </c>
      <c r="D95" s="3">
        <f t="shared" si="4"/>
        <v>2417.6117160000003</v>
      </c>
      <c r="E95" s="4">
        <f t="shared" si="7"/>
        <v>0.57282433982437986</v>
      </c>
      <c r="F95" s="3">
        <f t="shared" si="5"/>
        <v>45.38184412903226</v>
      </c>
      <c r="G95" s="3">
        <f t="shared" si="6"/>
        <v>71.377669032258069</v>
      </c>
    </row>
    <row r="96" spans="1:7" x14ac:dyDescent="0.3">
      <c r="A96">
        <v>94</v>
      </c>
      <c r="B96" s="2">
        <v>4290.9345439999997</v>
      </c>
      <c r="C96" s="2">
        <v>6705.9847600000003</v>
      </c>
      <c r="D96" s="3">
        <f t="shared" si="4"/>
        <v>2415.0502160000005</v>
      </c>
      <c r="E96" s="4">
        <f t="shared" si="7"/>
        <v>0.56282616088305459</v>
      </c>
      <c r="F96" s="3">
        <f t="shared" si="5"/>
        <v>45.648239829787229</v>
      </c>
      <c r="G96" s="3">
        <f t="shared" si="6"/>
        <v>71.340263404255325</v>
      </c>
    </row>
    <row r="97" spans="1:7" x14ac:dyDescent="0.3">
      <c r="A97">
        <v>95</v>
      </c>
      <c r="B97" s="2">
        <v>4361.3575839999994</v>
      </c>
      <c r="C97" s="2">
        <v>6773.8463000000002</v>
      </c>
      <c r="D97" s="3">
        <f t="shared" si="4"/>
        <v>2412.4887160000007</v>
      </c>
      <c r="E97" s="4">
        <f t="shared" si="7"/>
        <v>0.55315086404527225</v>
      </c>
      <c r="F97" s="3">
        <f t="shared" si="5"/>
        <v>45.909027199999997</v>
      </c>
      <c r="G97" s="3">
        <f t="shared" si="6"/>
        <v>71.30364526315789</v>
      </c>
    </row>
    <row r="98" spans="1:7" x14ac:dyDescent="0.3">
      <c r="A98">
        <v>96</v>
      </c>
      <c r="B98" s="2">
        <v>4431.7806240000009</v>
      </c>
      <c r="C98" s="2">
        <v>6841.7078399999991</v>
      </c>
      <c r="D98" s="3">
        <f t="shared" si="4"/>
        <v>2409.9272159999982</v>
      </c>
      <c r="E98" s="4">
        <f t="shared" si="7"/>
        <v>0.54378305707399066</v>
      </c>
      <c r="F98" s="3">
        <f t="shared" si="5"/>
        <v>46.164381500000012</v>
      </c>
      <c r="G98" s="3">
        <f t="shared" si="6"/>
        <v>71.267789999999991</v>
      </c>
    </row>
    <row r="99" spans="1:7" x14ac:dyDescent="0.3">
      <c r="A99">
        <v>97</v>
      </c>
      <c r="B99" s="2">
        <v>4502.2036640000006</v>
      </c>
      <c r="C99" s="2">
        <v>6909.5693799999999</v>
      </c>
      <c r="D99" s="3">
        <f t="shared" si="4"/>
        <v>2407.3657159999993</v>
      </c>
      <c r="E99" s="4">
        <f t="shared" si="7"/>
        <v>0.53470831078778114</v>
      </c>
      <c r="F99" s="3">
        <f t="shared" si="5"/>
        <v>46.414470762886602</v>
      </c>
      <c r="G99" s="3">
        <f t="shared" si="6"/>
        <v>71.23267402061856</v>
      </c>
    </row>
    <row r="100" spans="1:7" x14ac:dyDescent="0.3">
      <c r="A100">
        <v>98</v>
      </c>
      <c r="B100" s="2">
        <v>4572.6267040000002</v>
      </c>
      <c r="C100" s="2">
        <v>6977.4309200000007</v>
      </c>
      <c r="D100" s="3">
        <f t="shared" si="4"/>
        <v>2404.8042160000005</v>
      </c>
      <c r="E100" s="4">
        <f t="shared" si="7"/>
        <v>0.52591308490070887</v>
      </c>
      <c r="F100" s="3">
        <f t="shared" si="5"/>
        <v>46.659456163265311</v>
      </c>
      <c r="G100" s="3">
        <f t="shared" si="6"/>
        <v>71.198274693877565</v>
      </c>
    </row>
    <row r="101" spans="1:7" x14ac:dyDescent="0.3">
      <c r="A101">
        <v>99</v>
      </c>
      <c r="B101" s="2">
        <v>4643.0497439999999</v>
      </c>
      <c r="C101" s="2">
        <v>7045.2924599999997</v>
      </c>
      <c r="D101" s="3">
        <f t="shared" si="4"/>
        <v>2402.2427159999997</v>
      </c>
      <c r="E101" s="4">
        <f t="shared" si="7"/>
        <v>0.51738466061112265</v>
      </c>
      <c r="F101" s="3">
        <f t="shared" si="5"/>
        <v>46.899492363636362</v>
      </c>
      <c r="G101" s="3">
        <f t="shared" si="6"/>
        <v>71.164570303030303</v>
      </c>
    </row>
    <row r="102" spans="1:7" x14ac:dyDescent="0.3">
      <c r="A102">
        <v>100</v>
      </c>
      <c r="B102" s="2">
        <v>4713.4727839999996</v>
      </c>
      <c r="C102" s="2">
        <v>7113.1540000000005</v>
      </c>
      <c r="D102" s="3">
        <f t="shared" si="4"/>
        <v>2399.6812160000009</v>
      </c>
      <c r="E102" s="4">
        <f t="shared" si="7"/>
        <v>0.50911107923350662</v>
      </c>
      <c r="F102" s="3">
        <f t="shared" si="5"/>
        <v>47.134727839999996</v>
      </c>
      <c r="G102" s="3">
        <f t="shared" si="6"/>
        <v>71.131540000000001</v>
      </c>
    </row>
    <row r="103" spans="1:7" x14ac:dyDescent="0.3">
      <c r="A103">
        <v>101</v>
      </c>
      <c r="B103" s="2">
        <v>4783.8958239999993</v>
      </c>
      <c r="C103" s="2">
        <v>7181.0155400000003</v>
      </c>
      <c r="D103" s="3">
        <f t="shared" si="4"/>
        <v>2397.1197160000011</v>
      </c>
      <c r="E103" s="4">
        <f t="shared" si="7"/>
        <v>0.50108108625067782</v>
      </c>
      <c r="F103" s="3">
        <f t="shared" si="5"/>
        <v>47.365305188118803</v>
      </c>
      <c r="G103" s="3">
        <f t="shared" si="6"/>
        <v>71.099163762376236</v>
      </c>
    </row>
    <row r="104" spans="1:7" x14ac:dyDescent="0.3">
      <c r="A104">
        <v>102</v>
      </c>
      <c r="B104" s="2">
        <v>4854.3188640000008</v>
      </c>
      <c r="C104" s="2">
        <v>7248.8770800000002</v>
      </c>
      <c r="D104" s="3">
        <f t="shared" si="4"/>
        <v>2394.5582159999994</v>
      </c>
      <c r="E104" s="4">
        <f t="shared" si="7"/>
        <v>0.49328408023589593</v>
      </c>
      <c r="F104" s="3">
        <f t="shared" si="5"/>
        <v>47.591361411764716</v>
      </c>
      <c r="G104" s="3">
        <f t="shared" si="6"/>
        <v>71.067422352941179</v>
      </c>
    </row>
    <row r="105" spans="1:7" x14ac:dyDescent="0.3">
      <c r="A105">
        <v>103</v>
      </c>
      <c r="B105" s="2">
        <v>4924.7419040000004</v>
      </c>
      <c r="C105" s="2">
        <v>7316.7386200000001</v>
      </c>
      <c r="D105" s="3">
        <f t="shared" si="4"/>
        <v>2391.9967159999997</v>
      </c>
      <c r="E105" s="4">
        <f t="shared" si="7"/>
        <v>0.48571006615740803</v>
      </c>
      <c r="F105" s="3">
        <f t="shared" si="5"/>
        <v>47.813028194174763</v>
      </c>
      <c r="G105" s="3">
        <f t="shared" si="6"/>
        <v>71.036297281553402</v>
      </c>
    </row>
    <row r="106" spans="1:7" x14ac:dyDescent="0.3">
      <c r="A106">
        <v>104</v>
      </c>
      <c r="B106" s="2">
        <v>4995.1649440000001</v>
      </c>
      <c r="C106" s="2">
        <v>7384.60016</v>
      </c>
      <c r="D106" s="3">
        <f t="shared" si="4"/>
        <v>2389.4352159999999</v>
      </c>
      <c r="E106" s="4">
        <f t="shared" si="7"/>
        <v>0.47834961263293169</v>
      </c>
      <c r="F106" s="3">
        <f t="shared" si="5"/>
        <v>48.030432153846156</v>
      </c>
      <c r="G106" s="3">
        <f t="shared" si="6"/>
        <v>71.005770769230764</v>
      </c>
    </row>
    <row r="107" spans="1:7" x14ac:dyDescent="0.3">
      <c r="A107">
        <v>105</v>
      </c>
      <c r="B107" s="2">
        <v>5065.5879840000007</v>
      </c>
      <c r="C107" s="2">
        <v>7452.4616999999998</v>
      </c>
      <c r="D107" s="3">
        <f t="shared" si="4"/>
        <v>2386.8737159999991</v>
      </c>
      <c r="E107" s="4">
        <f t="shared" si="7"/>
        <v>0.47119381274969457</v>
      </c>
      <c r="F107" s="3">
        <f t="shared" si="5"/>
        <v>48.243695085714293</v>
      </c>
      <c r="G107" s="3">
        <f t="shared" si="6"/>
        <v>70.975825714285719</v>
      </c>
    </row>
    <row r="108" spans="1:7" x14ac:dyDescent="0.3">
      <c r="A108">
        <v>106</v>
      </c>
      <c r="B108" s="2">
        <v>5136.0110239999995</v>
      </c>
      <c r="C108" s="2">
        <v>7520.3232400000015</v>
      </c>
      <c r="D108" s="3">
        <f t="shared" si="4"/>
        <v>2384.3122160000021</v>
      </c>
      <c r="E108" s="4">
        <f t="shared" si="7"/>
        <v>0.46423424810779812</v>
      </c>
      <c r="F108" s="3">
        <f t="shared" si="5"/>
        <v>48.452934188679237</v>
      </c>
      <c r="G108" s="3">
        <f t="shared" si="6"/>
        <v>70.946445660377378</v>
      </c>
    </row>
    <row r="109" spans="1:7" x14ac:dyDescent="0.3">
      <c r="A109">
        <v>107</v>
      </c>
      <c r="B109" s="2">
        <v>5206.434064</v>
      </c>
      <c r="C109" s="2">
        <v>7588.1847800000005</v>
      </c>
      <c r="D109" s="3">
        <f t="shared" si="4"/>
        <v>2381.7507160000005</v>
      </c>
      <c r="E109" s="4">
        <f t="shared" si="7"/>
        <v>0.45746295578170609</v>
      </c>
      <c r="F109" s="3">
        <f t="shared" si="5"/>
        <v>48.658262280373833</v>
      </c>
      <c r="G109" s="3">
        <f t="shared" si="6"/>
        <v>70.917614766355143</v>
      </c>
    </row>
    <row r="110" spans="1:7" x14ac:dyDescent="0.3">
      <c r="A110">
        <v>108</v>
      </c>
      <c r="B110" s="2">
        <v>5276.8571040000006</v>
      </c>
      <c r="C110" s="2">
        <v>7656.0463200000004</v>
      </c>
      <c r="D110" s="3">
        <f t="shared" si="4"/>
        <v>2379.1892159999998</v>
      </c>
      <c r="E110" s="4">
        <f t="shared" si="7"/>
        <v>0.4508723979272643</v>
      </c>
      <c r="F110" s="3">
        <f t="shared" si="5"/>
        <v>48.859788000000009</v>
      </c>
      <c r="G110" s="3">
        <f t="shared" si="6"/>
        <v>70.889317777777777</v>
      </c>
    </row>
    <row r="111" spans="1:7" x14ac:dyDescent="0.3">
      <c r="A111">
        <v>109</v>
      </c>
      <c r="B111" s="2">
        <v>5347.2801439999994</v>
      </c>
      <c r="C111" s="2">
        <v>7723.9078600000003</v>
      </c>
      <c r="D111" s="3">
        <f t="shared" si="4"/>
        <v>2376.6277160000009</v>
      </c>
      <c r="E111" s="4">
        <f t="shared" si="7"/>
        <v>0.44445543379034175</v>
      </c>
      <c r="F111" s="3">
        <f t="shared" si="5"/>
        <v>49.057615999999996</v>
      </c>
      <c r="G111" s="3">
        <f t="shared" si="6"/>
        <v>70.861540000000005</v>
      </c>
    </row>
    <row r="112" spans="1:7" x14ac:dyDescent="0.3">
      <c r="A112">
        <v>110</v>
      </c>
      <c r="B112" s="2">
        <v>5417.703184</v>
      </c>
      <c r="C112" s="2">
        <v>7791.7693999999992</v>
      </c>
      <c r="D112" s="3">
        <f t="shared" si="4"/>
        <v>2374.0662159999993</v>
      </c>
      <c r="E112" s="4">
        <f t="shared" si="7"/>
        <v>0.43820529389858121</v>
      </c>
      <c r="F112" s="3">
        <f t="shared" si="5"/>
        <v>49.251847127272725</v>
      </c>
      <c r="G112" s="3">
        <f t="shared" si="6"/>
        <v>70.83426727272726</v>
      </c>
    </row>
    <row r="113" spans="1:7" x14ac:dyDescent="0.3">
      <c r="A113">
        <v>111</v>
      </c>
      <c r="B113" s="2">
        <v>5488.1262240000005</v>
      </c>
      <c r="C113" s="2">
        <v>7859.6309400000009</v>
      </c>
      <c r="D113" s="3">
        <f t="shared" si="4"/>
        <v>2371.5047160000004</v>
      </c>
      <c r="E113" s="4">
        <f t="shared" si="7"/>
        <v>0.43211555624016568</v>
      </c>
      <c r="F113" s="3">
        <f t="shared" si="5"/>
        <v>49.4425785945946</v>
      </c>
      <c r="G113" s="3">
        <f t="shared" si="6"/>
        <v>70.807485945945956</v>
      </c>
    </row>
    <row r="114" spans="1:7" x14ac:dyDescent="0.3">
      <c r="A114">
        <v>112</v>
      </c>
      <c r="B114" s="2">
        <v>5558.5492639999993</v>
      </c>
      <c r="C114" s="2">
        <v>7927.4924800000008</v>
      </c>
      <c r="D114" s="3">
        <f t="shared" si="4"/>
        <v>2368.9432160000015</v>
      </c>
      <c r="E114" s="4">
        <f t="shared" si="7"/>
        <v>0.4261801242533706</v>
      </c>
      <c r="F114" s="3">
        <f t="shared" si="5"/>
        <v>49.629904142857136</v>
      </c>
      <c r="G114" s="3">
        <f t="shared" si="6"/>
        <v>70.781182857142866</v>
      </c>
    </row>
    <row r="115" spans="1:7" x14ac:dyDescent="0.3">
      <c r="A115">
        <v>113</v>
      </c>
      <c r="B115" s="2">
        <v>5628.9723040000008</v>
      </c>
      <c r="C115" s="2">
        <v>7995.3540200000007</v>
      </c>
      <c r="D115" s="3">
        <f t="shared" si="4"/>
        <v>2366.3817159999999</v>
      </c>
      <c r="E115" s="4">
        <f t="shared" si="7"/>
        <v>0.42039320646833289</v>
      </c>
      <c r="F115" s="3">
        <f t="shared" si="5"/>
        <v>49.81391419469027</v>
      </c>
      <c r="G115" s="3">
        <f t="shared" si="6"/>
        <v>70.755345309734523</v>
      </c>
    </row>
    <row r="116" spans="1:7" x14ac:dyDescent="0.3">
      <c r="A116">
        <v>114</v>
      </c>
      <c r="B116" s="2">
        <v>5699.3953440000005</v>
      </c>
      <c r="C116" s="2">
        <v>8063.2155599999996</v>
      </c>
      <c r="D116" s="3">
        <f t="shared" si="4"/>
        <v>2363.8202159999992</v>
      </c>
      <c r="E116" s="4">
        <f t="shared" si="7"/>
        <v>0.41474929765812696</v>
      </c>
      <c r="F116" s="3">
        <f t="shared" si="5"/>
        <v>49.994696000000005</v>
      </c>
      <c r="G116" s="3">
        <f t="shared" si="6"/>
        <v>70.72996105263158</v>
      </c>
    </row>
    <row r="117" spans="1:7" x14ac:dyDescent="0.3">
      <c r="A117">
        <v>115</v>
      </c>
      <c r="B117" s="2">
        <v>5769.8183840000002</v>
      </c>
      <c r="C117" s="2">
        <v>8131.0771000000004</v>
      </c>
      <c r="D117" s="3">
        <f t="shared" si="4"/>
        <v>2361.2587160000003</v>
      </c>
      <c r="E117" s="4">
        <f t="shared" si="7"/>
        <v>0.4092431613701899</v>
      </c>
      <c r="F117" s="3">
        <f t="shared" si="5"/>
        <v>50.172333773913046</v>
      </c>
      <c r="G117" s="3">
        <f t="shared" si="6"/>
        <v>70.705018260869565</v>
      </c>
    </row>
    <row r="118" spans="1:7" x14ac:dyDescent="0.3">
      <c r="A118">
        <v>116</v>
      </c>
      <c r="B118" s="2">
        <v>5840.2414239999998</v>
      </c>
      <c r="C118" s="2">
        <v>8198.9386400000003</v>
      </c>
      <c r="D118" s="3">
        <f t="shared" si="4"/>
        <v>2358.6972160000005</v>
      </c>
      <c r="E118" s="4">
        <f t="shared" si="7"/>
        <v>0.4038698137215912</v>
      </c>
      <c r="F118" s="3">
        <f t="shared" si="5"/>
        <v>50.346908827586205</v>
      </c>
      <c r="G118" s="3">
        <f t="shared" si="6"/>
        <v>70.680505517241386</v>
      </c>
    </row>
    <row r="119" spans="1:7" x14ac:dyDescent="0.3">
      <c r="A119">
        <v>117</v>
      </c>
      <c r="B119" s="2">
        <v>5910.6644639999995</v>
      </c>
      <c r="C119" s="2">
        <v>8266.8001800000002</v>
      </c>
      <c r="D119" s="3">
        <f t="shared" si="4"/>
        <v>2356.1357160000007</v>
      </c>
      <c r="E119" s="4">
        <f t="shared" si="7"/>
        <v>0.39862450835273822</v>
      </c>
      <c r="F119" s="3">
        <f t="shared" si="5"/>
        <v>50.518499692307685</v>
      </c>
      <c r="G119" s="3">
        <f t="shared" si="6"/>
        <v>70.656411794871801</v>
      </c>
    </row>
    <row r="120" spans="1:7" x14ac:dyDescent="0.3">
      <c r="A120">
        <v>118</v>
      </c>
      <c r="B120" s="2">
        <v>5981.0875040000001</v>
      </c>
      <c r="C120" s="2">
        <v>8334.6617200000001</v>
      </c>
      <c r="D120" s="3">
        <f t="shared" si="4"/>
        <v>2353.574216</v>
      </c>
      <c r="E120" s="4">
        <f t="shared" si="7"/>
        <v>0.39350272244403534</v>
      </c>
      <c r="F120" s="3">
        <f t="shared" si="5"/>
        <v>50.687182237288134</v>
      </c>
      <c r="G120" s="3">
        <f t="shared" si="6"/>
        <v>70.63272644067797</v>
      </c>
    </row>
    <row r="121" spans="1:7" x14ac:dyDescent="0.3">
      <c r="A121">
        <v>119</v>
      </c>
      <c r="B121" s="2">
        <v>6051.5105440000007</v>
      </c>
      <c r="C121" s="2">
        <v>8402.5232599999999</v>
      </c>
      <c r="D121" s="3">
        <f t="shared" si="4"/>
        <v>2351.0127159999993</v>
      </c>
      <c r="E121" s="4">
        <f t="shared" si="7"/>
        <v>0.38850014370891245</v>
      </c>
      <c r="F121" s="3">
        <f t="shared" si="5"/>
        <v>50.85302978151261</v>
      </c>
      <c r="G121" s="3">
        <f t="shared" si="6"/>
        <v>70.609439159663864</v>
      </c>
    </row>
    <row r="122" spans="1:7" x14ac:dyDescent="0.3">
      <c r="A122">
        <v>120</v>
      </c>
      <c r="B122" s="2">
        <v>6121.9335840000003</v>
      </c>
      <c r="C122" s="2">
        <v>8470.3847999999998</v>
      </c>
      <c r="D122" s="3">
        <f t="shared" si="4"/>
        <v>2348.4512159999995</v>
      </c>
      <c r="E122" s="4">
        <f t="shared" si="7"/>
        <v>0.38361265828459851</v>
      </c>
      <c r="F122" s="3">
        <f t="shared" si="5"/>
        <v>51.016113199999999</v>
      </c>
      <c r="G122" s="3">
        <f t="shared" si="6"/>
        <v>70.586539999999999</v>
      </c>
    </row>
    <row r="123" spans="1:7" x14ac:dyDescent="0.3">
      <c r="A123">
        <v>121</v>
      </c>
      <c r="B123" s="2">
        <v>6192.356624</v>
      </c>
      <c r="C123" s="2">
        <v>8538.2463400000015</v>
      </c>
      <c r="D123" s="3">
        <f t="shared" si="4"/>
        <v>2345.8897160000015</v>
      </c>
      <c r="E123" s="4">
        <f t="shared" si="7"/>
        <v>0.37883633944917339</v>
      </c>
      <c r="F123" s="3">
        <f t="shared" si="5"/>
        <v>51.176501024793389</v>
      </c>
      <c r="G123" s="3">
        <f t="shared" si="6"/>
        <v>70.564019338842982</v>
      </c>
    </row>
    <row r="124" spans="1:7" x14ac:dyDescent="0.3">
      <c r="A124">
        <v>122</v>
      </c>
      <c r="B124" s="2">
        <v>6262.7796640000006</v>
      </c>
      <c r="C124" s="2">
        <v>8606.1078799999996</v>
      </c>
      <c r="D124" s="3">
        <f t="shared" si="4"/>
        <v>2343.328215999999</v>
      </c>
      <c r="E124" s="4">
        <f t="shared" si="7"/>
        <v>0.37416743709985945</v>
      </c>
      <c r="F124" s="3">
        <f t="shared" si="5"/>
        <v>51.334259540983609</v>
      </c>
      <c r="G124" s="3">
        <f t="shared" si="6"/>
        <v>70.541867868852449</v>
      </c>
    </row>
    <row r="125" spans="1:7" x14ac:dyDescent="0.3">
      <c r="A125">
        <v>123</v>
      </c>
      <c r="B125" s="2">
        <v>6333.2027039999994</v>
      </c>
      <c r="C125" s="2">
        <v>8673.9694200000013</v>
      </c>
      <c r="D125" s="3">
        <f t="shared" si="4"/>
        <v>2340.7667160000019</v>
      </c>
      <c r="E125" s="4">
        <f t="shared" si="7"/>
        <v>0.36960236793330375</v>
      </c>
      <c r="F125" s="3">
        <f t="shared" si="5"/>
        <v>51.489452878048773</v>
      </c>
      <c r="G125" s="3">
        <f t="shared" si="6"/>
        <v>70.520076585365871</v>
      </c>
    </row>
    <row r="126" spans="1:7" x14ac:dyDescent="0.3">
      <c r="A126">
        <v>124</v>
      </c>
      <c r="B126" s="2">
        <v>6403.6257439999999</v>
      </c>
      <c r="C126" s="2">
        <v>8741.8309600000011</v>
      </c>
      <c r="D126" s="3">
        <f t="shared" si="4"/>
        <v>2338.2052160000012</v>
      </c>
      <c r="E126" s="4">
        <f t="shared" si="7"/>
        <v>0.36513770627379771</v>
      </c>
      <c r="F126" s="3">
        <f t="shared" si="5"/>
        <v>51.642143096774191</v>
      </c>
      <c r="G126" s="3">
        <f t="shared" si="6"/>
        <v>70.498636774193557</v>
      </c>
    </row>
    <row r="127" spans="1:7" x14ac:dyDescent="0.3">
      <c r="A127">
        <v>125</v>
      </c>
      <c r="B127" s="2">
        <v>6474.0487840000005</v>
      </c>
      <c r="C127" s="2">
        <v>8809.692500000001</v>
      </c>
      <c r="D127" s="3">
        <f t="shared" si="4"/>
        <v>2335.6437160000005</v>
      </c>
      <c r="E127" s="4">
        <f t="shared" si="7"/>
        <v>0.3607701755001172</v>
      </c>
      <c r="F127" s="3">
        <f t="shared" si="5"/>
        <v>51.792390272000006</v>
      </c>
      <c r="G127" s="3">
        <f t="shared" si="6"/>
        <v>70.477540000000005</v>
      </c>
    </row>
    <row r="128" spans="1:7" x14ac:dyDescent="0.3">
      <c r="A128">
        <v>126</v>
      </c>
      <c r="B128" s="2">
        <v>6544.4718240000002</v>
      </c>
      <c r="C128" s="2">
        <v>8877.5540399999991</v>
      </c>
      <c r="D128" s="3">
        <f t="shared" si="4"/>
        <v>2333.0822159999989</v>
      </c>
      <c r="E128" s="4">
        <f t="shared" si="7"/>
        <v>0.35649664002587333</v>
      </c>
      <c r="F128" s="3">
        <f t="shared" si="5"/>
        <v>51.940252571428573</v>
      </c>
      <c r="G128" s="3">
        <f t="shared" si="6"/>
        <v>70.456778095238093</v>
      </c>
    </row>
    <row r="129" spans="1:7" x14ac:dyDescent="0.3">
      <c r="A129">
        <v>127</v>
      </c>
      <c r="B129" s="2">
        <v>6614.8948639999999</v>
      </c>
      <c r="C129" s="2">
        <v>8945.4155800000008</v>
      </c>
      <c r="D129" s="3">
        <f t="shared" si="4"/>
        <v>2330.5207160000009</v>
      </c>
      <c r="E129" s="4">
        <f t="shared" si="7"/>
        <v>0.35231409779213702</v>
      </c>
      <c r="F129" s="3">
        <f t="shared" si="5"/>
        <v>52.085786330708657</v>
      </c>
      <c r="G129" s="3">
        <f t="shared" si="6"/>
        <v>70.436343149606301</v>
      </c>
    </row>
    <row r="130" spans="1:7" x14ac:dyDescent="0.3">
      <c r="A130">
        <v>128</v>
      </c>
      <c r="B130" s="2">
        <v>6685.3179040000005</v>
      </c>
      <c r="C130" s="2">
        <v>9013.2771200000007</v>
      </c>
      <c r="D130" s="3">
        <f t="shared" si="4"/>
        <v>2327.9592160000002</v>
      </c>
      <c r="E130" s="4">
        <f t="shared" si="7"/>
        <v>0.34821967323455499</v>
      </c>
      <c r="F130" s="3">
        <f t="shared" si="5"/>
        <v>52.229046125000004</v>
      </c>
      <c r="G130" s="3">
        <f t="shared" si="6"/>
        <v>70.416227500000005</v>
      </c>
    </row>
    <row r="131" spans="1:7" x14ac:dyDescent="0.3">
      <c r="A131">
        <v>129</v>
      </c>
      <c r="B131" s="2">
        <v>6755.7409440000001</v>
      </c>
      <c r="C131" s="2">
        <v>9081.1386600000005</v>
      </c>
      <c r="D131" s="3">
        <f t="shared" ref="D131:D194" si="8">C131-B131</f>
        <v>2325.3977160000004</v>
      </c>
      <c r="E131" s="4">
        <f t="shared" si="7"/>
        <v>0.34421061069034392</v>
      </c>
      <c r="F131" s="3">
        <f t="shared" si="5"/>
        <v>52.370084837209305</v>
      </c>
      <c r="G131" s="3">
        <f t="shared" si="6"/>
        <v>70.39642372093023</v>
      </c>
    </row>
    <row r="132" spans="1:7" x14ac:dyDescent="0.3">
      <c r="A132">
        <v>130</v>
      </c>
      <c r="B132" s="2">
        <v>6826.1639839999998</v>
      </c>
      <c r="C132" s="2">
        <v>9149.0001999999986</v>
      </c>
      <c r="D132" s="3">
        <f t="shared" si="8"/>
        <v>2322.8362159999988</v>
      </c>
      <c r="E132" s="4">
        <f t="shared" si="7"/>
        <v>0.34028426821338414</v>
      </c>
      <c r="F132" s="3">
        <f t="shared" ref="F132:F195" si="9">B132/A132</f>
        <v>52.508953723076921</v>
      </c>
      <c r="G132" s="3">
        <f t="shared" ref="G132:G195" si="10">C132/A132</f>
        <v>70.37692461538461</v>
      </c>
    </row>
    <row r="133" spans="1:7" x14ac:dyDescent="0.3">
      <c r="A133">
        <v>131</v>
      </c>
      <c r="B133" s="2">
        <v>6896.5870240000004</v>
      </c>
      <c r="C133" s="2">
        <v>9216.8617400000003</v>
      </c>
      <c r="D133" s="3">
        <f t="shared" si="8"/>
        <v>2320.2747159999999</v>
      </c>
      <c r="E133" s="4">
        <f t="shared" si="7"/>
        <v>0.33643811176825367</v>
      </c>
      <c r="F133" s="3">
        <f t="shared" si="9"/>
        <v>52.645702473282448</v>
      </c>
      <c r="G133" s="3">
        <f t="shared" si="10"/>
        <v>70.357723206106868</v>
      </c>
    </row>
    <row r="134" spans="1:7" x14ac:dyDescent="0.3">
      <c r="A134">
        <v>132</v>
      </c>
      <c r="B134" s="2">
        <v>6967.0100640000001</v>
      </c>
      <c r="C134" s="2">
        <v>9284.7232800000002</v>
      </c>
      <c r="D134" s="3">
        <f t="shared" si="8"/>
        <v>2317.7132160000001</v>
      </c>
      <c r="E134" s="4">
        <f t="shared" si="7"/>
        <v>0.33266970977638022</v>
      </c>
      <c r="F134" s="3">
        <f t="shared" si="9"/>
        <v>52.780379272727274</v>
      </c>
      <c r="G134" s="3">
        <f t="shared" si="10"/>
        <v>70.338812727272725</v>
      </c>
    </row>
    <row r="135" spans="1:7" x14ac:dyDescent="0.3">
      <c r="A135">
        <v>133</v>
      </c>
      <c r="B135" s="2">
        <v>7037.4331039999997</v>
      </c>
      <c r="C135" s="2">
        <v>9352.58482</v>
      </c>
      <c r="D135" s="3">
        <f t="shared" si="8"/>
        <v>2315.1517160000003</v>
      </c>
      <c r="E135" s="4">
        <f t="shared" si="7"/>
        <v>0.32897672798965483</v>
      </c>
      <c r="F135" s="3">
        <f t="shared" si="9"/>
        <v>52.913030857142857</v>
      </c>
      <c r="G135" s="3">
        <f t="shared" si="10"/>
        <v>70.320186616541349</v>
      </c>
    </row>
    <row r="136" spans="1:7" x14ac:dyDescent="0.3">
      <c r="A136">
        <v>134</v>
      </c>
      <c r="B136" s="2">
        <v>7107.8561440000003</v>
      </c>
      <c r="C136" s="2">
        <v>9420.4463599999999</v>
      </c>
      <c r="D136" s="3">
        <f t="shared" si="8"/>
        <v>2312.5902159999996</v>
      </c>
      <c r="E136" s="4">
        <f t="shared" si="7"/>
        <v>0.32535692466878935</v>
      </c>
      <c r="F136" s="3">
        <f t="shared" si="9"/>
        <v>53.043702567164182</v>
      </c>
      <c r="G136" s="3">
        <f t="shared" si="10"/>
        <v>70.301838507462691</v>
      </c>
    </row>
    <row r="137" spans="1:7" x14ac:dyDescent="0.3">
      <c r="A137">
        <v>135</v>
      </c>
      <c r="B137" s="2">
        <v>7178.2791840000009</v>
      </c>
      <c r="C137" s="2">
        <v>9488.3078999999998</v>
      </c>
      <c r="D137" s="3">
        <f t="shared" si="8"/>
        <v>2310.0287159999989</v>
      </c>
      <c r="E137" s="4">
        <f t="shared" si="7"/>
        <v>0.32180814604549357</v>
      </c>
      <c r="F137" s="3">
        <f t="shared" si="9"/>
        <v>53.172438400000004</v>
      </c>
      <c r="G137" s="3">
        <f t="shared" si="10"/>
        <v>70.283762222222222</v>
      </c>
    </row>
    <row r="138" spans="1:7" x14ac:dyDescent="0.3">
      <c r="A138">
        <v>136</v>
      </c>
      <c r="B138" s="2">
        <v>7248.7022240000006</v>
      </c>
      <c r="C138" s="2">
        <v>9556.1694400000015</v>
      </c>
      <c r="D138" s="3">
        <f t="shared" si="8"/>
        <v>2307.4672160000009</v>
      </c>
      <c r="E138" s="4">
        <f t="shared" si="7"/>
        <v>0.31832832204916917</v>
      </c>
      <c r="F138" s="3">
        <f t="shared" si="9"/>
        <v>53.299281058823532</v>
      </c>
      <c r="G138" s="3">
        <f t="shared" si="10"/>
        <v>70.265951764705889</v>
      </c>
    </row>
    <row r="139" spans="1:7" x14ac:dyDescent="0.3">
      <c r="A139">
        <v>137</v>
      </c>
      <c r="B139" s="2">
        <v>7319.1252639999993</v>
      </c>
      <c r="C139" s="2">
        <v>9624.0309799999995</v>
      </c>
      <c r="D139" s="3">
        <f t="shared" si="8"/>
        <v>2304.9057160000002</v>
      </c>
      <c r="E139" s="4">
        <f t="shared" si="7"/>
        <v>0.31491546228030243</v>
      </c>
      <c r="F139" s="3">
        <f t="shared" si="9"/>
        <v>53.424271999999995</v>
      </c>
      <c r="G139" s="3">
        <f t="shared" si="10"/>
        <v>70.248401313868612</v>
      </c>
    </row>
    <row r="140" spans="1:7" x14ac:dyDescent="0.3">
      <c r="A140">
        <v>138</v>
      </c>
      <c r="B140" s="2">
        <v>7389.5483039999999</v>
      </c>
      <c r="C140" s="2">
        <v>9691.8925200000012</v>
      </c>
      <c r="D140" s="3">
        <f t="shared" si="8"/>
        <v>2302.3442160000013</v>
      </c>
      <c r="E140" s="4">
        <f t="shared" si="7"/>
        <v>0.31156765221410498</v>
      </c>
      <c r="F140" s="3">
        <f t="shared" si="9"/>
        <v>53.547451478260868</v>
      </c>
      <c r="G140" s="3">
        <f t="shared" si="10"/>
        <v>70.231105217391317</v>
      </c>
    </row>
    <row r="141" spans="1:7" x14ac:dyDescent="0.3">
      <c r="A141">
        <v>139</v>
      </c>
      <c r="B141" s="2">
        <v>7459.9713440000005</v>
      </c>
      <c r="C141" s="2">
        <v>9759.7540599999993</v>
      </c>
      <c r="D141" s="3">
        <f t="shared" si="8"/>
        <v>2299.7827159999988</v>
      </c>
      <c r="E141" s="4">
        <f t="shared" si="7"/>
        <v>0.30828304961917807</v>
      </c>
      <c r="F141" s="3">
        <f t="shared" si="9"/>
        <v>53.668858589928064</v>
      </c>
      <c r="G141" s="3">
        <f t="shared" si="10"/>
        <v>70.214057985611504</v>
      </c>
    </row>
    <row r="142" spans="1:7" x14ac:dyDescent="0.3">
      <c r="A142">
        <v>140</v>
      </c>
      <c r="B142" s="2">
        <v>7530.3943840000011</v>
      </c>
      <c r="C142" s="2">
        <v>9827.615600000001</v>
      </c>
      <c r="D142" s="3">
        <f t="shared" si="8"/>
        <v>2297.2212159999999</v>
      </c>
      <c r="E142" s="4">
        <f t="shared" si="7"/>
        <v>0.30505988117713434</v>
      </c>
      <c r="F142" s="3">
        <f t="shared" si="9"/>
        <v>53.78853131428572</v>
      </c>
      <c r="G142" s="3">
        <f t="shared" si="10"/>
        <v>70.197254285714294</v>
      </c>
    </row>
    <row r="143" spans="1:7" x14ac:dyDescent="0.3">
      <c r="A143">
        <v>141</v>
      </c>
      <c r="B143" s="2">
        <v>7600.8174239999998</v>
      </c>
      <c r="C143" s="2">
        <v>9895.4771400000009</v>
      </c>
      <c r="D143" s="3">
        <f t="shared" si="8"/>
        <v>2294.659716000001</v>
      </c>
      <c r="E143" s="4">
        <f t="shared" si="7"/>
        <v>0.30189643929013299</v>
      </c>
      <c r="F143" s="3">
        <f t="shared" si="9"/>
        <v>53.906506553191491</v>
      </c>
      <c r="G143" s="3">
        <f t="shared" si="10"/>
        <v>70.180688936170213</v>
      </c>
    </row>
    <row r="144" spans="1:7" x14ac:dyDescent="0.3">
      <c r="A144">
        <v>142</v>
      </c>
      <c r="B144" s="2">
        <v>7671.2404640000004</v>
      </c>
      <c r="C144" s="2">
        <v>9963.3386800000007</v>
      </c>
      <c r="D144" s="3">
        <f t="shared" si="8"/>
        <v>2292.0982160000003</v>
      </c>
      <c r="E144" s="4">
        <f t="shared" si="7"/>
        <v>0.29879107906426333</v>
      </c>
      <c r="F144" s="3">
        <f t="shared" si="9"/>
        <v>54.022820169014089</v>
      </c>
      <c r="G144" s="3">
        <f t="shared" si="10"/>
        <v>70.164356901408453</v>
      </c>
    </row>
    <row r="145" spans="1:7" x14ac:dyDescent="0.3">
      <c r="A145">
        <v>143</v>
      </c>
      <c r="B145" s="2">
        <v>7741.6635040000001</v>
      </c>
      <c r="C145" s="2">
        <v>10031.200220000001</v>
      </c>
      <c r="D145" s="3">
        <f t="shared" si="8"/>
        <v>2289.5367160000005</v>
      </c>
      <c r="E145" s="4">
        <f t="shared" si="7"/>
        <v>0.2957422154575734</v>
      </c>
      <c r="F145" s="3">
        <f t="shared" si="9"/>
        <v>54.137507020979022</v>
      </c>
      <c r="G145" s="3">
        <f t="shared" si="10"/>
        <v>70.148253286713285</v>
      </c>
    </row>
    <row r="146" spans="1:7" x14ac:dyDescent="0.3">
      <c r="A146">
        <v>144</v>
      </c>
      <c r="B146" s="2">
        <v>7812.0865439999998</v>
      </c>
      <c r="C146" s="2">
        <v>10099.061760000001</v>
      </c>
      <c r="D146" s="3">
        <f t="shared" si="8"/>
        <v>2286.9752160000007</v>
      </c>
      <c r="E146" s="4">
        <f t="shared" si="7"/>
        <v>0.29274832058235334</v>
      </c>
      <c r="F146" s="3">
        <f t="shared" si="9"/>
        <v>54.250600999999996</v>
      </c>
      <c r="G146" s="3">
        <f t="shared" si="10"/>
        <v>70.132373333333334</v>
      </c>
    </row>
    <row r="147" spans="1:7" x14ac:dyDescent="0.3">
      <c r="A147">
        <v>145</v>
      </c>
      <c r="B147" s="2">
        <v>7882.5095840000004</v>
      </c>
      <c r="C147" s="2">
        <v>10166.9233</v>
      </c>
      <c r="D147" s="3">
        <f t="shared" si="8"/>
        <v>2284.413716</v>
      </c>
      <c r="E147" s="4">
        <f t="shared" si="7"/>
        <v>0.28980792115203091</v>
      </c>
      <c r="F147" s="3">
        <f t="shared" si="9"/>
        <v>54.362135062068965</v>
      </c>
      <c r="G147" s="3">
        <f t="shared" si="10"/>
        <v>70.11671241379311</v>
      </c>
    </row>
    <row r="148" spans="1:7" x14ac:dyDescent="0.3">
      <c r="A148">
        <v>146</v>
      </c>
      <c r="B148" s="2">
        <v>7952.932624</v>
      </c>
      <c r="C148" s="2">
        <v>10234.784840000002</v>
      </c>
      <c r="D148" s="3">
        <f t="shared" si="8"/>
        <v>2281.852216000002</v>
      </c>
      <c r="E148" s="4">
        <f t="shared" si="7"/>
        <v>0.28691959606371259</v>
      </c>
      <c r="F148" s="3">
        <f t="shared" si="9"/>
        <v>54.472141260273972</v>
      </c>
      <c r="G148" s="3">
        <f t="shared" si="10"/>
        <v>70.101266027397273</v>
      </c>
    </row>
    <row r="149" spans="1:7" x14ac:dyDescent="0.3">
      <c r="A149">
        <v>147</v>
      </c>
      <c r="B149" s="2">
        <v>8023.3556639999997</v>
      </c>
      <c r="C149" s="2">
        <v>10302.64638</v>
      </c>
      <c r="D149" s="3">
        <f t="shared" si="8"/>
        <v>2279.2907160000004</v>
      </c>
      <c r="E149" s="4">
        <f t="shared" si="7"/>
        <v>0.2840819741080346</v>
      </c>
      <c r="F149" s="3">
        <f t="shared" si="9"/>
        <v>54.5806507755102</v>
      </c>
      <c r="G149" s="3">
        <f t="shared" si="10"/>
        <v>70.086029795918364</v>
      </c>
    </row>
    <row r="150" spans="1:7" x14ac:dyDescent="0.3">
      <c r="A150">
        <v>148</v>
      </c>
      <c r="B150" s="2">
        <v>8093.7787040000003</v>
      </c>
      <c r="C150" s="2">
        <v>10370.50792</v>
      </c>
      <c r="D150" s="3">
        <f t="shared" si="8"/>
        <v>2276.7292159999997</v>
      </c>
      <c r="E150" s="4">
        <f t="shared" si="7"/>
        <v>0.2812937317985757</v>
      </c>
      <c r="F150" s="3">
        <f t="shared" si="9"/>
        <v>54.687693945945945</v>
      </c>
      <c r="G150" s="3">
        <f t="shared" si="10"/>
        <v>70.070999459459458</v>
      </c>
    </row>
    <row r="151" spans="1:7" x14ac:dyDescent="0.3">
      <c r="A151">
        <v>149</v>
      </c>
      <c r="B151" s="2">
        <v>8164.201744</v>
      </c>
      <c r="C151" s="2">
        <v>10438.36946</v>
      </c>
      <c r="D151" s="3">
        <f t="shared" si="8"/>
        <v>2274.1677159999999</v>
      </c>
      <c r="E151" s="4">
        <f t="shared" si="7"/>
        <v>0.27855359131360535</v>
      </c>
      <c r="F151" s="3">
        <f t="shared" si="9"/>
        <v>54.793300295302011</v>
      </c>
      <c r="G151" s="3">
        <f t="shared" si="10"/>
        <v>70.056170872483222</v>
      </c>
    </row>
    <row r="152" spans="1:7" x14ac:dyDescent="0.3">
      <c r="A152">
        <v>150</v>
      </c>
      <c r="B152" s="2">
        <v>8234.6247839999996</v>
      </c>
      <c r="C152" s="2">
        <v>10506.231</v>
      </c>
      <c r="D152" s="3">
        <f t="shared" si="8"/>
        <v>2271.6062160000001</v>
      </c>
      <c r="E152" s="4">
        <f t="shared" si="7"/>
        <v>0.27586031854344661</v>
      </c>
      <c r="F152" s="3">
        <f t="shared" si="9"/>
        <v>54.897498559999995</v>
      </c>
      <c r="G152" s="3">
        <f t="shared" si="10"/>
        <v>70.041539999999998</v>
      </c>
    </row>
    <row r="153" spans="1:7" x14ac:dyDescent="0.3">
      <c r="A153">
        <v>151</v>
      </c>
      <c r="B153" s="2">
        <v>8305.0478240000011</v>
      </c>
      <c r="C153" s="2">
        <v>10574.092540000001</v>
      </c>
      <c r="D153" s="3">
        <f t="shared" si="8"/>
        <v>2269.0447160000003</v>
      </c>
      <c r="E153" s="4">
        <f t="shared" si="7"/>
        <v>0.27321272123718476</v>
      </c>
      <c r="F153" s="3">
        <f t="shared" si="9"/>
        <v>55.000316715231797</v>
      </c>
      <c r="G153" s="3">
        <f t="shared" si="10"/>
        <v>70.027102913907299</v>
      </c>
    </row>
    <row r="154" spans="1:7" x14ac:dyDescent="0.3">
      <c r="A154">
        <v>152</v>
      </c>
      <c r="B154" s="2">
        <v>8375.470863999999</v>
      </c>
      <c r="C154" s="2">
        <v>10641.95408</v>
      </c>
      <c r="D154" s="3">
        <f t="shared" si="8"/>
        <v>2266.4832160000005</v>
      </c>
      <c r="E154" s="4">
        <f t="shared" si="7"/>
        <v>0.27060964724287301</v>
      </c>
      <c r="F154" s="3">
        <f t="shared" si="9"/>
        <v>55.101781999999993</v>
      </c>
      <c r="G154" s="3">
        <f t="shared" si="10"/>
        <v>70.012855789473676</v>
      </c>
    </row>
    <row r="155" spans="1:7" x14ac:dyDescent="0.3">
      <c r="A155">
        <v>153</v>
      </c>
      <c r="B155" s="2">
        <v>8445.8939040000005</v>
      </c>
      <c r="C155" s="2">
        <v>10709.815619999999</v>
      </c>
      <c r="D155" s="3">
        <f t="shared" si="8"/>
        <v>2263.9217159999989</v>
      </c>
      <c r="E155" s="4">
        <f t="shared" si="7"/>
        <v>0.26804998283577763</v>
      </c>
      <c r="F155" s="3">
        <f t="shared" si="9"/>
        <v>55.201920941176475</v>
      </c>
      <c r="G155" s="3">
        <f t="shared" si="10"/>
        <v>69.998794901960778</v>
      </c>
    </row>
    <row r="156" spans="1:7" x14ac:dyDescent="0.3">
      <c r="A156">
        <v>154</v>
      </c>
      <c r="B156" s="2">
        <v>8516.316944000002</v>
      </c>
      <c r="C156" s="2">
        <v>10777.677159999999</v>
      </c>
      <c r="D156" s="3">
        <f t="shared" si="8"/>
        <v>2261.3602159999973</v>
      </c>
      <c r="E156" s="4">
        <f t="shared" si="7"/>
        <v>0.26553265112956986</v>
      </c>
      <c r="F156" s="3">
        <f t="shared" si="9"/>
        <v>55.30075937662339</v>
      </c>
      <c r="G156" s="3">
        <f t="shared" si="10"/>
        <v>69.98491662337662</v>
      </c>
    </row>
    <row r="157" spans="1:7" x14ac:dyDescent="0.3">
      <c r="A157">
        <v>155</v>
      </c>
      <c r="B157" s="2">
        <v>8586.7399840000016</v>
      </c>
      <c r="C157" s="2">
        <v>10845.538699999999</v>
      </c>
      <c r="D157" s="3">
        <f t="shared" si="8"/>
        <v>2258.7987159999975</v>
      </c>
      <c r="E157" s="4">
        <f t="shared" ref="E157:E202" si="11">D157/B157</f>
        <v>0.26305661056569812</v>
      </c>
      <c r="F157" s="3">
        <f t="shared" si="9"/>
        <v>55.398322477419363</v>
      </c>
      <c r="G157" s="3">
        <f t="shared" si="10"/>
        <v>69.971217419354829</v>
      </c>
    </row>
    <row r="158" spans="1:7" x14ac:dyDescent="0.3">
      <c r="A158">
        <v>156</v>
      </c>
      <c r="B158" s="2">
        <v>8657.1630240000013</v>
      </c>
      <c r="C158" s="2">
        <v>10913.400240000001</v>
      </c>
      <c r="D158" s="3">
        <f t="shared" si="8"/>
        <v>2256.2372159999995</v>
      </c>
      <c r="E158" s="4">
        <f t="shared" si="11"/>
        <v>0.26062085347649094</v>
      </c>
      <c r="F158" s="3">
        <f t="shared" si="9"/>
        <v>55.494634769230778</v>
      </c>
      <c r="G158" s="3">
        <f t="shared" si="10"/>
        <v>69.957693846153845</v>
      </c>
    </row>
    <row r="159" spans="1:7" x14ac:dyDescent="0.3">
      <c r="A159">
        <v>157</v>
      </c>
      <c r="B159" s="2">
        <v>8727.5860639999992</v>
      </c>
      <c r="C159" s="2">
        <v>10981.261780000001</v>
      </c>
      <c r="D159" s="3">
        <f t="shared" si="8"/>
        <v>2253.6757160000016</v>
      </c>
      <c r="E159" s="4">
        <f t="shared" si="11"/>
        <v>0.25822440471782687</v>
      </c>
      <c r="F159" s="3">
        <f t="shared" si="9"/>
        <v>55.589720152866235</v>
      </c>
      <c r="G159" s="3">
        <f t="shared" si="10"/>
        <v>69.944342547770702</v>
      </c>
    </row>
    <row r="160" spans="1:7" x14ac:dyDescent="0.3">
      <c r="A160">
        <v>158</v>
      </c>
      <c r="B160" s="2">
        <v>8798.0091040000007</v>
      </c>
      <c r="C160" s="2">
        <v>11049.123320000001</v>
      </c>
      <c r="D160" s="3">
        <f t="shared" si="8"/>
        <v>2251.1142159999999</v>
      </c>
      <c r="E160" s="4">
        <f t="shared" si="11"/>
        <v>0.25586632036747203</v>
      </c>
      <c r="F160" s="3">
        <f t="shared" si="9"/>
        <v>55.683601924050635</v>
      </c>
      <c r="G160" s="3">
        <f t="shared" si="10"/>
        <v>69.931160253164563</v>
      </c>
    </row>
    <row r="161" spans="1:7" x14ac:dyDescent="0.3">
      <c r="A161">
        <v>159</v>
      </c>
      <c r="B161" s="2">
        <v>8868.4321440000003</v>
      </c>
      <c r="C161" s="2">
        <v>11116.98486</v>
      </c>
      <c r="D161" s="3">
        <f t="shared" si="8"/>
        <v>2248.5527160000001</v>
      </c>
      <c r="E161" s="4">
        <f t="shared" si="11"/>
        <v>0.25354568648543746</v>
      </c>
      <c r="F161" s="3">
        <f t="shared" si="9"/>
        <v>55.776302792452832</v>
      </c>
      <c r="G161" s="3">
        <f t="shared" si="10"/>
        <v>69.918143773584902</v>
      </c>
    </row>
    <row r="162" spans="1:7" x14ac:dyDescent="0.3">
      <c r="A162">
        <v>160</v>
      </c>
      <c r="B162" s="2">
        <v>8938.855184</v>
      </c>
      <c r="C162" s="2">
        <v>11184.8464</v>
      </c>
      <c r="D162" s="3">
        <f t="shared" si="8"/>
        <v>2245.9912160000003</v>
      </c>
      <c r="E162" s="4">
        <f t="shared" si="11"/>
        <v>0.25126161793293017</v>
      </c>
      <c r="F162" s="3">
        <f t="shared" si="9"/>
        <v>55.867844900000001</v>
      </c>
      <c r="G162" s="3">
        <f t="shared" si="10"/>
        <v>69.905290000000008</v>
      </c>
    </row>
    <row r="163" spans="1:7" x14ac:dyDescent="0.3">
      <c r="A163">
        <v>161</v>
      </c>
      <c r="B163" s="2">
        <v>9009.2782239999997</v>
      </c>
      <c r="C163" s="2">
        <v>11252.70794</v>
      </c>
      <c r="D163" s="3">
        <f t="shared" si="8"/>
        <v>2243.4297160000006</v>
      </c>
      <c r="E163" s="4">
        <f t="shared" si="11"/>
        <v>0.24901325724669957</v>
      </c>
      <c r="F163" s="3">
        <f t="shared" si="9"/>
        <v>55.958249838509317</v>
      </c>
      <c r="G163" s="3">
        <f t="shared" si="10"/>
        <v>69.892595900621117</v>
      </c>
    </row>
    <row r="164" spans="1:7" x14ac:dyDescent="0.3">
      <c r="A164">
        <v>162</v>
      </c>
      <c r="B164" s="2">
        <v>9079.7012639999994</v>
      </c>
      <c r="C164" s="2">
        <v>11320.569480000002</v>
      </c>
      <c r="D164" s="3">
        <f t="shared" si="8"/>
        <v>2240.8682160000026</v>
      </c>
      <c r="E164" s="4">
        <f t="shared" si="11"/>
        <v>0.24679977356576638</v>
      </c>
      <c r="F164" s="3">
        <f t="shared" si="9"/>
        <v>56.047538666666661</v>
      </c>
      <c r="G164" s="3">
        <f t="shared" si="10"/>
        <v>69.880058518518524</v>
      </c>
    </row>
    <row r="165" spans="1:7" x14ac:dyDescent="0.3">
      <c r="A165">
        <v>163</v>
      </c>
      <c r="B165" s="2">
        <v>9150.1243040000008</v>
      </c>
      <c r="C165" s="2">
        <v>11388.43102</v>
      </c>
      <c r="D165" s="3">
        <f t="shared" si="8"/>
        <v>2238.3067159999991</v>
      </c>
      <c r="E165" s="4">
        <f t="shared" si="11"/>
        <v>0.24462036160771253</v>
      </c>
      <c r="F165" s="3">
        <f t="shared" si="9"/>
        <v>56.135731926380373</v>
      </c>
      <c r="G165" s="3">
        <f t="shared" si="10"/>
        <v>69.867674969325151</v>
      </c>
    </row>
    <row r="166" spans="1:7" x14ac:dyDescent="0.3">
      <c r="A166">
        <v>164</v>
      </c>
      <c r="B166" s="2">
        <v>9220.5473440000005</v>
      </c>
      <c r="C166" s="2">
        <v>11456.29256</v>
      </c>
      <c r="D166" s="3">
        <f t="shared" si="8"/>
        <v>2235.7452159999993</v>
      </c>
      <c r="E166" s="4">
        <f t="shared" si="11"/>
        <v>0.24247424069188742</v>
      </c>
      <c r="F166" s="3">
        <f t="shared" si="9"/>
        <v>56.222849658536589</v>
      </c>
      <c r="G166" s="3">
        <f t="shared" si="10"/>
        <v>69.855442439024387</v>
      </c>
    </row>
    <row r="167" spans="1:7" x14ac:dyDescent="0.3">
      <c r="A167">
        <v>165</v>
      </c>
      <c r="B167" s="2">
        <v>9290.9703840000002</v>
      </c>
      <c r="C167" s="2">
        <v>11524.1541</v>
      </c>
      <c r="D167" s="3">
        <f t="shared" si="8"/>
        <v>2233.1837159999995</v>
      </c>
      <c r="E167" s="4">
        <f t="shared" si="11"/>
        <v>0.24036065380703076</v>
      </c>
      <c r="F167" s="3">
        <f t="shared" si="9"/>
        <v>56.308911418181822</v>
      </c>
      <c r="G167" s="3">
        <f t="shared" si="10"/>
        <v>69.843358181818175</v>
      </c>
    </row>
    <row r="168" spans="1:7" x14ac:dyDescent="0.3">
      <c r="A168">
        <v>166</v>
      </c>
      <c r="B168" s="2">
        <v>9361.3934239999999</v>
      </c>
      <c r="C168" s="2">
        <v>11592.015640000001</v>
      </c>
      <c r="D168" s="3">
        <f t="shared" si="8"/>
        <v>2230.6222160000016</v>
      </c>
      <c r="E168" s="4">
        <f t="shared" si="11"/>
        <v>0.23827886672098503</v>
      </c>
      <c r="F168" s="3">
        <f t="shared" si="9"/>
        <v>56.393936289156628</v>
      </c>
      <c r="G168" s="3">
        <f t="shared" si="10"/>
        <v>69.831419518072295</v>
      </c>
    </row>
    <row r="169" spans="1:7" x14ac:dyDescent="0.3">
      <c r="A169">
        <v>167</v>
      </c>
      <c r="B169" s="2">
        <v>9431.8164639999995</v>
      </c>
      <c r="C169" s="2">
        <v>11659.877179999999</v>
      </c>
      <c r="D169" s="3">
        <f t="shared" si="8"/>
        <v>2228.060716</v>
      </c>
      <c r="E169" s="4">
        <f t="shared" si="11"/>
        <v>0.23622816713028866</v>
      </c>
      <c r="F169" s="3">
        <f t="shared" si="9"/>
        <v>56.477942898203587</v>
      </c>
      <c r="G169" s="3">
        <f t="shared" si="10"/>
        <v>69.819623832335324</v>
      </c>
    </row>
    <row r="170" spans="1:7" x14ac:dyDescent="0.3">
      <c r="A170">
        <v>168</v>
      </c>
      <c r="B170" s="2">
        <v>9502.239504000001</v>
      </c>
      <c r="C170" s="2">
        <v>11727.738720000001</v>
      </c>
      <c r="D170" s="3">
        <f t="shared" si="8"/>
        <v>2225.4992160000002</v>
      </c>
      <c r="E170" s="4">
        <f t="shared" si="11"/>
        <v>0.23420786384758754</v>
      </c>
      <c r="F170" s="3">
        <f t="shared" si="9"/>
        <v>56.560949428571433</v>
      </c>
      <c r="G170" s="3">
        <f t="shared" si="10"/>
        <v>69.807968571428574</v>
      </c>
    </row>
    <row r="171" spans="1:7" x14ac:dyDescent="0.3">
      <c r="A171">
        <v>169</v>
      </c>
      <c r="B171" s="2">
        <v>9572.6625439999989</v>
      </c>
      <c r="C171" s="2">
        <v>11795.600259999999</v>
      </c>
      <c r="D171" s="3">
        <f t="shared" si="8"/>
        <v>2222.9377160000004</v>
      </c>
      <c r="E171" s="4">
        <f t="shared" si="11"/>
        <v>0.23221728602491104</v>
      </c>
      <c r="F171" s="3">
        <f t="shared" si="9"/>
        <v>56.642973633136087</v>
      </c>
      <c r="G171" s="3">
        <f t="shared" si="10"/>
        <v>69.796451242603553</v>
      </c>
    </row>
    <row r="172" spans="1:7" x14ac:dyDescent="0.3">
      <c r="A172">
        <v>170</v>
      </c>
      <c r="B172" s="2">
        <v>9643.0855840000004</v>
      </c>
      <c r="C172" s="2">
        <v>11863.461800000001</v>
      </c>
      <c r="D172" s="3">
        <f t="shared" si="8"/>
        <v>2220.3762160000006</v>
      </c>
      <c r="E172" s="4">
        <f t="shared" si="11"/>
        <v>0.23025578241098399</v>
      </c>
      <c r="F172" s="3">
        <f t="shared" si="9"/>
        <v>56.724032847058822</v>
      </c>
      <c r="G172" s="3">
        <f t="shared" si="10"/>
        <v>69.785069411764709</v>
      </c>
    </row>
    <row r="173" spans="1:7" x14ac:dyDescent="0.3">
      <c r="A173">
        <v>171</v>
      </c>
      <c r="B173" s="2">
        <v>9713.5086240000019</v>
      </c>
      <c r="C173" s="2">
        <v>11931.323340000003</v>
      </c>
      <c r="D173" s="3">
        <f t="shared" si="8"/>
        <v>2217.8147160000008</v>
      </c>
      <c r="E173" s="4">
        <f t="shared" si="11"/>
        <v>0.22832272064084599</v>
      </c>
      <c r="F173" s="3">
        <f t="shared" si="9"/>
        <v>56.804144000000008</v>
      </c>
      <c r="G173" s="3">
        <f t="shared" si="10"/>
        <v>69.773820701754403</v>
      </c>
    </row>
    <row r="174" spans="1:7" x14ac:dyDescent="0.3">
      <c r="A174">
        <v>172</v>
      </c>
      <c r="B174" s="2">
        <v>9783.9316640000015</v>
      </c>
      <c r="C174" s="2">
        <v>11999.184880000001</v>
      </c>
      <c r="D174" s="3">
        <f t="shared" si="8"/>
        <v>2215.2532159999992</v>
      </c>
      <c r="E174" s="4">
        <f t="shared" si="11"/>
        <v>0.22641748655614882</v>
      </c>
      <c r="F174" s="3">
        <f t="shared" si="9"/>
        <v>56.883323627906982</v>
      </c>
      <c r="G174" s="3">
        <f t="shared" si="10"/>
        <v>69.762702790697674</v>
      </c>
    </row>
    <row r="175" spans="1:7" x14ac:dyDescent="0.3">
      <c r="A175">
        <v>173</v>
      </c>
      <c r="B175" s="2">
        <v>9854.3547040000012</v>
      </c>
      <c r="C175" s="2">
        <v>12067.046420000001</v>
      </c>
      <c r="D175" s="3">
        <f t="shared" si="8"/>
        <v>2212.6917159999994</v>
      </c>
      <c r="E175" s="4">
        <f t="shared" si="11"/>
        <v>0.2245394835545996</v>
      </c>
      <c r="F175" s="3">
        <f t="shared" si="9"/>
        <v>56.961587884393069</v>
      </c>
      <c r="G175" s="3">
        <f t="shared" si="10"/>
        <v>69.751713410404633</v>
      </c>
    </row>
    <row r="176" spans="1:7" x14ac:dyDescent="0.3">
      <c r="A176">
        <v>174</v>
      </c>
      <c r="B176" s="2">
        <v>9924.7777440000009</v>
      </c>
      <c r="C176" s="2">
        <v>12134.90796</v>
      </c>
      <c r="D176" s="3">
        <f t="shared" si="8"/>
        <v>2210.1302159999996</v>
      </c>
      <c r="E176" s="4">
        <f t="shared" si="11"/>
        <v>0.22268813196709902</v>
      </c>
      <c r="F176" s="3">
        <f t="shared" si="9"/>
        <v>57.038952551724144</v>
      </c>
      <c r="G176" s="3">
        <f t="shared" si="10"/>
        <v>69.740850344827592</v>
      </c>
    </row>
    <row r="177" spans="1:7" x14ac:dyDescent="0.3">
      <c r="A177">
        <v>175</v>
      </c>
      <c r="B177" s="2">
        <v>9995.2007840000006</v>
      </c>
      <c r="C177" s="2">
        <v>12202.769500000002</v>
      </c>
      <c r="D177" s="3">
        <f t="shared" si="8"/>
        <v>2207.5687160000016</v>
      </c>
      <c r="E177" s="4">
        <f t="shared" si="11"/>
        <v>0.22086286846121264</v>
      </c>
      <c r="F177" s="3">
        <f t="shared" si="9"/>
        <v>57.115433051428575</v>
      </c>
      <c r="G177" s="3">
        <f t="shared" si="10"/>
        <v>69.730111428571448</v>
      </c>
    </row>
    <row r="178" spans="1:7" x14ac:dyDescent="0.3">
      <c r="A178">
        <v>176</v>
      </c>
      <c r="B178" s="2">
        <v>10065.623824</v>
      </c>
      <c r="C178" s="2">
        <v>12270.63104</v>
      </c>
      <c r="D178" s="3">
        <f t="shared" si="8"/>
        <v>2205.007216</v>
      </c>
      <c r="E178" s="4">
        <f t="shared" si="11"/>
        <v>0.21906314546968111</v>
      </c>
      <c r="F178" s="3">
        <f t="shared" si="9"/>
        <v>57.191044454545455</v>
      </c>
      <c r="G178" s="3">
        <f t="shared" si="10"/>
        <v>69.719494545454552</v>
      </c>
    </row>
    <row r="179" spans="1:7" x14ac:dyDescent="0.3">
      <c r="A179">
        <v>177</v>
      </c>
      <c r="B179" s="2">
        <v>10136.046864</v>
      </c>
      <c r="C179" s="2">
        <v>12338.49258</v>
      </c>
      <c r="D179" s="3">
        <f t="shared" si="8"/>
        <v>2202.4457160000002</v>
      </c>
      <c r="E179" s="4">
        <f t="shared" si="11"/>
        <v>0.21728843064275716</v>
      </c>
      <c r="F179" s="3">
        <f t="shared" si="9"/>
        <v>57.265801491525423</v>
      </c>
      <c r="G179" s="3">
        <f t="shared" si="10"/>
        <v>69.708997627118649</v>
      </c>
    </row>
    <row r="180" spans="1:7" x14ac:dyDescent="0.3">
      <c r="A180">
        <v>178</v>
      </c>
      <c r="B180" s="2">
        <v>10206.469904</v>
      </c>
      <c r="C180" s="2">
        <v>12406.35412</v>
      </c>
      <c r="D180" s="3">
        <f t="shared" si="8"/>
        <v>2199.8842160000004</v>
      </c>
      <c r="E180" s="4">
        <f t="shared" si="11"/>
        <v>0.21553820632321147</v>
      </c>
      <c r="F180" s="3">
        <f t="shared" si="9"/>
        <v>57.339718561797753</v>
      </c>
      <c r="G180" s="3">
        <f t="shared" si="10"/>
        <v>69.698618651685393</v>
      </c>
    </row>
    <row r="181" spans="1:7" x14ac:dyDescent="0.3">
      <c r="A181">
        <v>179</v>
      </c>
      <c r="B181" s="2">
        <v>10276.892943999999</v>
      </c>
      <c r="C181" s="2">
        <v>12474.215660000002</v>
      </c>
      <c r="D181" s="3">
        <f t="shared" si="8"/>
        <v>2197.3227160000024</v>
      </c>
      <c r="E181" s="4">
        <f t="shared" si="11"/>
        <v>0.21381196904292696</v>
      </c>
      <c r="F181" s="3">
        <f t="shared" si="9"/>
        <v>57.412809743016759</v>
      </c>
      <c r="G181" s="3">
        <f t="shared" si="10"/>
        <v>69.688355642458106</v>
      </c>
    </row>
    <row r="182" spans="1:7" x14ac:dyDescent="0.3">
      <c r="A182">
        <v>180</v>
      </c>
      <c r="B182" s="2">
        <v>10347.315984000001</v>
      </c>
      <c r="C182" s="2">
        <v>12542.077200000002</v>
      </c>
      <c r="D182" s="3">
        <f t="shared" si="8"/>
        <v>2194.7612160000008</v>
      </c>
      <c r="E182" s="4">
        <f t="shared" si="11"/>
        <v>0.2121092290400475</v>
      </c>
      <c r="F182" s="3">
        <f t="shared" si="9"/>
        <v>57.485088800000007</v>
      </c>
      <c r="G182" s="3">
        <f t="shared" si="10"/>
        <v>69.678206666666682</v>
      </c>
    </row>
    <row r="183" spans="1:7" x14ac:dyDescent="0.3">
      <c r="A183">
        <v>181</v>
      </c>
      <c r="B183" s="2">
        <v>10417.739024</v>
      </c>
      <c r="C183" s="2">
        <v>12609.938740000001</v>
      </c>
      <c r="D183" s="3">
        <f t="shared" si="8"/>
        <v>2192.199716000001</v>
      </c>
      <c r="E183" s="4">
        <f t="shared" si="11"/>
        <v>0.21042950979571409</v>
      </c>
      <c r="F183" s="3">
        <f t="shared" si="9"/>
        <v>57.556569193370166</v>
      </c>
      <c r="G183" s="3">
        <f t="shared" si="10"/>
        <v>69.668169834254158</v>
      </c>
    </row>
    <row r="184" spans="1:7" x14ac:dyDescent="0.3">
      <c r="A184">
        <v>182</v>
      </c>
      <c r="B184" s="2">
        <v>10488.162064</v>
      </c>
      <c r="C184" s="2">
        <v>12677.800280000001</v>
      </c>
      <c r="D184" s="3">
        <f t="shared" si="8"/>
        <v>2189.6382160000012</v>
      </c>
      <c r="E184" s="4">
        <f t="shared" si="11"/>
        <v>0.20877234758946048</v>
      </c>
      <c r="F184" s="3">
        <f t="shared" si="9"/>
        <v>57.627264087912089</v>
      </c>
      <c r="G184" s="3">
        <f t="shared" si="10"/>
        <v>69.658243296703304</v>
      </c>
    </row>
    <row r="185" spans="1:7" x14ac:dyDescent="0.3">
      <c r="A185">
        <v>183</v>
      </c>
      <c r="B185" s="2">
        <v>10558.585104000002</v>
      </c>
      <c r="C185" s="2">
        <v>12745.661820000001</v>
      </c>
      <c r="D185" s="3">
        <f t="shared" si="8"/>
        <v>2187.0767159999996</v>
      </c>
      <c r="E185" s="4">
        <f t="shared" si="11"/>
        <v>0.20713729107240419</v>
      </c>
      <c r="F185" s="3">
        <f t="shared" si="9"/>
        <v>57.697186360655749</v>
      </c>
      <c r="G185" s="3">
        <f t="shared" si="10"/>
        <v>69.648425245901649</v>
      </c>
    </row>
    <row r="186" spans="1:7" x14ac:dyDescent="0.3">
      <c r="A186">
        <v>184</v>
      </c>
      <c r="B186" s="2">
        <v>10629.008144000001</v>
      </c>
      <c r="C186" s="2">
        <v>12813.523360000001</v>
      </c>
      <c r="D186" s="3">
        <f t="shared" si="8"/>
        <v>2184.5152159999998</v>
      </c>
      <c r="E186" s="4">
        <f t="shared" si="11"/>
        <v>0.20552390085740435</v>
      </c>
      <c r="F186" s="3">
        <f t="shared" si="9"/>
        <v>57.766348608695658</v>
      </c>
      <c r="G186" s="3">
        <f t="shared" si="10"/>
        <v>69.638713913043489</v>
      </c>
    </row>
    <row r="187" spans="1:7" x14ac:dyDescent="0.3">
      <c r="A187">
        <v>185</v>
      </c>
      <c r="B187" s="2">
        <v>10699.431184000001</v>
      </c>
      <c r="C187" s="2">
        <v>12881.384900000001</v>
      </c>
      <c r="D187" s="3">
        <f t="shared" si="8"/>
        <v>2181.953716</v>
      </c>
      <c r="E187" s="4">
        <f t="shared" si="11"/>
        <v>0.20393174912540282</v>
      </c>
      <c r="F187" s="3">
        <f t="shared" si="9"/>
        <v>57.834763156756765</v>
      </c>
      <c r="G187" s="3">
        <f t="shared" si="10"/>
        <v>69.629107567567573</v>
      </c>
    </row>
    <row r="188" spans="1:7" x14ac:dyDescent="0.3">
      <c r="A188">
        <v>186</v>
      </c>
      <c r="B188" s="2">
        <v>10769.854224000001</v>
      </c>
      <c r="C188" s="2">
        <v>12949.246440000001</v>
      </c>
      <c r="D188" s="3">
        <f t="shared" si="8"/>
        <v>2179.3922160000002</v>
      </c>
      <c r="E188" s="4">
        <f t="shared" si="11"/>
        <v>0.20236041924721229</v>
      </c>
      <c r="F188" s="3">
        <f t="shared" si="9"/>
        <v>57.90244206451613</v>
      </c>
      <c r="G188" s="3">
        <f t="shared" si="10"/>
        <v>69.61960451612903</v>
      </c>
    </row>
    <row r="189" spans="1:7" x14ac:dyDescent="0.3">
      <c r="A189">
        <v>187</v>
      </c>
      <c r="B189" s="2">
        <v>10840.277264</v>
      </c>
      <c r="C189" s="2">
        <v>13017.107980000001</v>
      </c>
      <c r="D189" s="3">
        <f t="shared" si="8"/>
        <v>2176.8307160000004</v>
      </c>
      <c r="E189" s="4">
        <f t="shared" si="11"/>
        <v>0.20080950542004516</v>
      </c>
      <c r="F189" s="3">
        <f t="shared" si="9"/>
        <v>57.969397133689839</v>
      </c>
      <c r="G189" s="3">
        <f t="shared" si="10"/>
        <v>69.610203101604284</v>
      </c>
    </row>
    <row r="190" spans="1:7" x14ac:dyDescent="0.3">
      <c r="A190">
        <v>188</v>
      </c>
      <c r="B190" s="2">
        <v>10910.700304000002</v>
      </c>
      <c r="C190" s="2">
        <v>13084.969520000001</v>
      </c>
      <c r="D190" s="3">
        <f t="shared" si="8"/>
        <v>2174.2692159999988</v>
      </c>
      <c r="E190" s="4">
        <f t="shared" si="11"/>
        <v>0.19927861231811894</v>
      </c>
      <c r="F190" s="3">
        <f t="shared" si="9"/>
        <v>58.035639914893629</v>
      </c>
      <c r="G190" s="3">
        <f t="shared" si="10"/>
        <v>69.600901702127658</v>
      </c>
    </row>
    <row r="191" spans="1:7" x14ac:dyDescent="0.3">
      <c r="A191">
        <v>189</v>
      </c>
      <c r="B191" s="2">
        <v>10981.123344</v>
      </c>
      <c r="C191" s="2">
        <v>13152.83106</v>
      </c>
      <c r="D191" s="3">
        <f t="shared" si="8"/>
        <v>2171.7077160000008</v>
      </c>
      <c r="E191" s="4">
        <f t="shared" si="11"/>
        <v>0.19776735475670665</v>
      </c>
      <c r="F191" s="3">
        <f t="shared" si="9"/>
        <v>58.101181714285715</v>
      </c>
      <c r="G191" s="3">
        <f t="shared" si="10"/>
        <v>69.591698730158726</v>
      </c>
    </row>
    <row r="192" spans="1:7" x14ac:dyDescent="0.3">
      <c r="A192">
        <v>190</v>
      </c>
      <c r="B192" s="2">
        <v>11051.546384000001</v>
      </c>
      <c r="C192" s="2">
        <v>13220.6926</v>
      </c>
      <c r="D192" s="3">
        <f t="shared" si="8"/>
        <v>2169.1462159999992</v>
      </c>
      <c r="E192" s="4">
        <f t="shared" si="11"/>
        <v>0.1962753573690289</v>
      </c>
      <c r="F192" s="3">
        <f t="shared" si="9"/>
        <v>58.166033600000006</v>
      </c>
      <c r="G192" s="3">
        <f t="shared" si="10"/>
        <v>69.582592631578947</v>
      </c>
    </row>
    <row r="193" spans="1:7" x14ac:dyDescent="0.3">
      <c r="A193">
        <v>191</v>
      </c>
      <c r="B193" s="2">
        <v>11121.969424000001</v>
      </c>
      <c r="C193" s="2">
        <v>13288.55414</v>
      </c>
      <c r="D193" s="3">
        <f t="shared" si="8"/>
        <v>2166.5847159999994</v>
      </c>
      <c r="E193" s="4">
        <f t="shared" si="11"/>
        <v>0.19480225429542589</v>
      </c>
      <c r="F193" s="3">
        <f t="shared" si="9"/>
        <v>58.230206408376965</v>
      </c>
      <c r="G193" s="3">
        <f t="shared" si="10"/>
        <v>69.573581884816761</v>
      </c>
    </row>
    <row r="194" spans="1:7" x14ac:dyDescent="0.3">
      <c r="A194">
        <v>192</v>
      </c>
      <c r="B194" s="2">
        <v>11192.392464</v>
      </c>
      <c r="C194" s="2">
        <v>13356.415679999998</v>
      </c>
      <c r="D194" s="3">
        <f t="shared" si="8"/>
        <v>2164.0232159999978</v>
      </c>
      <c r="E194" s="4">
        <f t="shared" si="11"/>
        <v>0.19334768888425907</v>
      </c>
      <c r="F194" s="3">
        <f t="shared" si="9"/>
        <v>58.293710750000002</v>
      </c>
      <c r="G194" s="3">
        <f t="shared" si="10"/>
        <v>69.564664999999991</v>
      </c>
    </row>
    <row r="195" spans="1:7" x14ac:dyDescent="0.3">
      <c r="A195">
        <v>193</v>
      </c>
      <c r="B195" s="2">
        <v>11262.815504000002</v>
      </c>
      <c r="C195" s="2">
        <v>13424.27722</v>
      </c>
      <c r="D195" s="3">
        <f t="shared" ref="D195:D202" si="12">C195-B195</f>
        <v>2161.461715999998</v>
      </c>
      <c r="E195" s="4">
        <f t="shared" si="11"/>
        <v>0.19191131340403758</v>
      </c>
      <c r="F195" s="3">
        <f t="shared" si="9"/>
        <v>58.356557015544048</v>
      </c>
      <c r="G195" s="3">
        <f t="shared" si="10"/>
        <v>69.555840518134715</v>
      </c>
    </row>
    <row r="196" spans="1:7" x14ac:dyDescent="0.3">
      <c r="A196">
        <v>194</v>
      </c>
      <c r="B196" s="2">
        <v>11333.238544</v>
      </c>
      <c r="C196" s="2">
        <v>13492.13876</v>
      </c>
      <c r="D196" s="3">
        <f t="shared" si="12"/>
        <v>2158.900216</v>
      </c>
      <c r="E196" s="4">
        <f t="shared" si="11"/>
        <v>0.19049278876627518</v>
      </c>
      <c r="F196" s="3">
        <f t="shared" ref="F196:F202" si="13">B196/A196</f>
        <v>58.418755381443297</v>
      </c>
      <c r="G196" s="3">
        <f t="shared" ref="G196:G202" si="14">C196/A196</f>
        <v>69.547107010309276</v>
      </c>
    </row>
    <row r="197" spans="1:7" x14ac:dyDescent="0.3">
      <c r="A197">
        <v>195</v>
      </c>
      <c r="B197" s="2">
        <v>11403.661584000001</v>
      </c>
      <c r="C197" s="2">
        <v>13560.0003</v>
      </c>
      <c r="D197" s="3">
        <f t="shared" si="12"/>
        <v>2156.3387159999984</v>
      </c>
      <c r="E197" s="4">
        <f t="shared" si="11"/>
        <v>0.18909178425861625</v>
      </c>
      <c r="F197" s="3">
        <f t="shared" si="13"/>
        <v>58.480315815384621</v>
      </c>
      <c r="G197" s="3">
        <f t="shared" si="14"/>
        <v>69.53846307692308</v>
      </c>
    </row>
    <row r="198" spans="1:7" x14ac:dyDescent="0.3">
      <c r="A198">
        <v>196</v>
      </c>
      <c r="B198" s="2">
        <v>11474.084623999999</v>
      </c>
      <c r="C198" s="2">
        <v>13627.861840000001</v>
      </c>
      <c r="D198" s="3">
        <f t="shared" si="12"/>
        <v>2153.7772160000022</v>
      </c>
      <c r="E198" s="4">
        <f t="shared" si="11"/>
        <v>0.18770797728779262</v>
      </c>
      <c r="F198" s="3">
        <f t="shared" si="13"/>
        <v>58.541248081632652</v>
      </c>
      <c r="G198" s="3">
        <f t="shared" si="14"/>
        <v>69.529907346938785</v>
      </c>
    </row>
    <row r="199" spans="1:7" x14ac:dyDescent="0.3">
      <c r="A199">
        <v>197</v>
      </c>
      <c r="B199" s="2">
        <v>11544.507664000001</v>
      </c>
      <c r="C199" s="2">
        <v>13695.723380000001</v>
      </c>
      <c r="D199" s="3">
        <f t="shared" si="12"/>
        <v>2151.2157160000006</v>
      </c>
      <c r="E199" s="4">
        <f t="shared" si="11"/>
        <v>0.18634105313198226</v>
      </c>
      <c r="F199" s="3">
        <f t="shared" si="13"/>
        <v>58.6015617461929</v>
      </c>
      <c r="G199" s="3">
        <f t="shared" si="14"/>
        <v>69.521438477157361</v>
      </c>
    </row>
    <row r="200" spans="1:7" x14ac:dyDescent="0.3">
      <c r="A200">
        <v>198</v>
      </c>
      <c r="B200" s="2">
        <v>11614.930704000002</v>
      </c>
      <c r="C200" s="2">
        <v>13763.584919999999</v>
      </c>
      <c r="D200" s="3">
        <f t="shared" si="12"/>
        <v>2148.6542159999972</v>
      </c>
      <c r="E200" s="4">
        <f t="shared" si="11"/>
        <v>0.18499070470218423</v>
      </c>
      <c r="F200" s="3">
        <f t="shared" si="13"/>
        <v>58.661266181818192</v>
      </c>
      <c r="G200" s="3">
        <f t="shared" si="14"/>
        <v>69.513055151515147</v>
      </c>
    </row>
    <row r="201" spans="1:7" x14ac:dyDescent="0.3">
      <c r="A201">
        <v>199</v>
      </c>
      <c r="B201" s="2">
        <v>11685.353744</v>
      </c>
      <c r="C201" s="2">
        <v>13831.446459999999</v>
      </c>
      <c r="D201" s="3">
        <f t="shared" si="12"/>
        <v>2146.0927159999992</v>
      </c>
      <c r="E201" s="4">
        <f t="shared" si="11"/>
        <v>0.18365663231221724</v>
      </c>
      <c r="F201" s="3">
        <f t="shared" si="13"/>
        <v>58.720370572864319</v>
      </c>
      <c r="G201" s="3">
        <f t="shared" si="14"/>
        <v>69.504756080402004</v>
      </c>
    </row>
    <row r="202" spans="1:7" x14ac:dyDescent="0.3">
      <c r="A202">
        <v>200</v>
      </c>
      <c r="B202" s="2">
        <v>11755.776784000001</v>
      </c>
      <c r="C202" s="2">
        <v>13899.308000000001</v>
      </c>
      <c r="D202" s="3">
        <f t="shared" si="12"/>
        <v>2143.5312159999994</v>
      </c>
      <c r="E202" s="4">
        <f t="shared" si="11"/>
        <v>0.18233854345698497</v>
      </c>
      <c r="F202" s="3">
        <f t="shared" si="13"/>
        <v>58.778883920000006</v>
      </c>
      <c r="G202" s="3">
        <f t="shared" si="14"/>
        <v>69.49654000000001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26</vt:i4>
      </vt:variant>
    </vt:vector>
  </HeadingPairs>
  <TitlesOfParts>
    <vt:vector size="30" baseType="lpstr">
      <vt:lpstr>Simulateur C1 - V0</vt:lpstr>
      <vt:lpstr>Simulateur C1 - V1</vt:lpstr>
      <vt:lpstr>Sim100</vt:lpstr>
      <vt:lpstr>Sim200</vt:lpstr>
      <vt:lpstr>Conso0</vt:lpstr>
      <vt:lpstr>'Simulateur C1 - V1'!Conso1</vt:lpstr>
      <vt:lpstr>Prix_Unit_T1_ASS</vt:lpstr>
      <vt:lpstr>'Simulateur C1 - V1'!Prix_Unit_T1_EAU</vt:lpstr>
      <vt:lpstr>Prix_Unit_T1_EAU</vt:lpstr>
      <vt:lpstr>Prix_Unit_T2_ASS</vt:lpstr>
      <vt:lpstr>'Simulateur C1 - V1'!Prix_Unit_T2_EAU</vt:lpstr>
      <vt:lpstr>Prix_Unit_T2_EAU</vt:lpstr>
      <vt:lpstr>Prix_Unit_T3_ASS</vt:lpstr>
      <vt:lpstr>'Simulateur C1 - V1'!Prix_Unit_T3_EAU</vt:lpstr>
      <vt:lpstr>Prix_Unit_T3_EAU</vt:lpstr>
      <vt:lpstr>Prix_Unit_T4_ASS</vt:lpstr>
      <vt:lpstr>'Simulateur C1 - V1'!Prix_Unit_T4_EAU</vt:lpstr>
      <vt:lpstr>Prix_Unit_T4_EAU</vt:lpstr>
      <vt:lpstr>'Simulateur C1 - V1'!Prix_Unit_Té_EAU</vt:lpstr>
      <vt:lpstr>Prix_Unit_Té_EAU</vt:lpstr>
      <vt:lpstr>'Simulateur C1 - V1'!Total_EAU</vt:lpstr>
      <vt:lpstr>Total_EAU</vt:lpstr>
      <vt:lpstr>'Simulateur C1 - V1'!Tranche_0_25M3</vt:lpstr>
      <vt:lpstr>Tranche_0_25M3</vt:lpstr>
      <vt:lpstr>'Simulateur C1 - V1'!Tranche_26_55M3</vt:lpstr>
      <vt:lpstr>Tranche_26_55M3</vt:lpstr>
      <vt:lpstr>'Simulateur C1 - V1'!Tranche_56_82M3</vt:lpstr>
      <vt:lpstr>Tranche_56_82M3</vt:lpstr>
      <vt:lpstr>'Simulateur C1 - V1'!tranche_sup_82M3</vt:lpstr>
      <vt:lpstr>tranche_sup_82M3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2020-05-22T11:31:27Z</dcterms:created>
  <dcterms:modified xsi:type="dcterms:W3CDTF">2020-05-23T21:20:58Z</dcterms:modified>
</cp:coreProperties>
</file>