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0" showHorizontalScroll="1" showVerticalScroll="1" showSheetTabs="1"/>
  </bookViews>
  <sheets>
    <sheet name="Лист1" sheetId="1" r:id="rId1"/>
  </sheets>
  <calcPr refMode="A1" iterate="1" iterateCount="0"/>
</workbook>
</file>

<file path=xl/sharedStrings.xml><?xml version="1.0" encoding="utf-8"?>
<sst xmlns="http://schemas.openxmlformats.org/spreadsheetml/2006/main" count="21" uniqueCount="21">
  <si>
    <t>№</t>
  </si>
  <si>
    <t>m, кг</t>
  </si>
  <si>
    <t>@m, кг</t>
  </si>
  <si>
    <t>x, м</t>
  </si>
  <si>
    <t>@x, м</t>
  </si>
  <si>
    <t>d, м</t>
  </si>
  <si>
    <t>@d, м</t>
  </si>
  <si>
    <t>(kI)^0,5</t>
  </si>
  <si>
    <t>@(kI)^0,5</t>
  </si>
  <si>
    <t>r, м</t>
  </si>
  <si>
    <t>@r, м</t>
  </si>
  <si>
    <t>u, м/с</t>
  </si>
  <si>
    <t>@u, м/с</t>
  </si>
  <si>
    <t>&lt;u&gt;, м/c</t>
  </si>
  <si>
    <t>D</t>
  </si>
  <si>
    <t>@(kI)^0,5:</t>
  </si>
  <si>
    <t>y1</t>
  </si>
  <si>
    <t>y2</t>
  </si>
  <si>
    <t>y3</t>
  </si>
  <si>
    <t>y4</t>
  </si>
  <si>
    <t>y5</t>
  </si>
</sst>
</file>

<file path=xl/styles.xml><?xml version="1.0" encoding="utf-8"?>
<styleSheet xmlns="http://schemas.openxmlformats.org/spreadsheetml/2006/main">
  <numFmts count="4">
    <numFmt formatCode="0.000" numFmtId="164"/>
    <numFmt formatCode="0.00000" numFmtId="165"/>
    <numFmt formatCode="0.0000" numFmtId="166"/>
    <numFmt formatCode="0.000000" numFmtId="167"/>
  </numFmts>
  <fonts count="2">
    <font>
      <sz val="11"/>
      <name val="Calibri"/>
      <charset val="1"/>
    </font>
    <font>
      <sz val="11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9999"/>
        <bgColor rgb="FFFF9999"/>
      </patternFill>
    </fill>
  </fills>
  <borders count="22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43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0" numFmtId="16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0" numFmtId="165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" fillId="2" fontId="0" numFmtId="166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4" fillId="0" fontId="0" numFmtId="166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0" numFmtId="166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5" fillId="0" fontId="0" numFmtId="166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0" numFmtId="166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0" numFmtId="166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7" fillId="0" fontId="0" numFmtId="16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0" numFmtId="165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0" numFmtId="166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0" numFmtId="166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0" numFmtId="166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0" fillId="0" fontId="0" numFmtId="16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1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1" fillId="0" fontId="0" numFmtId="165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2" fillId="0" fontId="0" numFmtId="166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1" fillId="0" fontId="0" numFmtId="166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3" fillId="0" fontId="0" numFmtId="166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4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4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4" fillId="2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5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0" numFmtId="167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6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7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5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" fillId="2" fontId="0" numFmtId="166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7" fillId="0" fontId="0" numFmtId="167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8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0" fillId="0" fontId="0" numFmtId="167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9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0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2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4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0" numFmtId="167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1" fillId="0" fontId="0" numFmtId="0" xfId="0">
      <alignment horizontal="general" vertical="bottom" textRotation="0" shrinkToFit="false" wrapText="false"/>
      <protection hidden="false" locked="true"/>
    </xf>
  </cellXfs>
  <dxfs count="0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_rels/sheet1.xml.rels><?xml version="1.0" encoding="UTF-8" standalone="yes"?>
<Relationships xmlns="http://schemas.openxmlformats.org/package/2006/relationships"/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true" summaryRight="true"/>
  </sheetPr>
  <dimension ref="A1:T16"/>
  <sheetViews>
    <sheetView workbookViewId="0" tabSelected="true" showZeros="true" showFormulas="false" showGridLines="true" showRowColHeaders="true">
      <selection sqref="M6" activeCell="M6"/>
    </sheetView>
  </sheetViews>
  <sheetFormatPr defaultColWidth="12.140625" customHeight="true" defaultRowHeight="15"/>
  <cols>
    <col max="11" min="1" style="0" width="12.140625"/>
    <col max="12" min="12" style="0" width="12.7109375" customWidth="true"/>
    <col max="13" min="13" style="0" width="12.85546875" customWidth="true"/>
    <col max="14" min="14" style="0" width="13.42578125" customWidth="true"/>
    <col max="15" min="15" style="0" width="13.5703125" customWidth="true"/>
    <col max="16" min="16" style="0" width="13.140625" customWidth="true"/>
    <col max="17" min="17" style="0" width="14.28515625" customWidth="true"/>
    <col max="18" min="18" style="0" width="12.140625"/>
    <col max="20" min="20" style="0" width="12.140625"/>
  </cols>
  <sheetData>
    <row r="1">
      <c r="A1" s="1" t="n">
        <v>0.508</v>
      </c>
      <c r="B1" s="2" t="n">
        <v>0.0005</v>
      </c>
      <c r="C1" s="2" t="n">
        <v>2900</v>
      </c>
      <c r="D1" s="2" t="n">
        <v>5</v>
      </c>
      <c r="E1" s="2" t="n">
        <v>2.18</v>
      </c>
      <c r="F1" s="2" t="n">
        <v>0.005</v>
      </c>
      <c r="G1" s="3" t="n">
        <v>0.0115</v>
      </c>
      <c r="H1" s="2" t="n">
        <v>0.000125</v>
      </c>
      <c r="I1" s="4" t="str">
        <f>(G1*C1/A1)*SQRT(9.81/E1)</f>
      </c>
      <c r="J1" s="5"/>
      <c r="K1" s="6"/>
      <c r="L1" s="7" t="str">
        <f>(5/A1)*SQRT(9.81/E1)*G1</f>
      </c>
      <c r="M1" s="8" t="str">
        <f>(C1/(A1^2)*SQRT(9.81/E1)*G1)*B1</f>
      </c>
      <c r="N1" s="8" t="str">
        <f>(C1/A1)*SQRT(9.81/E1^3)*G1*0.5*F1</f>
      </c>
      <c r="O1" s="8" t="str">
        <f>(C1/A1)*SQRT(9.81/E1)*H1</f>
      </c>
      <c r="P1" s="8"/>
      <c r="Q1" s="9" t="str">
        <f>SQRT(L1^2+M1^2+N1^2+O1^2)</f>
      </c>
      <c r="T1" s="0" t="str">
        <f>SUM(I1:I4)/4</f>
      </c>
    </row>
    <row r="2">
      <c r="A2" s="10" t="n">
        <v>0.51</v>
      </c>
      <c r="B2" s="11" t="n">
        <v>0.0005</v>
      </c>
      <c r="C2" s="11" t="n">
        <v>2900</v>
      </c>
      <c r="D2" s="11" t="n">
        <v>5</v>
      </c>
      <c r="E2" s="11" t="n">
        <v>2.18</v>
      </c>
      <c r="F2" s="11" t="n">
        <v>0.005</v>
      </c>
      <c r="G2" s="12" t="n">
        <v>0.01175</v>
      </c>
      <c r="H2" s="11" t="n">
        <v>0.000125</v>
      </c>
      <c r="I2" s="4" t="str">
        <f>(G2*C2/A2)*SQRT(9.81/E2)</f>
      </c>
      <c r="J2" s="5"/>
      <c r="K2" s="6"/>
      <c r="L2" s="13" t="str">
        <f>(5/A2)*SQRT(9.81/E2)*G2</f>
      </c>
      <c r="M2" s="8" t="str">
        <f>(C2/(A2^2)*SQRT(9.81/E2)*G2)*B2</f>
      </c>
      <c r="N2" s="14" t="str">
        <f>(C2/A2)*SQRT(9.81/E2^3)*G2*0.5*F2</f>
      </c>
      <c r="O2" s="14" t="str">
        <f>(C2/A2)*SQRT(9.81/E2)*H2</f>
      </c>
      <c r="P2" s="14"/>
      <c r="Q2" s="15" t="str">
        <f>SQRT(L2^2+M2^2+N2^2+O2^2)</f>
      </c>
    </row>
    <row r="3">
      <c r="A3" s="10" t="n">
        <v>0.508</v>
      </c>
      <c r="B3" s="11" t="n">
        <v>0.0005</v>
      </c>
      <c r="C3" s="11" t="n">
        <v>2900</v>
      </c>
      <c r="D3" s="11" t="n">
        <v>5</v>
      </c>
      <c r="E3" s="11" t="n">
        <v>2.18</v>
      </c>
      <c r="F3" s="11" t="n">
        <v>0.005</v>
      </c>
      <c r="G3" s="12" t="n">
        <v>0.0115</v>
      </c>
      <c r="H3" s="11" t="n">
        <v>0.000125</v>
      </c>
      <c r="I3" s="4" t="str">
        <f>(G3*C3/A3)*SQRT(9.81/E3)</f>
      </c>
      <c r="J3" s="5"/>
      <c r="K3" s="6"/>
      <c r="L3" s="13" t="str">
        <f>(5/A3)*SQRT(9.81/E3)*G3</f>
      </c>
      <c r="M3" s="8" t="str">
        <f>(C3/(A3^2)*SQRT(9.81/E3)*G3)*B3</f>
      </c>
      <c r="N3" s="14" t="str">
        <f>(C3/A3)*SQRT(9.81/E3^3)*G3*0.5*F3</f>
      </c>
      <c r="O3" s="14" t="str">
        <f>(C3/A3)*SQRT(9.81/E3)*H3</f>
      </c>
      <c r="P3" s="14"/>
      <c r="Q3" s="15" t="str">
        <f>SQRT(L3^2+M3^2+N3^2+O3^2)</f>
      </c>
    </row>
    <row r="4">
      <c r="A4" s="16" t="n">
        <v>0.512</v>
      </c>
      <c r="B4" s="17" t="n">
        <v>0.0005</v>
      </c>
      <c r="C4" s="17" t="n">
        <v>2900</v>
      </c>
      <c r="D4" s="17" t="n">
        <v>5</v>
      </c>
      <c r="E4" s="17" t="n">
        <v>2.18</v>
      </c>
      <c r="F4" s="17" t="n">
        <v>0.005</v>
      </c>
      <c r="G4" s="18" t="n">
        <v>0.01175</v>
      </c>
      <c r="H4" s="17" t="n">
        <v>0.000125</v>
      </c>
      <c r="I4" s="4" t="str">
        <f>(G4*C4/A4)*SQRT(9.81/E4)</f>
      </c>
      <c r="J4" s="5"/>
      <c r="K4" s="6"/>
      <c r="L4" s="19" t="str">
        <f>(5/A4)*SQRT(9.81/E4)*G4</f>
      </c>
      <c r="M4" s="8" t="str">
        <f>(C4/(A4^2)*SQRT(9.81/E4)*G4)*B4</f>
      </c>
      <c r="N4" s="20" t="str">
        <f>(C4/A4)*SQRT(9.81/E4^3)*G4*0.5*F4</f>
      </c>
      <c r="O4" s="20" t="str">
        <f>(C4/A4)*SQRT(9.81/E4)*H4</f>
      </c>
      <c r="P4" s="20"/>
      <c r="Q4" s="21" t="str">
        <f>SQRT(L4^2+M4^2+N4^2+O4^2)</f>
      </c>
    </row>
    <row r="6">
      <c r="A6" s="22" t="s">
        <v>0</v>
      </c>
      <c r="B6" s="22" t="s">
        <v>1</v>
      </c>
      <c r="C6" s="22" t="s">
        <v>2</v>
      </c>
      <c r="D6" s="22" t="s">
        <v>3</v>
      </c>
      <c r="E6" s="22" t="s">
        <v>4</v>
      </c>
      <c r="F6" s="22" t="s">
        <v>5</v>
      </c>
      <c r="G6" s="22" t="s">
        <v>6</v>
      </c>
      <c r="H6" s="22" t="s">
        <v>7</v>
      </c>
      <c r="I6" s="22" t="s">
        <v>8</v>
      </c>
      <c r="J6" s="23" t="s">
        <v>9</v>
      </c>
      <c r="K6" s="23" t="s">
        <v>10</v>
      </c>
      <c r="L6" s="24" t="s">
        <v>11</v>
      </c>
      <c r="M6" s="22" t="s">
        <v>12</v>
      </c>
      <c r="N6" s="22" t="s">
        <v>13</v>
      </c>
      <c r="O6" s="22" t="s">
        <v>14</v>
      </c>
      <c r="P6" s="25"/>
      <c r="Q6" s="26"/>
    </row>
    <row r="7">
      <c r="A7" s="22" t="n">
        <v>5</v>
      </c>
      <c r="B7" s="27" t="n">
        <v>0.00051</v>
      </c>
      <c r="C7" s="2" t="n">
        <v>5E-7</v>
      </c>
      <c r="D7" s="8" t="n">
        <v>0.015</v>
      </c>
      <c r="E7" s="2" t="n">
        <v>0.0001</v>
      </c>
      <c r="F7" s="2" t="n">
        <v>0.59</v>
      </c>
      <c r="G7" s="2" t="n">
        <v>0.001</v>
      </c>
      <c r="H7" s="28" t="n">
        <v>0.089</v>
      </c>
      <c r="I7" s="29" t="n">
        <v>0.0017</v>
      </c>
      <c r="J7" s="30" t="n">
        <v>0.02</v>
      </c>
      <c r="K7" s="2" t="n">
        <v>0.0005</v>
      </c>
      <c r="L7" s="31" t="str">
        <f>(D7*$H$7)/(2*$F$7*B7*$J$7)</f>
      </c>
      <c r="M7" s="8" t="str">
        <f>M13</f>
      </c>
      <c r="N7" s="8" t="str">
        <f>AVERAGE(L7:L10)</f>
      </c>
      <c r="O7" s="9" t="str">
        <f>SQRT((1/3)*((L7^2-N7^2)+(L8^2-N7^2)+(L9^2-N7^2)+(L10^2-N7^2)))</f>
      </c>
      <c r="P7" s="25"/>
      <c r="Q7" s="26"/>
    </row>
    <row r="8">
      <c r="A8" s="22" t="n">
        <v>6</v>
      </c>
      <c r="B8" s="32" t="n">
        <v>0.000515</v>
      </c>
      <c r="C8" s="11"/>
      <c r="D8" s="14" t="n">
        <v>0.0145</v>
      </c>
      <c r="E8" s="11"/>
      <c r="F8" s="11"/>
      <c r="G8" s="11"/>
      <c r="H8" s="33"/>
      <c r="I8" s="34"/>
      <c r="J8" s="35"/>
      <c r="K8" s="11"/>
      <c r="L8" s="31" t="str">
        <f>(D8*$H$7)/(2*$F$7*B8*$J$7)</f>
      </c>
      <c r="M8" s="8" t="str">
        <f>M14</f>
      </c>
      <c r="N8" s="14"/>
      <c r="O8" s="15"/>
      <c r="P8" s="25"/>
      <c r="Q8" s="26"/>
    </row>
    <row r="9">
      <c r="A9" s="22" t="n">
        <v>7</v>
      </c>
      <c r="B9" s="32" t="n">
        <v>0.000513</v>
      </c>
      <c r="C9" s="11"/>
      <c r="D9" s="14" t="n">
        <v>0.015</v>
      </c>
      <c r="E9" s="11"/>
      <c r="F9" s="11"/>
      <c r="G9" s="11"/>
      <c r="H9" s="33"/>
      <c r="I9" s="34"/>
      <c r="J9" s="35"/>
      <c r="K9" s="11"/>
      <c r="L9" s="31" t="str">
        <f>(D9*$H$7)/(2*$F$7*B9*$J$7)</f>
      </c>
      <c r="M9" s="8" t="str">
        <f>M15</f>
      </c>
      <c r="N9" s="14"/>
      <c r="O9" s="15"/>
      <c r="P9" s="25"/>
      <c r="Q9" s="26"/>
    </row>
    <row r="10">
      <c r="A10" s="22" t="n">
        <v>8</v>
      </c>
      <c r="B10" s="36" t="n">
        <v>0.000512</v>
      </c>
      <c r="C10" s="17"/>
      <c r="D10" s="20" t="n">
        <v>0.0145</v>
      </c>
      <c r="E10" s="17"/>
      <c r="F10" s="17"/>
      <c r="G10" s="17"/>
      <c r="H10" s="37"/>
      <c r="I10" s="38"/>
      <c r="J10" s="39"/>
      <c r="K10" s="17"/>
      <c r="L10" s="31" t="str">
        <f>(D10*$H$7)/(2*$F$7*B10*$J$7)</f>
      </c>
      <c r="M10" s="8" t="str">
        <f>M16</f>
      </c>
      <c r="N10" s="20"/>
      <c r="O10" s="21"/>
      <c r="P10" s="25"/>
      <c r="Q10" s="26"/>
    </row>
    <row r="12">
      <c r="A12" s="40" t="s">
        <v>15</v>
      </c>
      <c r="B12" s="40" t="n">
        <v>6.14E-5</v>
      </c>
      <c r="C12" s="40" t="n">
        <v>0.0005398</v>
      </c>
      <c r="D12" s="40" t="n">
        <v>0.0012</v>
      </c>
      <c r="E12" s="40" t="n">
        <v>0.0011</v>
      </c>
      <c r="G12" s="40" t="str">
        <f>SQRT(SUM(B14:E14))</f>
      </c>
      <c r="M12" s="11" t="s">
        <v>12</v>
      </c>
      <c r="N12" s="11" t="s">
        <v>16</v>
      </c>
      <c r="O12" s="11" t="s">
        <v>17</v>
      </c>
      <c r="P12" s="11" t="s">
        <v>18</v>
      </c>
      <c r="Q12" s="11" t="s">
        <v>19</v>
      </c>
      <c r="R12" s="11" t="s">
        <v>20</v>
      </c>
    </row>
    <row r="13">
      <c r="M13" s="41" t="str">
        <f>SQRT(N13^2+O13^2+P13^2+Q13^2+R13^2)</f>
      </c>
      <c r="N13" s="41" t="str">
        <f>(0.0001*$H$7)/(2*$F$7*B7*$J$7)</f>
      </c>
      <c r="O13" s="41" t="str">
        <f>(D7*$H$7*0.001)/(2*$F$7^2*B7*$J$7)</f>
      </c>
      <c r="P13" s="41" t="str">
        <f>(D7*0.0017)/(2*$F$7*B7*$J$7)</f>
      </c>
      <c r="Q13" s="41" t="str">
        <f>(D7*$H$7*0.0000005)/(2*$F$7*(B7^2)*$J$7)</f>
      </c>
      <c r="R13" s="41" t="str">
        <f>(D7*$H$7*0.001)/(2*$F$7*B7*$J$7^2)</f>
      </c>
    </row>
    <row r="14">
      <c r="B14" s="42" t="str">
        <f>B12^2</f>
      </c>
      <c r="C14" s="42" t="str">
        <f>C12^2</f>
      </c>
      <c r="D14" s="42" t="str">
        <f>D12^2</f>
      </c>
      <c r="E14" s="42" t="str">
        <f>E12^2</f>
      </c>
      <c r="M14" s="41" t="str">
        <f>SQRT(N14^2+O14^2+P14^2+Q14^2+R14^2)</f>
      </c>
      <c r="N14" s="41" t="str">
        <f>(0.0001*$H$7)/(2*$F$7*B8*$J$7)</f>
      </c>
      <c r="O14" s="41" t="str">
        <f>(D8*$H$7*0.001)/(2*$F$7^2*B8*$J$7)</f>
      </c>
      <c r="P14" s="41" t="str">
        <f>(D8*0.0017)/(2*$F$7*B8*$J$7)</f>
      </c>
      <c r="Q14" s="41" t="str">
        <f>(D8*$H$7*0.0000005)/(2*$F$7*(B8^2)*$J$7)</f>
      </c>
      <c r="R14" s="41" t="str">
        <f>(D8*$H$7*0.001)/(2*$F$7*B8*$J$7^2)</f>
      </c>
    </row>
    <row r="15">
      <c r="M15" s="41" t="str">
        <f>SQRT(N15^2+O15^2+P15^2+Q15^2+R15^2)</f>
      </c>
      <c r="N15" s="41" t="str">
        <f>(0.0001*$H$7)/(2*$F$7*B9*$J$7)</f>
      </c>
      <c r="O15" s="41" t="str">
        <f>(D9*$H$7*0.001)/(2*$F$7^2*B9*$J$7)</f>
      </c>
      <c r="P15" s="41" t="str">
        <f>(D9*0.0017)/(2*$F$7*B9*$J$7)</f>
      </c>
      <c r="Q15" s="41" t="str">
        <f>(D9*$H$7*0.0000005)/(2*$F$7*(B9^2)*$J$7)</f>
      </c>
      <c r="R15" s="41" t="str">
        <f>(D9*$H$7*0.001)/(2*$F$7*B9*$J$7^2)</f>
      </c>
    </row>
    <row r="16">
      <c r="M16" s="41" t="str">
        <f>SQRT(N16^2+O16^2+P16^2+Q16^2+R16^2)</f>
      </c>
      <c r="N16" s="41" t="str">
        <f>(0.0001*$H$7)/(2*$F$7*B10*$J$7)</f>
      </c>
      <c r="O16" s="41" t="str">
        <f>(D10*$H$7*0.001)/(2*$F$7^2*B10*$J$7)</f>
      </c>
      <c r="P16" s="41" t="str">
        <f>(D10*0.0017)/(2*$F$7*B10*$J$7)</f>
      </c>
      <c r="Q16" s="41" t="str">
        <f>(D10*$H$7*0.0000005)/(2*$F$7*(B10^2)*$J$7)</f>
      </c>
      <c r="R16" s="41" t="str">
        <f>(D10*$H$7*0.001)/(2*$F$7*B10*$J$7^2)</f>
      </c>
    </row>
  </sheetData>
  <mergeCells>
    <mergeCell ref="F7:F10"/>
    <mergeCell ref="C7:C10"/>
    <mergeCell ref="E7:E10"/>
    <mergeCell ref="G7:G10"/>
    <mergeCell ref="H7:H10"/>
    <mergeCell ref="J7:J10"/>
    <mergeCell ref="K7:K10"/>
    <mergeCell ref="O7:O10"/>
    <mergeCell ref="N7:N10"/>
    <mergeCell ref="I7:I10"/>
  </mergeCells>
  <pageSetup orientation="default" fitToHeight="0" fitToWidth="0" cellComments="none"/>
</worksheet>
</file>