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леб\Desktop\Лабы\Термодинамика\2.5.1\"/>
    </mc:Choice>
  </mc:AlternateContent>
  <xr:revisionPtr revIDLastSave="0" documentId="13_ncr:1_{EF6EDE4B-437D-4F0F-AC19-8736370F7FE5}" xr6:coauthVersionLast="47" xr6:coauthVersionMax="47" xr10:uidLastSave="{00000000-0000-0000-0000-000000000000}"/>
  <bookViews>
    <workbookView xWindow="-108" yWindow="492" windowWidth="23256" windowHeight="12576" xr2:uid="{04B80B25-0E42-4AA1-9386-7CA8E609D8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1" i="1"/>
  <c r="L12" i="1"/>
  <c r="L13" i="1"/>
  <c r="L14" i="1"/>
  <c r="L15" i="1"/>
  <c r="L16" i="1"/>
  <c r="L17" i="1"/>
  <c r="L18" i="1"/>
  <c r="L11" i="1"/>
  <c r="K11" i="1"/>
  <c r="K12" i="1"/>
  <c r="K13" i="1"/>
  <c r="K14" i="1"/>
  <c r="K15" i="1"/>
  <c r="K16" i="1"/>
  <c r="K17" i="1"/>
  <c r="K18" i="1"/>
  <c r="J12" i="1"/>
  <c r="J13" i="1"/>
  <c r="J14" i="1"/>
  <c r="J15" i="1"/>
  <c r="J16" i="1"/>
  <c r="J17" i="1"/>
  <c r="J18" i="1"/>
  <c r="J11" i="1"/>
  <c r="H12" i="1"/>
  <c r="H13" i="1"/>
  <c r="H14" i="1"/>
  <c r="H15" i="1"/>
  <c r="H16" i="1"/>
  <c r="H17" i="1"/>
  <c r="H18" i="1"/>
  <c r="H11" i="1"/>
  <c r="F12" i="1"/>
  <c r="F13" i="1"/>
  <c r="G13" i="1" s="1"/>
  <c r="F14" i="1"/>
  <c r="F15" i="1"/>
  <c r="G15" i="1" s="1"/>
  <c r="F16" i="1"/>
  <c r="G16" i="1" s="1"/>
  <c r="F17" i="1"/>
  <c r="F18" i="1"/>
  <c r="F11" i="1"/>
  <c r="G11" i="1" s="1"/>
  <c r="G12" i="1"/>
  <c r="G17" i="1"/>
  <c r="I4" i="1"/>
  <c r="E11" i="1"/>
  <c r="G14" i="1"/>
  <c r="G18" i="1"/>
  <c r="I6" i="1"/>
  <c r="J4" i="1"/>
  <c r="E12" i="1"/>
  <c r="E13" i="1"/>
  <c r="E14" i="1"/>
  <c r="E15" i="1"/>
  <c r="E16" i="1"/>
  <c r="E17" i="1"/>
  <c r="E18" i="1"/>
  <c r="C12" i="1"/>
  <c r="C13" i="1"/>
  <c r="C14" i="1"/>
  <c r="C15" i="1"/>
  <c r="C16" i="1"/>
  <c r="C17" i="1"/>
  <c r="C18" i="1"/>
  <c r="C11" i="1"/>
  <c r="C7" i="1"/>
  <c r="D4" i="1"/>
  <c r="E4" i="1"/>
  <c r="C6" i="1" s="1"/>
  <c r="F4" i="1"/>
  <c r="C4" i="1"/>
  <c r="B8" i="1"/>
  <c r="C5" i="1" l="1"/>
</calcChain>
</file>

<file path=xl/sharedStrings.xml><?xml version="1.0" encoding="utf-8"?>
<sst xmlns="http://schemas.openxmlformats.org/spreadsheetml/2006/main" count="24" uniqueCount="23">
  <si>
    <t>№</t>
  </si>
  <si>
    <t>P, дел</t>
  </si>
  <si>
    <t>P, Па</t>
  </si>
  <si>
    <t>&lt;P&gt;, Па</t>
  </si>
  <si>
    <t>D, Па</t>
  </si>
  <si>
    <t>sqrt(D), Па</t>
  </si>
  <si>
    <t>t, C</t>
  </si>
  <si>
    <t>T, K</t>
  </si>
  <si>
    <t>P2, дел</t>
  </si>
  <si>
    <t>P2, Па</t>
  </si>
  <si>
    <t>P1</t>
  </si>
  <si>
    <t>P2</t>
  </si>
  <si>
    <t>дел</t>
  </si>
  <si>
    <t>Па</t>
  </si>
  <si>
    <t>Delta P, Па</t>
  </si>
  <si>
    <t>d иглы, мм</t>
  </si>
  <si>
    <t>σ(d), мм</t>
  </si>
  <si>
    <t>σ, Н/м</t>
  </si>
  <si>
    <t>σ(σ), Н/м</t>
  </si>
  <si>
    <t>σ(T), K</t>
  </si>
  <si>
    <t>q</t>
  </si>
  <si>
    <t>U/F</t>
  </si>
  <si>
    <t>σ(q), Н/м^2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</si>
</sst>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0" borderId="5" xfId="0" applyNumberFormat="1" applyBorder="1"/>
    <xf numFmtId="0" fontId="0" fillId="0" borderId="5" xfId="0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2" fontId="0" fillId="0" borderId="24" xfId="0" applyNumberFormat="1" applyBorder="1"/>
    <xf numFmtId="2" fontId="0" fillId="0" borderId="12" xfId="0" applyNumberFormat="1" applyBorder="1"/>
    <xf numFmtId="2" fontId="0" fillId="0" borderId="21" xfId="0" applyNumberFormat="1" applyBorder="1"/>
    <xf numFmtId="2" fontId="0" fillId="0" borderId="25" xfId="0" applyNumberFormat="1" applyBorder="1"/>
    <xf numFmtId="2" fontId="0" fillId="0" borderId="7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0850-9B78-4E03-81C4-312BD4E0D8F9}">
  <dimension ref="A1:M21"/>
  <sheetViews>
    <sheetView tabSelected="1" zoomScale="115" zoomScaleNormal="115" workbookViewId="0">
      <selection activeCell="M11" sqref="M11:M18"/>
    </sheetView>
  </sheetViews>
  <sheetFormatPr defaultRowHeight="14.4" x14ac:dyDescent="0.3"/>
  <cols>
    <col min="1" max="1" width="8" customWidth="1"/>
    <col min="2" max="2" width="9.21875" customWidth="1"/>
    <col min="3" max="6" width="10.44140625" bestFit="1" customWidth="1"/>
    <col min="7" max="7" width="9.44140625" bestFit="1" customWidth="1"/>
    <col min="8" max="8" width="10" customWidth="1"/>
    <col min="12" max="12" width="10.33203125" customWidth="1"/>
    <col min="13" max="13" width="10.44140625" customWidth="1"/>
  </cols>
  <sheetData>
    <row r="1" spans="1:13" ht="15" thickBot="1" x14ac:dyDescent="0.35"/>
    <row r="2" spans="1:13" ht="15.6" thickTop="1" thickBot="1" x14ac:dyDescent="0.35">
      <c r="B2" s="18" t="s">
        <v>0</v>
      </c>
      <c r="C2" s="19">
        <v>1</v>
      </c>
      <c r="D2" s="19">
        <v>2</v>
      </c>
      <c r="E2" s="19">
        <v>3</v>
      </c>
      <c r="F2" s="20">
        <v>4</v>
      </c>
      <c r="H2" s="15"/>
      <c r="I2" s="13" t="s">
        <v>10</v>
      </c>
      <c r="J2" s="11" t="s">
        <v>11</v>
      </c>
    </row>
    <row r="3" spans="1:13" ht="15" thickBot="1" x14ac:dyDescent="0.35">
      <c r="B3" s="21" t="s">
        <v>1</v>
      </c>
      <c r="C3" s="15">
        <v>38.5</v>
      </c>
      <c r="D3" s="15">
        <v>39</v>
      </c>
      <c r="E3" s="15">
        <v>38.5</v>
      </c>
      <c r="F3" s="22">
        <v>39</v>
      </c>
      <c r="H3" s="15" t="s">
        <v>12</v>
      </c>
      <c r="I3" s="14">
        <v>126</v>
      </c>
      <c r="J3" s="12">
        <v>208.5</v>
      </c>
    </row>
    <row r="4" spans="1:13" ht="15" thickBot="1" x14ac:dyDescent="0.35">
      <c r="B4" s="21" t="s">
        <v>2</v>
      </c>
      <c r="C4" s="17">
        <f>C3*$B$8</f>
        <v>75.511205000000004</v>
      </c>
      <c r="D4" s="17">
        <f t="shared" ref="D4:F4" si="0">D3*$B$8</f>
        <v>76.491870000000006</v>
      </c>
      <c r="E4" s="17">
        <f t="shared" si="0"/>
        <v>75.511205000000004</v>
      </c>
      <c r="F4" s="23">
        <f t="shared" si="0"/>
        <v>76.491870000000006</v>
      </c>
      <c r="G4" s="2"/>
      <c r="H4" s="3" t="s">
        <v>13</v>
      </c>
      <c r="I4" s="3">
        <f>I3*$B$8</f>
        <v>247.12757999999999</v>
      </c>
      <c r="J4" s="4">
        <f t="shared" ref="J4" si="1">J3*$B$8</f>
        <v>408.93730499999998</v>
      </c>
    </row>
    <row r="5" spans="1:13" ht="15" thickBot="1" x14ac:dyDescent="0.35">
      <c r="B5" s="21" t="s">
        <v>3</v>
      </c>
      <c r="C5" s="26">
        <f>AVERAGE(C4:F4)</f>
        <v>76.001537500000012</v>
      </c>
      <c r="D5" s="26"/>
      <c r="E5" s="26"/>
      <c r="F5" s="27"/>
    </row>
    <row r="6" spans="1:13" ht="15" thickBot="1" x14ac:dyDescent="0.35">
      <c r="B6" s="24" t="s">
        <v>4</v>
      </c>
      <c r="C6" s="26">
        <f>_xlfn.STDEV.S(C4:F4)</f>
        <v>0.56618720173484538</v>
      </c>
      <c r="D6" s="26"/>
      <c r="E6" s="26"/>
      <c r="F6" s="27"/>
      <c r="H6" s="15" t="s">
        <v>15</v>
      </c>
      <c r="I6" s="15">
        <f>23*0.05</f>
        <v>1.1500000000000001</v>
      </c>
    </row>
    <row r="7" spans="1:13" ht="15" thickBot="1" x14ac:dyDescent="0.35">
      <c r="A7" s="10"/>
      <c r="B7" s="25" t="s">
        <v>5</v>
      </c>
      <c r="C7" s="28">
        <f>SQRT(C6)</f>
        <v>0.75245411935535667</v>
      </c>
      <c r="D7" s="28"/>
      <c r="E7" s="28"/>
      <c r="F7" s="29"/>
      <c r="H7" s="45" t="s">
        <v>16</v>
      </c>
      <c r="I7" s="15">
        <v>2.5000000000000001E-2</v>
      </c>
    </row>
    <row r="8" spans="1:13" ht="15.6" thickTop="1" thickBot="1" x14ac:dyDescent="0.35">
      <c r="B8" s="1">
        <f>0.2*9.80665</f>
        <v>1.96133</v>
      </c>
      <c r="C8" s="1"/>
      <c r="D8" s="1"/>
      <c r="E8" s="1"/>
      <c r="F8" s="1"/>
      <c r="H8" s="46" t="s">
        <v>19</v>
      </c>
      <c r="I8" s="15">
        <v>0.05</v>
      </c>
      <c r="J8" s="16"/>
      <c r="K8" s="16"/>
    </row>
    <row r="9" spans="1:13" ht="15" thickBot="1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3" ht="15.6" thickTop="1" thickBot="1" x14ac:dyDescent="0.35">
      <c r="A10" s="16"/>
      <c r="B10" s="5" t="s">
        <v>6</v>
      </c>
      <c r="C10" s="6" t="s">
        <v>7</v>
      </c>
      <c r="D10" s="7" t="s">
        <v>8</v>
      </c>
      <c r="E10" s="30" t="s">
        <v>9</v>
      </c>
      <c r="F10" s="8" t="s">
        <v>14</v>
      </c>
      <c r="G10" s="31" t="s">
        <v>17</v>
      </c>
      <c r="H10" s="32" t="s">
        <v>18</v>
      </c>
      <c r="I10" s="16"/>
      <c r="J10" s="16" t="s">
        <v>20</v>
      </c>
      <c r="K10" s="16" t="s">
        <v>21</v>
      </c>
      <c r="L10" t="s">
        <v>22</v>
      </c>
      <c r="M10" t="s">
        <v>22</v>
      </c>
    </row>
    <row r="11" spans="1:13" ht="15.6" thickTop="1" thickBot="1" x14ac:dyDescent="0.35">
      <c r="A11" s="16"/>
      <c r="B11" s="33">
        <v>25.5</v>
      </c>
      <c r="C11" s="33">
        <f>273+B11</f>
        <v>298.5</v>
      </c>
      <c r="D11" s="33">
        <v>208.5</v>
      </c>
      <c r="E11" s="33">
        <f>D11*$B$8</f>
        <v>408.93730499999998</v>
      </c>
      <c r="F11" s="37">
        <f>E11-9.80665 * 1000 * (0.024 - 0.0065)</f>
        <v>237.32092999999998</v>
      </c>
      <c r="G11" s="41">
        <f>$I$6*F11/4</f>
        <v>68.229767374999994</v>
      </c>
      <c r="H11" s="37">
        <f>SQRT((G11*SQRT(($I$7/$I$6)^2 + ((0.25*9.80665)^2 + (0.5*$B$8)^2)/(F11)^2))^2 + ($C$7*E11/$C$5)^2)</f>
        <v>4.3781543895419874</v>
      </c>
      <c r="I11" s="16"/>
      <c r="J11">
        <f>-C11* (-0.18998)</f>
        <v>56.709030000000006</v>
      </c>
      <c r="K11" s="47">
        <f>G11+J11</f>
        <v>124.93879737500001</v>
      </c>
      <c r="L11">
        <f>J11*SQRT((0.05/C11)^2 + 0.018^2)</f>
        <v>1.0208067368842408</v>
      </c>
      <c r="M11">
        <f>SQRT(L11^2 + H11^2)</f>
        <v>4.4955847509232907</v>
      </c>
    </row>
    <row r="12" spans="1:13" ht="15" thickBot="1" x14ac:dyDescent="0.35">
      <c r="A12" s="16"/>
      <c r="B12" s="34">
        <v>30.3</v>
      </c>
      <c r="C12" s="34">
        <f t="shared" ref="C12:C18" si="2">273+B12</f>
        <v>303.3</v>
      </c>
      <c r="D12" s="34">
        <v>207</v>
      </c>
      <c r="E12" s="34">
        <f t="shared" ref="E12:E18" si="3">D12*$B$8</f>
        <v>405.99531000000002</v>
      </c>
      <c r="F12" s="9">
        <f t="shared" ref="F12:F18" si="4">E12-9.80665 * 1000 * (0.024 - 0.0065)</f>
        <v>234.37893500000001</v>
      </c>
      <c r="G12" s="42">
        <f t="shared" ref="G12:G18" si="5">$I$6*F12/4</f>
        <v>67.383943812500007</v>
      </c>
      <c r="H12" s="37">
        <f t="shared" ref="H12:H18" si="6">SQRT((G12*SQRT(($I$7/$I$6)^2 + ((0.25*9.80665)^2 + (0.5*$B$8)^2)/(F12)^2))^2 + ($C$7*E12/$C$5)^2)</f>
        <v>4.3449995780726169</v>
      </c>
      <c r="I12" s="16"/>
      <c r="J12">
        <f t="shared" ref="J12:J18" si="7">-C12* (-0.18998)</f>
        <v>57.620934000000005</v>
      </c>
      <c r="K12" s="47">
        <f t="shared" ref="K12:K18" si="8">G12+J12</f>
        <v>125.00487781250001</v>
      </c>
      <c r="L12">
        <f t="shared" ref="L12:L18" si="9">J12*SQRT((0.05/C12)^2 + 0.018^2)</f>
        <v>1.0372203094576791</v>
      </c>
      <c r="M12">
        <f t="shared" ref="M12:M18" si="10">SQRT(L12^2 + H12^2)</f>
        <v>4.4670848776134422</v>
      </c>
    </row>
    <row r="13" spans="1:13" ht="15" thickBot="1" x14ac:dyDescent="0.35">
      <c r="A13" s="16"/>
      <c r="B13" s="35">
        <v>35.299999999999997</v>
      </c>
      <c r="C13" s="35">
        <f t="shared" si="2"/>
        <v>308.3</v>
      </c>
      <c r="D13" s="35">
        <v>205</v>
      </c>
      <c r="E13" s="35">
        <f t="shared" si="3"/>
        <v>402.07265000000001</v>
      </c>
      <c r="F13" s="38">
        <f t="shared" si="4"/>
        <v>230.45627500000001</v>
      </c>
      <c r="G13" s="43">
        <f t="shared" si="5"/>
        <v>66.25617906250001</v>
      </c>
      <c r="H13" s="37">
        <f t="shared" si="6"/>
        <v>4.3008247217926048</v>
      </c>
      <c r="I13" s="16"/>
      <c r="J13">
        <f t="shared" si="7"/>
        <v>58.570834000000005</v>
      </c>
      <c r="K13" s="47">
        <f t="shared" si="8"/>
        <v>124.82701306250001</v>
      </c>
      <c r="L13">
        <f t="shared" si="9"/>
        <v>1.0543178040461048</v>
      </c>
      <c r="M13">
        <f t="shared" si="10"/>
        <v>4.428168844964139</v>
      </c>
    </row>
    <row r="14" spans="1:13" ht="15" thickBot="1" x14ac:dyDescent="0.35">
      <c r="A14" s="16"/>
      <c r="B14" s="34">
        <v>40.200000000000003</v>
      </c>
      <c r="C14" s="34">
        <f t="shared" si="2"/>
        <v>313.2</v>
      </c>
      <c r="D14" s="34">
        <v>203.5</v>
      </c>
      <c r="E14" s="34">
        <f t="shared" si="3"/>
        <v>399.13065499999999</v>
      </c>
      <c r="F14" s="9">
        <f t="shared" si="4"/>
        <v>227.51427999999999</v>
      </c>
      <c r="G14" s="42">
        <f t="shared" si="5"/>
        <v>65.410355500000009</v>
      </c>
      <c r="H14" s="37">
        <f t="shared" si="6"/>
        <v>4.2677178613392206</v>
      </c>
      <c r="I14" s="16"/>
      <c r="J14">
        <f t="shared" si="7"/>
        <v>59.501736000000001</v>
      </c>
      <c r="K14" s="47">
        <f t="shared" si="8"/>
        <v>124.9120915</v>
      </c>
      <c r="L14">
        <f t="shared" si="9"/>
        <v>1.0710733705929942</v>
      </c>
      <c r="M14">
        <f t="shared" si="10"/>
        <v>4.4000697618546054</v>
      </c>
    </row>
    <row r="15" spans="1:13" ht="15" thickBot="1" x14ac:dyDescent="0.35">
      <c r="A15" s="16"/>
      <c r="B15" s="35">
        <v>45.1</v>
      </c>
      <c r="C15" s="35">
        <f t="shared" si="2"/>
        <v>318.10000000000002</v>
      </c>
      <c r="D15" s="35">
        <v>201.5</v>
      </c>
      <c r="E15" s="35">
        <f t="shared" si="3"/>
        <v>395.20799499999998</v>
      </c>
      <c r="F15" s="38">
        <f t="shared" si="4"/>
        <v>223.59161999999998</v>
      </c>
      <c r="G15" s="43">
        <f t="shared" si="5"/>
        <v>64.282590749999997</v>
      </c>
      <c r="H15" s="37">
        <f t="shared" si="6"/>
        <v>4.2236086869279159</v>
      </c>
      <c r="I15" s="16"/>
      <c r="J15">
        <f t="shared" si="7"/>
        <v>60.432638000000004</v>
      </c>
      <c r="K15" s="47">
        <f t="shared" si="8"/>
        <v>124.71522874999999</v>
      </c>
      <c r="L15">
        <f t="shared" si="9"/>
        <v>1.0878289577631448</v>
      </c>
      <c r="M15">
        <f t="shared" si="10"/>
        <v>4.3614495505096702</v>
      </c>
    </row>
    <row r="16" spans="1:13" ht="15" thickBot="1" x14ac:dyDescent="0.35">
      <c r="A16" s="16"/>
      <c r="B16" s="34">
        <v>50.1</v>
      </c>
      <c r="C16" s="34">
        <f t="shared" si="2"/>
        <v>323.10000000000002</v>
      </c>
      <c r="D16" s="34">
        <v>200</v>
      </c>
      <c r="E16" s="34">
        <f t="shared" si="3"/>
        <v>392.26600000000002</v>
      </c>
      <c r="F16" s="9">
        <f t="shared" si="4"/>
        <v>220.64962500000001</v>
      </c>
      <c r="G16" s="42">
        <f t="shared" si="5"/>
        <v>63.43676718750001</v>
      </c>
      <c r="H16" s="37">
        <f t="shared" si="6"/>
        <v>4.190552443095096</v>
      </c>
      <c r="I16" s="16"/>
      <c r="J16">
        <f t="shared" si="7"/>
        <v>61.382538000000011</v>
      </c>
      <c r="K16" s="47">
        <f t="shared" si="8"/>
        <v>124.81930518750002</v>
      </c>
      <c r="L16">
        <f t="shared" si="9"/>
        <v>1.1049265159770345</v>
      </c>
      <c r="M16">
        <f t="shared" si="10"/>
        <v>4.3337734578585696</v>
      </c>
    </row>
    <row r="17" spans="1:13" ht="15" thickBot="1" x14ac:dyDescent="0.35">
      <c r="A17" s="16"/>
      <c r="B17" s="35">
        <v>55</v>
      </c>
      <c r="C17" s="35">
        <f t="shared" si="2"/>
        <v>328</v>
      </c>
      <c r="D17" s="35">
        <v>198.5</v>
      </c>
      <c r="E17" s="35">
        <f t="shared" si="3"/>
        <v>389.324005</v>
      </c>
      <c r="F17" s="38">
        <f t="shared" si="4"/>
        <v>217.70762999999999</v>
      </c>
      <c r="G17" s="43">
        <f t="shared" si="5"/>
        <v>62.590943625000008</v>
      </c>
      <c r="H17" s="37">
        <f t="shared" si="6"/>
        <v>4.1575187562406741</v>
      </c>
      <c r="I17" s="16"/>
      <c r="J17">
        <f t="shared" si="7"/>
        <v>62.31344</v>
      </c>
      <c r="K17" s="47">
        <f t="shared" si="8"/>
        <v>124.90438362500001</v>
      </c>
      <c r="L17">
        <f t="shared" si="9"/>
        <v>1.1216821420091729</v>
      </c>
      <c r="M17">
        <f t="shared" si="10"/>
        <v>4.306173827912116</v>
      </c>
    </row>
    <row r="18" spans="1:13" ht="15" thickBot="1" x14ac:dyDescent="0.35">
      <c r="A18" s="16"/>
      <c r="B18" s="36">
        <v>60.1</v>
      </c>
      <c r="C18" s="36">
        <f t="shared" si="2"/>
        <v>333.1</v>
      </c>
      <c r="D18" s="36">
        <v>197</v>
      </c>
      <c r="E18" s="36">
        <f t="shared" si="3"/>
        <v>386.38200999999998</v>
      </c>
      <c r="F18" s="39">
        <f t="shared" si="4"/>
        <v>214.76563499999997</v>
      </c>
      <c r="G18" s="44">
        <f t="shared" si="5"/>
        <v>61.7451200625</v>
      </c>
      <c r="H18" s="40">
        <f t="shared" si="6"/>
        <v>4.1245081683494256</v>
      </c>
      <c r="I18" s="16"/>
      <c r="J18">
        <f t="shared" si="7"/>
        <v>63.28233800000001</v>
      </c>
      <c r="K18" s="47">
        <f t="shared" si="8"/>
        <v>125.02745806250002</v>
      </c>
      <c r="L18">
        <f t="shared" si="9"/>
        <v>1.1391216902029315</v>
      </c>
      <c r="M18">
        <f t="shared" si="10"/>
        <v>4.2789211088628312</v>
      </c>
    </row>
    <row r="19" spans="1:13" ht="15" thickTop="1" x14ac:dyDescent="0.3">
      <c r="A19" s="16"/>
      <c r="B19" s="16"/>
      <c r="C19" s="16"/>
      <c r="D19" s="16"/>
      <c r="E19" s="16"/>
      <c r="F19" s="16"/>
      <c r="G19" s="16"/>
      <c r="H19" s="16"/>
      <c r="I19" s="16"/>
    </row>
    <row r="20" spans="1:13" x14ac:dyDescent="0.3">
      <c r="A20" s="16"/>
      <c r="B20" s="16"/>
      <c r="C20" s="16"/>
      <c r="D20" s="16"/>
      <c r="E20" s="16"/>
      <c r="F20" s="16"/>
      <c r="G20" s="16"/>
      <c r="H20" s="16"/>
      <c r="I20" s="16"/>
    </row>
    <row r="21" spans="1:13" x14ac:dyDescent="0.3">
      <c r="A21" s="16"/>
      <c r="B21" s="16"/>
      <c r="C21" s="16"/>
      <c r="D21" s="16"/>
      <c r="E21" s="16"/>
      <c r="F21" s="16"/>
      <c r="G21" s="16"/>
      <c r="H21" s="16"/>
      <c r="I21" s="16"/>
    </row>
  </sheetData>
  <mergeCells count="3">
    <mergeCell ref="C5:F5"/>
    <mergeCell ref="C6:F6"/>
    <mergeCell ref="C7:F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2022-04-25T19:53:12Z</dcterms:created>
  <dcterms:modified xsi:type="dcterms:W3CDTF">2022-05-03T08:54:51Z</dcterms:modified>
</cp:coreProperties>
</file>