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Электричество\3.7.1\"/>
    </mc:Choice>
  </mc:AlternateContent>
  <xr:revisionPtr revIDLastSave="0" documentId="13_ncr:1_{FF36D5F7-A2A6-4662-8D8A-5F40D15406EB}" xr6:coauthVersionLast="47" xr6:coauthVersionMax="47" xr10:uidLastSave="{00000000-0000-0000-0000-000000000000}"/>
  <bookViews>
    <workbookView xWindow="-108" yWindow="492" windowWidth="23256" windowHeight="12576" activeTab="3" xr2:uid="{4DE61950-40C6-42F9-B817-56635C771211}"/>
  </bookViews>
  <sheets>
    <sheet name="Лист1" sheetId="1" r:id="rId1"/>
    <sheet name="Лист3" sheetId="3" r:id="rId2"/>
    <sheet name="Лист2" sheetId="2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M6" i="2" s="1"/>
  <c r="H7" i="2"/>
  <c r="H8" i="2"/>
  <c r="H9" i="2"/>
  <c r="H10" i="2"/>
  <c r="H11" i="2"/>
  <c r="M11" i="2" s="1"/>
  <c r="H12" i="2"/>
  <c r="M12" i="2" s="1"/>
  <c r="H13" i="2"/>
  <c r="M13" i="2" s="1"/>
  <c r="H14" i="2"/>
  <c r="M14" i="2" s="1"/>
  <c r="H15" i="2"/>
  <c r="H16" i="2"/>
  <c r="H17" i="2"/>
  <c r="H18" i="2"/>
  <c r="H19" i="2"/>
  <c r="H20" i="2"/>
  <c r="H21" i="2"/>
  <c r="M21" i="2" s="1"/>
  <c r="H22" i="2"/>
  <c r="M22" i="2" s="1"/>
  <c r="H3" i="2"/>
  <c r="M3" i="2" s="1"/>
  <c r="H3" i="3"/>
  <c r="M3" i="3" s="1"/>
  <c r="N3" i="3" s="1"/>
  <c r="H4" i="3"/>
  <c r="I4" i="3" s="1"/>
  <c r="H5" i="3"/>
  <c r="I5" i="3" s="1"/>
  <c r="H6" i="3"/>
  <c r="M6" i="3" s="1"/>
  <c r="N6" i="3" s="1"/>
  <c r="H7" i="3"/>
  <c r="H8" i="3"/>
  <c r="H9" i="3"/>
  <c r="H10" i="3"/>
  <c r="M10" i="3" s="1"/>
  <c r="N10" i="3" s="1"/>
  <c r="H11" i="3"/>
  <c r="M11" i="3" s="1"/>
  <c r="N11" i="3" s="1"/>
  <c r="H12" i="3"/>
  <c r="M12" i="3" s="1"/>
  <c r="N12" i="3" s="1"/>
  <c r="H13" i="3"/>
  <c r="I13" i="3" s="1"/>
  <c r="H14" i="3"/>
  <c r="M14" i="3" s="1"/>
  <c r="N14" i="3" s="1"/>
  <c r="H15" i="3"/>
  <c r="H16" i="3"/>
  <c r="I10" i="3"/>
  <c r="I11" i="3"/>
  <c r="B32" i="3"/>
  <c r="B30" i="3"/>
  <c r="B31" i="3"/>
  <c r="B20" i="3"/>
  <c r="B21" i="3"/>
  <c r="B22" i="3"/>
  <c r="B23" i="3"/>
  <c r="B24" i="3"/>
  <c r="B25" i="3"/>
  <c r="B26" i="3"/>
  <c r="B27" i="3"/>
  <c r="B28" i="3"/>
  <c r="B29" i="3"/>
  <c r="B19" i="3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4" i="2"/>
  <c r="B41" i="2"/>
  <c r="B42" i="2"/>
  <c r="B43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4" i="2"/>
  <c r="M4" i="2"/>
  <c r="M19" i="2"/>
  <c r="M20" i="2"/>
  <c r="M5" i="2"/>
  <c r="M7" i="2"/>
  <c r="M8" i="2"/>
  <c r="M9" i="2"/>
  <c r="M10" i="2"/>
  <c r="M15" i="2"/>
  <c r="M16" i="2"/>
  <c r="M17" i="2"/>
  <c r="M1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L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M5" i="3"/>
  <c r="N5" i="3" s="1"/>
  <c r="M7" i="3"/>
  <c r="N7" i="3" s="1"/>
  <c r="M8" i="3"/>
  <c r="N8" i="3" s="1"/>
  <c r="M9" i="3"/>
  <c r="N9" i="3" s="1"/>
  <c r="M15" i="3"/>
  <c r="N15" i="3" s="1"/>
  <c r="M16" i="3"/>
  <c r="N16" i="3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I15" i="3"/>
  <c r="I12" i="3"/>
  <c r="I7" i="3"/>
  <c r="I8" i="3"/>
  <c r="I9" i="3"/>
  <c r="I1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3" i="3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M4" i="3" l="1"/>
  <c r="N4" i="3" s="1"/>
  <c r="I6" i="3"/>
  <c r="M13" i="3"/>
  <c r="N13" i="3" s="1"/>
  <c r="I14" i="3"/>
  <c r="I3" i="3"/>
</calcChain>
</file>

<file path=xl/sharedStrings.xml><?xml version="1.0" encoding="utf-8"?>
<sst xmlns="http://schemas.openxmlformats.org/spreadsheetml/2006/main" count="54" uniqueCount="30">
  <si>
    <t>ν</t>
  </si>
  <si>
    <t>σ</t>
  </si>
  <si>
    <t>δ</t>
  </si>
  <si>
    <t>ξ</t>
  </si>
  <si>
    <t>ν, Гц</t>
  </si>
  <si>
    <t>I, мА</t>
  </si>
  <si>
    <t>U, мВ</t>
  </si>
  <si>
    <r>
      <t>ν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, Гц</t>
    </r>
    <r>
      <rPr>
        <vertAlign val="superscript"/>
        <sz val="11"/>
        <color theme="1"/>
        <rFont val="Calibri"/>
        <family val="2"/>
        <charset val="204"/>
      </rPr>
      <t>2</t>
    </r>
  </si>
  <si>
    <t>σU, мВ</t>
  </si>
  <si>
    <t>σI, мА</t>
  </si>
  <si>
    <t>σν, Гц</t>
  </si>
  <si>
    <t>σξ</t>
  </si>
  <si>
    <r>
      <t>f = 1/(ξ)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</si>
  <si>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σf</t>
  </si>
  <si>
    <r>
      <t>σν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, Гц</t>
    </r>
    <r>
      <rPr>
        <vertAlign val="superscript"/>
        <sz val="11"/>
        <color theme="1"/>
        <rFont val="Calibri"/>
        <family val="2"/>
        <charset val="204"/>
      </rPr>
      <t>2</t>
    </r>
  </si>
  <si>
    <r>
      <t>σν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Гц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</si>
  <si>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ψ</t>
  </si>
  <si>
    <t>k, мс/дел</t>
  </si>
  <si>
    <t>ν, кГц</t>
  </si>
  <si>
    <t>τ</t>
  </si>
  <si>
    <t>ψ, рад</t>
  </si>
  <si>
    <t>∆</t>
  </si>
  <si>
    <t>∆τ, дел</t>
  </si>
  <si>
    <t>∆τ, мс</t>
  </si>
  <si>
    <t>tgψ</t>
  </si>
  <si>
    <t>σ∆τ, мс</t>
  </si>
  <si>
    <t>σψ</t>
  </si>
  <si>
    <t>σtgψ</t>
  </si>
  <si>
    <t>π</t>
  </si>
  <si>
    <t>L, мГн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</si>
</sst>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70" formatCode="0.000"/>
    <numFmt numFmtId="171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  <xf numFmtId="171" fontId="0" fillId="0" borderId="11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70" fontId="0" fillId="0" borderId="1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33C4-57D0-476B-A213-8D2E18D89518}">
  <dimension ref="A1:R18"/>
  <sheetViews>
    <sheetView zoomScaleNormal="100" workbookViewId="0">
      <selection activeCell="B2" sqref="B2:D2"/>
    </sheetView>
  </sheetViews>
  <sheetFormatPr defaultRowHeight="14.4" x14ac:dyDescent="0.3"/>
  <cols>
    <col min="1" max="11" width="8.88671875" style="2"/>
    <col min="12" max="12" width="8.5546875" style="2" customWidth="1"/>
    <col min="13" max="16384" width="8.88671875" style="2"/>
  </cols>
  <sheetData>
    <row r="1" spans="1:18" ht="15" thickBot="1" x14ac:dyDescent="0.35"/>
    <row r="2" spans="1:18" ht="17.399999999999999" thickTop="1" thickBot="1" x14ac:dyDescent="0.35">
      <c r="B2" s="3" t="s">
        <v>4</v>
      </c>
      <c r="C2" s="7" t="s">
        <v>6</v>
      </c>
      <c r="D2" s="11" t="s">
        <v>5</v>
      </c>
      <c r="E2" s="15" t="s">
        <v>3</v>
      </c>
      <c r="F2" s="7" t="s">
        <v>12</v>
      </c>
      <c r="G2" s="19" t="s">
        <v>7</v>
      </c>
      <c r="I2" s="3" t="s">
        <v>10</v>
      </c>
      <c r="J2" s="15" t="s">
        <v>8</v>
      </c>
      <c r="K2" s="32" t="s">
        <v>9</v>
      </c>
      <c r="L2" s="15" t="s">
        <v>11</v>
      </c>
      <c r="M2" s="15" t="s">
        <v>13</v>
      </c>
      <c r="N2" s="19" t="s">
        <v>14</v>
      </c>
      <c r="P2" s="40" t="s">
        <v>11</v>
      </c>
      <c r="Q2" s="7" t="s">
        <v>13</v>
      </c>
      <c r="R2" s="41" t="s">
        <v>15</v>
      </c>
    </row>
    <row r="3" spans="1:18" ht="15" thickTop="1" x14ac:dyDescent="0.3">
      <c r="B3" s="4">
        <v>23</v>
      </c>
      <c r="C3" s="8">
        <v>195</v>
      </c>
      <c r="D3" s="12">
        <v>465</v>
      </c>
      <c r="E3" s="16">
        <f>C3/(B3*D3)</f>
        <v>1.82328190743338E-2</v>
      </c>
      <c r="F3" s="23">
        <f>1/E3^2</f>
        <v>3008.1005917159764</v>
      </c>
      <c r="G3" s="20">
        <f>B3^2</f>
        <v>529</v>
      </c>
      <c r="I3" s="4">
        <v>0.5</v>
      </c>
      <c r="J3" s="8">
        <v>0.5</v>
      </c>
      <c r="K3" s="12">
        <v>0.5</v>
      </c>
      <c r="L3" s="30">
        <f>E3*SQRT((I3/B3) ^2 + (J3/C3) ^2 + (K3/D3) ^2)</f>
        <v>3.9959443992765851E-4</v>
      </c>
      <c r="M3" s="31">
        <f>2*L3/E3^3</f>
        <v>131.85237744007219</v>
      </c>
      <c r="N3" s="20">
        <f>2*I3*B3</f>
        <v>23</v>
      </c>
      <c r="P3" s="38">
        <v>3.9959443992765851E-4</v>
      </c>
      <c r="Q3" s="31">
        <v>131.85237744007219</v>
      </c>
      <c r="R3" s="39">
        <v>23</v>
      </c>
    </row>
    <row r="4" spans="1:18" x14ac:dyDescent="0.3">
      <c r="B4" s="5">
        <v>46</v>
      </c>
      <c r="C4" s="9">
        <v>368</v>
      </c>
      <c r="D4" s="13">
        <v>444</v>
      </c>
      <c r="E4" s="17">
        <f t="shared" ref="E4:E12" si="0">C4/(B4*D4)</f>
        <v>1.8018018018018018E-2</v>
      </c>
      <c r="F4" s="24">
        <f t="shared" ref="F4:F12" si="1">1/E4^2</f>
        <v>3080.25</v>
      </c>
      <c r="G4" s="21">
        <f t="shared" ref="G4:G12" si="2">B4^2</f>
        <v>2116</v>
      </c>
      <c r="I4" s="5">
        <v>0.5</v>
      </c>
      <c r="J4" s="9">
        <v>0.5</v>
      </c>
      <c r="K4" s="13">
        <v>0.5</v>
      </c>
      <c r="L4" s="26">
        <f t="shared" ref="L4:L12" si="3">E4*SQRT((I4/B4) ^2 + (J4/C4) ^2 + (K4/D4) ^2)</f>
        <v>1.9841238381192842E-4</v>
      </c>
      <c r="M4" s="28">
        <f t="shared" ref="M4:M12" si="4">2*L4/E4^3</f>
        <v>67.838731721272865</v>
      </c>
      <c r="N4" s="21">
        <f t="shared" ref="N4:N12" si="5">2*I4*B4</f>
        <v>46</v>
      </c>
      <c r="P4" s="34">
        <v>1.9841238381192842E-4</v>
      </c>
      <c r="Q4" s="28">
        <v>67.838731721272865</v>
      </c>
      <c r="R4" s="36">
        <v>46</v>
      </c>
    </row>
    <row r="5" spans="1:18" x14ac:dyDescent="0.3">
      <c r="B5" s="5">
        <v>69</v>
      </c>
      <c r="C5" s="9">
        <v>512</v>
      </c>
      <c r="D5" s="13">
        <v>428</v>
      </c>
      <c r="E5" s="17">
        <f t="shared" si="0"/>
        <v>1.7337125829608561E-2</v>
      </c>
      <c r="F5" s="24">
        <f t="shared" si="1"/>
        <v>3326.9463500976563</v>
      </c>
      <c r="G5" s="21">
        <f t="shared" si="2"/>
        <v>4761</v>
      </c>
      <c r="I5" s="5">
        <v>0.5</v>
      </c>
      <c r="J5" s="9">
        <v>0.5</v>
      </c>
      <c r="K5" s="13">
        <v>0.5</v>
      </c>
      <c r="L5" s="26">
        <f t="shared" si="3"/>
        <v>1.2837483086198165E-4</v>
      </c>
      <c r="M5" s="28">
        <f t="shared" si="4"/>
        <v>49.269547810661159</v>
      </c>
      <c r="N5" s="21">
        <f t="shared" si="5"/>
        <v>69</v>
      </c>
      <c r="P5" s="34">
        <v>1.2837483086198165E-4</v>
      </c>
      <c r="Q5" s="28">
        <v>49.269547810661159</v>
      </c>
      <c r="R5" s="36">
        <v>69</v>
      </c>
    </row>
    <row r="6" spans="1:18" x14ac:dyDescent="0.3">
      <c r="B6" s="5">
        <v>92</v>
      </c>
      <c r="C6" s="9">
        <v>626</v>
      </c>
      <c r="D6" s="13">
        <v>414</v>
      </c>
      <c r="E6" s="17">
        <f t="shared" si="0"/>
        <v>1.6435622768325983E-2</v>
      </c>
      <c r="F6" s="24">
        <f t="shared" si="1"/>
        <v>3701.9254662189055</v>
      </c>
      <c r="G6" s="21">
        <f t="shared" si="2"/>
        <v>8464</v>
      </c>
      <c r="I6" s="5">
        <v>0.5</v>
      </c>
      <c r="J6" s="9">
        <v>0.5</v>
      </c>
      <c r="K6" s="13">
        <v>0.5</v>
      </c>
      <c r="L6" s="26">
        <f t="shared" si="3"/>
        <v>9.2439865071296484E-5</v>
      </c>
      <c r="M6" s="28">
        <f t="shared" si="4"/>
        <v>41.641925642240402</v>
      </c>
      <c r="N6" s="21">
        <f t="shared" si="5"/>
        <v>92</v>
      </c>
      <c r="P6" s="34">
        <v>9.2439865071296484E-5</v>
      </c>
      <c r="Q6" s="28">
        <v>41.641925642240402</v>
      </c>
      <c r="R6" s="36">
        <v>92</v>
      </c>
    </row>
    <row r="7" spans="1:18" x14ac:dyDescent="0.3">
      <c r="B7" s="5">
        <v>115</v>
      </c>
      <c r="C7" s="9">
        <v>712</v>
      </c>
      <c r="D7" s="13">
        <v>398</v>
      </c>
      <c r="E7" s="17">
        <f t="shared" si="0"/>
        <v>1.5556041074939917E-2</v>
      </c>
      <c r="F7" s="24">
        <f t="shared" si="1"/>
        <v>4132.3950968943318</v>
      </c>
      <c r="G7" s="21">
        <f t="shared" si="2"/>
        <v>13225</v>
      </c>
      <c r="I7" s="5">
        <v>0.5</v>
      </c>
      <c r="J7" s="9">
        <v>0.5</v>
      </c>
      <c r="K7" s="13">
        <v>0.5</v>
      </c>
      <c r="L7" s="26">
        <f t="shared" si="3"/>
        <v>7.1244266361386436E-5</v>
      </c>
      <c r="M7" s="28">
        <f t="shared" si="4"/>
        <v>37.851463052242444</v>
      </c>
      <c r="N7" s="21">
        <f t="shared" si="5"/>
        <v>115</v>
      </c>
      <c r="P7" s="34">
        <v>7.1244266361386436E-5</v>
      </c>
      <c r="Q7" s="28">
        <v>37.851463052242444</v>
      </c>
      <c r="R7" s="36">
        <v>115</v>
      </c>
    </row>
    <row r="8" spans="1:18" x14ac:dyDescent="0.3">
      <c r="B8" s="5">
        <v>138</v>
      </c>
      <c r="C8" s="9">
        <v>777</v>
      </c>
      <c r="D8" s="13">
        <v>386</v>
      </c>
      <c r="E8" s="17">
        <f t="shared" si="0"/>
        <v>1.4586618607794548E-2</v>
      </c>
      <c r="F8" s="24">
        <f t="shared" si="1"/>
        <v>4699.9230184403932</v>
      </c>
      <c r="G8" s="21">
        <f t="shared" si="2"/>
        <v>19044</v>
      </c>
      <c r="I8" s="5">
        <v>0.5</v>
      </c>
      <c r="J8" s="9">
        <v>0.5</v>
      </c>
      <c r="K8" s="13">
        <v>0.5</v>
      </c>
      <c r="L8" s="26">
        <f t="shared" si="3"/>
        <v>5.6905546938560277E-5</v>
      </c>
      <c r="M8" s="28">
        <f t="shared" si="4"/>
        <v>36.670827849103205</v>
      </c>
      <c r="N8" s="21">
        <f t="shared" si="5"/>
        <v>138</v>
      </c>
      <c r="P8" s="34">
        <v>5.6905546938560277E-5</v>
      </c>
      <c r="Q8" s="28">
        <v>36.670827849103205</v>
      </c>
      <c r="R8" s="36">
        <v>138</v>
      </c>
    </row>
    <row r="9" spans="1:18" x14ac:dyDescent="0.3">
      <c r="B9" s="5">
        <v>161</v>
      </c>
      <c r="C9" s="9">
        <v>824</v>
      </c>
      <c r="D9" s="13">
        <v>375</v>
      </c>
      <c r="E9" s="17">
        <f t="shared" si="0"/>
        <v>1.3648033126293996E-2</v>
      </c>
      <c r="F9" s="24">
        <f t="shared" si="1"/>
        <v>5368.5853770972753</v>
      </c>
      <c r="G9" s="21">
        <f t="shared" si="2"/>
        <v>25921</v>
      </c>
      <c r="I9" s="5">
        <v>0.5</v>
      </c>
      <c r="J9" s="9">
        <v>0.5</v>
      </c>
      <c r="K9" s="13">
        <v>0.5</v>
      </c>
      <c r="L9" s="26">
        <f t="shared" si="3"/>
        <v>4.6863993121377719E-5</v>
      </c>
      <c r="M9" s="28">
        <f t="shared" si="4"/>
        <v>36.868806787858915</v>
      </c>
      <c r="N9" s="21">
        <f t="shared" si="5"/>
        <v>161</v>
      </c>
      <c r="P9" s="34">
        <v>4.6863993121377719E-5</v>
      </c>
      <c r="Q9" s="28">
        <v>36.868806787858915</v>
      </c>
      <c r="R9" s="36">
        <v>161</v>
      </c>
    </row>
    <row r="10" spans="1:18" x14ac:dyDescent="0.3">
      <c r="B10" s="5">
        <v>184</v>
      </c>
      <c r="C10" s="9">
        <v>860</v>
      </c>
      <c r="D10" s="13">
        <v>366</v>
      </c>
      <c r="E10" s="17">
        <f t="shared" si="0"/>
        <v>1.2770254217153719E-2</v>
      </c>
      <c r="F10" s="24">
        <f t="shared" si="1"/>
        <v>6131.9826068144939</v>
      </c>
      <c r="G10" s="21">
        <f t="shared" si="2"/>
        <v>33856</v>
      </c>
      <c r="I10" s="5">
        <v>0.5</v>
      </c>
      <c r="J10" s="9">
        <v>0.5</v>
      </c>
      <c r="K10" s="13">
        <v>0.5</v>
      </c>
      <c r="L10" s="26">
        <f t="shared" si="3"/>
        <v>3.9543521610948882E-5</v>
      </c>
      <c r="M10" s="28">
        <f t="shared" si="4"/>
        <v>37.975780686467253</v>
      </c>
      <c r="N10" s="21">
        <f t="shared" si="5"/>
        <v>184</v>
      </c>
      <c r="P10" s="34">
        <v>3.9543521610948882E-5</v>
      </c>
      <c r="Q10" s="28">
        <v>37.975780686467253</v>
      </c>
      <c r="R10" s="36">
        <v>184</v>
      </c>
    </row>
    <row r="11" spans="1:18" x14ac:dyDescent="0.3">
      <c r="B11" s="5">
        <v>207</v>
      </c>
      <c r="C11" s="9">
        <v>886</v>
      </c>
      <c r="D11" s="13">
        <v>358</v>
      </c>
      <c r="E11" s="17">
        <f t="shared" si="0"/>
        <v>1.19558470299301E-2</v>
      </c>
      <c r="F11" s="24">
        <f t="shared" si="1"/>
        <v>6995.8308526412875</v>
      </c>
      <c r="G11" s="21">
        <f t="shared" si="2"/>
        <v>42849</v>
      </c>
      <c r="I11" s="5">
        <v>0.5</v>
      </c>
      <c r="J11" s="9">
        <v>0.5</v>
      </c>
      <c r="K11" s="13">
        <v>0.5</v>
      </c>
      <c r="L11" s="26">
        <f t="shared" si="3"/>
        <v>3.4034373134338003E-5</v>
      </c>
      <c r="M11" s="28">
        <f t="shared" si="4"/>
        <v>39.829669454193336</v>
      </c>
      <c r="N11" s="21">
        <f t="shared" si="5"/>
        <v>207</v>
      </c>
      <c r="P11" s="34">
        <v>3.4034373134338003E-5</v>
      </c>
      <c r="Q11" s="28">
        <v>39.829669454193336</v>
      </c>
      <c r="R11" s="36">
        <v>207</v>
      </c>
    </row>
    <row r="12" spans="1:18" ht="15" thickBot="1" x14ac:dyDescent="0.35">
      <c r="B12" s="6">
        <v>230</v>
      </c>
      <c r="C12" s="10">
        <v>907</v>
      </c>
      <c r="D12" s="14">
        <v>351</v>
      </c>
      <c r="E12" s="18">
        <f t="shared" si="0"/>
        <v>1.1234980800198191E-2</v>
      </c>
      <c r="F12" s="25">
        <f t="shared" si="1"/>
        <v>7922.3738192108667</v>
      </c>
      <c r="G12" s="22">
        <f t="shared" si="2"/>
        <v>52900</v>
      </c>
      <c r="I12" s="6">
        <v>0.5</v>
      </c>
      <c r="J12" s="10">
        <v>0.5</v>
      </c>
      <c r="K12" s="14">
        <v>0.5</v>
      </c>
      <c r="L12" s="27">
        <f t="shared" si="3"/>
        <v>2.9849968746393225E-5</v>
      </c>
      <c r="M12" s="29">
        <f t="shared" si="4"/>
        <v>42.097554968054169</v>
      </c>
      <c r="N12" s="22">
        <f t="shared" si="5"/>
        <v>230</v>
      </c>
      <c r="P12" s="35">
        <v>2.9849968746393225E-5</v>
      </c>
      <c r="Q12" s="29">
        <v>42.097554968054169</v>
      </c>
      <c r="R12" s="37">
        <v>230</v>
      </c>
    </row>
    <row r="13" spans="1:18" ht="15" thickTop="1" x14ac:dyDescent="0.3"/>
    <row r="15" spans="1:18" x14ac:dyDescent="0.3">
      <c r="A15" s="1" t="s">
        <v>0</v>
      </c>
    </row>
    <row r="16" spans="1:18" x14ac:dyDescent="0.3">
      <c r="A16" s="1" t="s">
        <v>1</v>
      </c>
    </row>
    <row r="17" spans="1:1" x14ac:dyDescent="0.3">
      <c r="A17" s="1" t="s">
        <v>2</v>
      </c>
    </row>
    <row r="18" spans="1:1" x14ac:dyDescent="0.3">
      <c r="A18" s="1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A598-7416-431B-90E5-BC324D3BABEB}">
  <dimension ref="A1:P32"/>
  <sheetViews>
    <sheetView zoomScaleNormal="100" workbookViewId="0">
      <selection activeCell="B2" sqref="B2"/>
    </sheetView>
  </sheetViews>
  <sheetFormatPr defaultRowHeight="14.4" x14ac:dyDescent="0.3"/>
  <cols>
    <col min="1" max="13" width="8.88671875" style="2"/>
    <col min="14" max="14" width="10.44140625" style="2" bestFit="1" customWidth="1"/>
    <col min="15" max="16384" width="8.88671875" style="2"/>
  </cols>
  <sheetData>
    <row r="1" spans="2:16" ht="15" thickBot="1" x14ac:dyDescent="0.35"/>
    <row r="2" spans="2:16" ht="15.6" thickTop="1" thickBot="1" x14ac:dyDescent="0.35">
      <c r="B2" s="3" t="s">
        <v>4</v>
      </c>
      <c r="C2" s="7" t="s">
        <v>6</v>
      </c>
      <c r="D2" s="11" t="s">
        <v>5</v>
      </c>
      <c r="E2" s="15" t="s">
        <v>22</v>
      </c>
      <c r="F2" s="15" t="s">
        <v>17</v>
      </c>
      <c r="G2" s="7" t="s">
        <v>23</v>
      </c>
      <c r="H2" s="19" t="s">
        <v>20</v>
      </c>
      <c r="I2" s="41" t="s">
        <v>24</v>
      </c>
      <c r="L2" s="3" t="s">
        <v>25</v>
      </c>
      <c r="M2" s="15" t="s">
        <v>26</v>
      </c>
      <c r="N2" s="41" t="s">
        <v>27</v>
      </c>
    </row>
    <row r="3" spans="2:16" ht="15" thickTop="1" x14ac:dyDescent="0.3">
      <c r="B3" s="4">
        <v>115</v>
      </c>
      <c r="C3" s="8">
        <v>710</v>
      </c>
      <c r="D3" s="12">
        <v>398</v>
      </c>
      <c r="E3" s="31">
        <v>-3</v>
      </c>
      <c r="F3" s="48">
        <v>1</v>
      </c>
      <c r="G3" s="45">
        <f>F3*E3</f>
        <v>-3</v>
      </c>
      <c r="H3" s="42">
        <f>2*PI()*B3*G3/1000 - PI()/2</f>
        <v>-3.738495257771854</v>
      </c>
      <c r="I3" s="42">
        <f>TAN(H3)</f>
        <v>-0.67959929822452658</v>
      </c>
      <c r="L3" s="33">
        <f>F3/10</f>
        <v>0.1</v>
      </c>
      <c r="M3" s="51">
        <f>ABS(H3) * SQRT((0.5/B3)^2 + (L3/G3)^2)</f>
        <v>0.12567210257942527</v>
      </c>
      <c r="N3" s="52">
        <f t="shared" ref="N3:N16" si="0">M3/((COS(H3))^2)</f>
        <v>0.18371441742320646</v>
      </c>
      <c r="P3" s="2">
        <v>-0.67959929822452669</v>
      </c>
    </row>
    <row r="4" spans="2:16" x14ac:dyDescent="0.3">
      <c r="B4" s="5">
        <v>138</v>
      </c>
      <c r="C4" s="9">
        <v>770</v>
      </c>
      <c r="D4" s="13">
        <v>384</v>
      </c>
      <c r="E4" s="28">
        <v>-2.6</v>
      </c>
      <c r="F4" s="49">
        <v>1</v>
      </c>
      <c r="G4" s="46">
        <f t="shared" ref="G4:G16" si="1">F4*E4</f>
        <v>-2.6</v>
      </c>
      <c r="H4" s="43">
        <f t="shared" ref="H4:H16" si="2">2*PI()*B4*G4/1000 - PI()/2</f>
        <v>-3.8252032150109319</v>
      </c>
      <c r="I4" s="43">
        <f t="shared" ref="I4:I16" si="3">TAN(H4)</f>
        <v>-0.81465051526526899</v>
      </c>
      <c r="L4" s="5">
        <f t="shared" ref="L4:L16" si="4">F4/10</f>
        <v>0.1</v>
      </c>
      <c r="M4" s="46">
        <f t="shared" ref="M4:M16" si="5">ABS(H4) * SQRT((0.5/B4)^2 + (L4/G4)^2)</f>
        <v>0.14777455803276035</v>
      </c>
      <c r="N4" s="43">
        <f t="shared" si="0"/>
        <v>0.2458459506190841</v>
      </c>
      <c r="P4" s="2">
        <v>-0.81465051526526921</v>
      </c>
    </row>
    <row r="5" spans="2:16" x14ac:dyDescent="0.3">
      <c r="B5" s="5">
        <v>161</v>
      </c>
      <c r="C5" s="9">
        <v>820</v>
      </c>
      <c r="D5" s="13">
        <v>374</v>
      </c>
      <c r="E5" s="28">
        <v>-2.2999999999999998</v>
      </c>
      <c r="F5" s="49">
        <v>1</v>
      </c>
      <c r="G5" s="46">
        <f t="shared" si="1"/>
        <v>-2.2999999999999998</v>
      </c>
      <c r="H5" s="43">
        <f t="shared" si="2"/>
        <v>-3.897459846043497</v>
      </c>
      <c r="I5" s="43">
        <f t="shared" si="3"/>
        <v>-0.94261598179879058</v>
      </c>
      <c r="L5" s="5">
        <f t="shared" si="4"/>
        <v>0.1</v>
      </c>
      <c r="M5" s="46">
        <f t="shared" si="5"/>
        <v>0.16988650852781226</v>
      </c>
      <c r="N5" s="43">
        <f t="shared" si="0"/>
        <v>0.32083489968429274</v>
      </c>
      <c r="P5" s="2">
        <v>-0.9426159817987908</v>
      </c>
    </row>
    <row r="6" spans="2:16" x14ac:dyDescent="0.3">
      <c r="B6" s="5">
        <v>184</v>
      </c>
      <c r="C6" s="9">
        <v>860</v>
      </c>
      <c r="D6" s="13">
        <v>365</v>
      </c>
      <c r="E6" s="28">
        <v>-2.1</v>
      </c>
      <c r="F6" s="49">
        <v>1</v>
      </c>
      <c r="G6" s="46">
        <f t="shared" si="1"/>
        <v>-2.1</v>
      </c>
      <c r="H6" s="43">
        <f t="shared" si="2"/>
        <v>-3.9986191294890885</v>
      </c>
      <c r="I6" s="43">
        <f t="shared" si="3"/>
        <v>-1.1545944427312713</v>
      </c>
      <c r="L6" s="5">
        <f t="shared" si="4"/>
        <v>0.1</v>
      </c>
      <c r="M6" s="46">
        <f t="shared" si="5"/>
        <v>0.19072021273552645</v>
      </c>
      <c r="N6" s="43">
        <f t="shared" si="0"/>
        <v>0.444967102091675</v>
      </c>
      <c r="P6" s="2">
        <v>-1.1545944427312715</v>
      </c>
    </row>
    <row r="7" spans="2:16" x14ac:dyDescent="0.3">
      <c r="B7" s="5">
        <v>207</v>
      </c>
      <c r="C7" s="9">
        <v>880</v>
      </c>
      <c r="D7" s="13">
        <v>357</v>
      </c>
      <c r="E7" s="28">
        <v>-1.9</v>
      </c>
      <c r="F7" s="49">
        <v>1</v>
      </c>
      <c r="G7" s="46">
        <f t="shared" si="1"/>
        <v>-1.9</v>
      </c>
      <c r="H7" s="43">
        <f t="shared" si="2"/>
        <v>-4.0419731081086274</v>
      </c>
      <c r="I7" s="43">
        <f t="shared" si="3"/>
        <v>-1.2611433056943282</v>
      </c>
      <c r="L7" s="5">
        <f t="shared" si="4"/>
        <v>0.1</v>
      </c>
      <c r="M7" s="46">
        <f t="shared" si="5"/>
        <v>0.21295934414209911</v>
      </c>
      <c r="N7" s="43">
        <f t="shared" si="0"/>
        <v>0.55166744090111886</v>
      </c>
      <c r="P7" s="2">
        <v>-1.2611433056943284</v>
      </c>
    </row>
    <row r="8" spans="2:16" x14ac:dyDescent="0.3">
      <c r="B8" s="5">
        <v>230</v>
      </c>
      <c r="C8" s="9">
        <v>910</v>
      </c>
      <c r="D8" s="13">
        <v>350</v>
      </c>
      <c r="E8" s="28">
        <v>-1.7</v>
      </c>
      <c r="F8" s="49">
        <v>1</v>
      </c>
      <c r="G8" s="46">
        <f t="shared" si="1"/>
        <v>-1.7</v>
      </c>
      <c r="H8" s="43">
        <f t="shared" si="2"/>
        <v>-4.0275217819021147</v>
      </c>
      <c r="I8" s="43">
        <f t="shared" si="3"/>
        <v>-1.2243749497389378</v>
      </c>
      <c r="L8" s="5">
        <f t="shared" si="4"/>
        <v>0.1</v>
      </c>
      <c r="M8" s="46">
        <f t="shared" si="5"/>
        <v>0.23707477687362405</v>
      </c>
      <c r="N8" s="43">
        <f t="shared" si="0"/>
        <v>0.59247215659645436</v>
      </c>
      <c r="P8" s="2">
        <v>-1.666914379402775</v>
      </c>
    </row>
    <row r="9" spans="2:16" x14ac:dyDescent="0.3">
      <c r="B9" s="5">
        <v>345</v>
      </c>
      <c r="C9" s="9">
        <v>950</v>
      </c>
      <c r="D9" s="13">
        <v>330</v>
      </c>
      <c r="E9" s="28">
        <v>-2</v>
      </c>
      <c r="F9" s="49">
        <v>0.5</v>
      </c>
      <c r="G9" s="46">
        <f t="shared" si="1"/>
        <v>-1</v>
      </c>
      <c r="H9" s="43">
        <f t="shared" si="2"/>
        <v>-3.738495257771854</v>
      </c>
      <c r="I9" s="43">
        <f t="shared" si="3"/>
        <v>-0.67959929822452658</v>
      </c>
      <c r="L9" s="5">
        <f t="shared" si="4"/>
        <v>0.05</v>
      </c>
      <c r="M9" s="46">
        <f t="shared" si="5"/>
        <v>0.18700326972233061</v>
      </c>
      <c r="N9" s="43">
        <f t="shared" si="0"/>
        <v>0.27337170341015093</v>
      </c>
      <c r="P9" s="2">
        <v>-2.9817653892066662</v>
      </c>
    </row>
    <row r="10" spans="2:16" x14ac:dyDescent="0.3">
      <c r="B10" s="5">
        <v>460</v>
      </c>
      <c r="C10" s="9">
        <v>960</v>
      </c>
      <c r="D10" s="13">
        <v>179</v>
      </c>
      <c r="E10" s="28">
        <v>-2</v>
      </c>
      <c r="F10" s="49">
        <v>0.5</v>
      </c>
      <c r="G10" s="46">
        <f t="shared" si="1"/>
        <v>-1</v>
      </c>
      <c r="H10" s="43">
        <f t="shared" si="2"/>
        <v>-4.4610615680975059</v>
      </c>
      <c r="I10" s="43">
        <f t="shared" si="3"/>
        <v>-3.8947428549298508</v>
      </c>
      <c r="L10" s="5">
        <f t="shared" si="4"/>
        <v>0.05</v>
      </c>
      <c r="M10" s="46">
        <f t="shared" si="5"/>
        <v>0.22310577848320193</v>
      </c>
      <c r="N10" s="43">
        <f t="shared" si="0"/>
        <v>3.6074022196561275</v>
      </c>
      <c r="P10" s="2">
        <v>-3.8947428549298597</v>
      </c>
    </row>
    <row r="11" spans="2:16" x14ac:dyDescent="0.3">
      <c r="B11" s="5">
        <v>575</v>
      </c>
      <c r="C11" s="9">
        <v>940</v>
      </c>
      <c r="D11" s="13">
        <v>309</v>
      </c>
      <c r="E11" s="28">
        <v>-1.6</v>
      </c>
      <c r="F11" s="49">
        <v>0.5</v>
      </c>
      <c r="G11" s="46">
        <f t="shared" si="1"/>
        <v>-0.8</v>
      </c>
      <c r="H11" s="43">
        <f t="shared" si="2"/>
        <v>-4.4610615680975059</v>
      </c>
      <c r="I11" s="43">
        <f t="shared" si="3"/>
        <v>-3.8947428549298508</v>
      </c>
      <c r="L11" s="5">
        <f t="shared" si="4"/>
        <v>0.05</v>
      </c>
      <c r="M11" s="46">
        <f t="shared" si="5"/>
        <v>0.27884333232793285</v>
      </c>
      <c r="N11" s="43">
        <f t="shared" si="0"/>
        <v>4.508623948759948</v>
      </c>
      <c r="P11" s="2">
        <v>-3.8947428549298597</v>
      </c>
    </row>
    <row r="12" spans="2:16" x14ac:dyDescent="0.3">
      <c r="B12" s="5">
        <v>690</v>
      </c>
      <c r="C12" s="9">
        <v>940</v>
      </c>
      <c r="D12" s="13">
        <v>300</v>
      </c>
      <c r="E12" s="28">
        <v>-3.2</v>
      </c>
      <c r="F12" s="49">
        <v>0.2</v>
      </c>
      <c r="G12" s="46">
        <f t="shared" si="1"/>
        <v>-0.64000000000000012</v>
      </c>
      <c r="H12" s="43">
        <f t="shared" si="2"/>
        <v>-4.3454509584454026</v>
      </c>
      <c r="I12" s="43">
        <f t="shared" si="3"/>
        <v>-2.6018310228344825</v>
      </c>
      <c r="L12" s="5">
        <f t="shared" si="4"/>
        <v>0.02</v>
      </c>
      <c r="M12" s="46">
        <f t="shared" si="5"/>
        <v>0.13583184626974137</v>
      </c>
      <c r="N12" s="43">
        <f t="shared" si="0"/>
        <v>1.0553488807523845</v>
      </c>
      <c r="P12" s="2">
        <v>-2.6018310228344799</v>
      </c>
    </row>
    <row r="13" spans="2:16" x14ac:dyDescent="0.3">
      <c r="B13" s="5">
        <v>805</v>
      </c>
      <c r="C13" s="9">
        <v>920</v>
      </c>
      <c r="D13" s="13">
        <v>291</v>
      </c>
      <c r="E13" s="28">
        <v>-3.1</v>
      </c>
      <c r="F13" s="49">
        <v>0.2</v>
      </c>
      <c r="G13" s="46">
        <f t="shared" si="1"/>
        <v>-0.62000000000000011</v>
      </c>
      <c r="H13" s="43">
        <f t="shared" si="2"/>
        <v>-4.7067341136082286</v>
      </c>
      <c r="I13" s="43">
        <f t="shared" si="3"/>
        <v>-176.83694069806171</v>
      </c>
      <c r="L13" s="5">
        <f t="shared" si="4"/>
        <v>0.02</v>
      </c>
      <c r="M13" s="46">
        <f t="shared" si="5"/>
        <v>0.15185827498252372</v>
      </c>
      <c r="N13" s="43">
        <f t="shared" si="0"/>
        <v>4748.9580787347804</v>
      </c>
      <c r="P13" s="2">
        <v>-9.32642364822172</v>
      </c>
    </row>
    <row r="14" spans="2:16" x14ac:dyDescent="0.3">
      <c r="B14" s="5">
        <v>920</v>
      </c>
      <c r="C14" s="9">
        <v>890</v>
      </c>
      <c r="D14" s="13">
        <v>282</v>
      </c>
      <c r="E14" s="28">
        <v>-2.7</v>
      </c>
      <c r="F14" s="49">
        <v>0.2</v>
      </c>
      <c r="G14" s="46">
        <f t="shared" si="1"/>
        <v>-0.54</v>
      </c>
      <c r="H14" s="43">
        <f t="shared" si="2"/>
        <v>-4.6922827874017159</v>
      </c>
      <c r="I14" s="43">
        <f t="shared" si="3"/>
        <v>-49.729217471259787</v>
      </c>
      <c r="L14" s="5">
        <f t="shared" si="4"/>
        <v>0.02</v>
      </c>
      <c r="M14" s="46">
        <f t="shared" si="5"/>
        <v>0.17380696074489921</v>
      </c>
      <c r="N14" s="43">
        <f t="shared" si="0"/>
        <v>429.99756406737538</v>
      </c>
    </row>
    <row r="15" spans="2:16" x14ac:dyDescent="0.3">
      <c r="B15" s="5">
        <v>1035</v>
      </c>
      <c r="C15" s="9">
        <v>870</v>
      </c>
      <c r="D15" s="13">
        <v>274</v>
      </c>
      <c r="E15" s="28">
        <v>-2.5</v>
      </c>
      <c r="F15" s="49">
        <v>0.2</v>
      </c>
      <c r="G15" s="46">
        <f t="shared" si="1"/>
        <v>-0.5</v>
      </c>
      <c r="H15" s="43">
        <f t="shared" si="2"/>
        <v>-4.8223447232603327</v>
      </c>
      <c r="I15" s="43">
        <f>TAN(H15)</f>
        <v>9.0578866862389216</v>
      </c>
      <c r="L15" s="5">
        <f t="shared" si="4"/>
        <v>0.02</v>
      </c>
      <c r="M15" s="46">
        <f t="shared" si="5"/>
        <v>0.19290785626246312</v>
      </c>
      <c r="N15" s="43">
        <f t="shared" si="0"/>
        <v>16.020092960242859</v>
      </c>
    </row>
    <row r="16" spans="2:16" ht="15" thickBot="1" x14ac:dyDescent="0.35">
      <c r="B16" s="6">
        <v>1150</v>
      </c>
      <c r="C16" s="10">
        <v>840</v>
      </c>
      <c r="D16" s="14">
        <v>266</v>
      </c>
      <c r="E16" s="29">
        <v>-2.1</v>
      </c>
      <c r="F16" s="50">
        <v>0.2</v>
      </c>
      <c r="G16" s="47">
        <f t="shared" si="1"/>
        <v>-0.42000000000000004</v>
      </c>
      <c r="H16" s="44">
        <f t="shared" si="2"/>
        <v>-4.6055748301626362</v>
      </c>
      <c r="I16" s="44">
        <f t="shared" si="3"/>
        <v>-9.3264236482216702</v>
      </c>
      <c r="L16" s="6">
        <f t="shared" si="4"/>
        <v>0.02</v>
      </c>
      <c r="M16" s="47">
        <f t="shared" si="5"/>
        <v>0.21932222846022523</v>
      </c>
      <c r="N16" s="44">
        <f t="shared" si="0"/>
        <v>19.296447358243245</v>
      </c>
    </row>
    <row r="17" spans="1:2" ht="15" thickTop="1" x14ac:dyDescent="0.3"/>
    <row r="19" spans="1:2" x14ac:dyDescent="0.3">
      <c r="B19" s="2">
        <f>SQRT(B3)</f>
        <v>10.723805294763608</v>
      </c>
    </row>
    <row r="20" spans="1:2" x14ac:dyDescent="0.3">
      <c r="A20" s="1" t="s">
        <v>21</v>
      </c>
      <c r="B20" s="2">
        <f t="shared" ref="B20:B33" si="6">SQRT(B4)</f>
        <v>11.74734012447073</v>
      </c>
    </row>
    <row r="21" spans="1:2" x14ac:dyDescent="0.3">
      <c r="A21" s="2" t="s">
        <v>19</v>
      </c>
      <c r="B21" s="2">
        <f t="shared" si="6"/>
        <v>12.68857754044952</v>
      </c>
    </row>
    <row r="22" spans="1:2" x14ac:dyDescent="0.3">
      <c r="A22" s="1" t="s">
        <v>0</v>
      </c>
      <c r="B22" s="2">
        <f t="shared" si="6"/>
        <v>13.564659966250536</v>
      </c>
    </row>
    <row r="23" spans="1:2" x14ac:dyDescent="0.3">
      <c r="A23" s="1" t="s">
        <v>1</v>
      </c>
      <c r="B23" s="2">
        <f t="shared" si="6"/>
        <v>14.387494569938159</v>
      </c>
    </row>
    <row r="24" spans="1:2" x14ac:dyDescent="0.3">
      <c r="A24" s="1" t="s">
        <v>2</v>
      </c>
      <c r="B24" s="2">
        <f t="shared" si="6"/>
        <v>15.165750888103101</v>
      </c>
    </row>
    <row r="25" spans="1:2" x14ac:dyDescent="0.3">
      <c r="A25" s="1" t="s">
        <v>3</v>
      </c>
      <c r="B25" s="2">
        <f t="shared" si="6"/>
        <v>18.574175621006709</v>
      </c>
    </row>
    <row r="26" spans="1:2" x14ac:dyDescent="0.3">
      <c r="A26" s="1" t="s">
        <v>16</v>
      </c>
      <c r="B26" s="2">
        <f t="shared" si="6"/>
        <v>21.447610589527216</v>
      </c>
    </row>
    <row r="27" spans="1:2" x14ac:dyDescent="0.3">
      <c r="A27" s="1" t="s">
        <v>28</v>
      </c>
      <c r="B27" s="2">
        <f t="shared" si="6"/>
        <v>23.979157616563597</v>
      </c>
    </row>
    <row r="28" spans="1:2" x14ac:dyDescent="0.3">
      <c r="B28" s="2">
        <f t="shared" si="6"/>
        <v>26.267851073127396</v>
      </c>
    </row>
    <row r="29" spans="1:2" x14ac:dyDescent="0.3">
      <c r="B29" s="2">
        <f t="shared" si="6"/>
        <v>28.372521918222215</v>
      </c>
    </row>
    <row r="30" spans="1:2" x14ac:dyDescent="0.3">
      <c r="B30" s="2">
        <f>SQRT(B14)</f>
        <v>30.331501776206203</v>
      </c>
    </row>
    <row r="31" spans="1:2" x14ac:dyDescent="0.3">
      <c r="B31" s="2">
        <f t="shared" si="6"/>
        <v>32.171415884290823</v>
      </c>
    </row>
    <row r="32" spans="1:2" x14ac:dyDescent="0.3">
      <c r="B32" s="2">
        <f>SQRT(B16)</f>
        <v>33.911649915626342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B518-7F38-4304-BA6A-7B48C2A4B128}">
  <dimension ref="A1:M43"/>
  <sheetViews>
    <sheetView workbookViewId="0">
      <selection activeCell="J26" sqref="J26"/>
    </sheetView>
  </sheetViews>
  <sheetFormatPr defaultRowHeight="14.4" x14ac:dyDescent="0.3"/>
  <cols>
    <col min="1" max="16384" width="8.88671875" style="2"/>
  </cols>
  <sheetData>
    <row r="1" spans="2:13" ht="15" thickBot="1" x14ac:dyDescent="0.35"/>
    <row r="2" spans="2:13" ht="15.6" thickTop="1" thickBot="1" x14ac:dyDescent="0.35">
      <c r="B2" s="3" t="s">
        <v>18</v>
      </c>
      <c r="C2" s="7" t="s">
        <v>6</v>
      </c>
      <c r="D2" s="11" t="s">
        <v>5</v>
      </c>
      <c r="E2" s="15" t="s">
        <v>22</v>
      </c>
      <c r="F2" s="32" t="s">
        <v>17</v>
      </c>
      <c r="G2" s="7" t="s">
        <v>23</v>
      </c>
      <c r="H2" s="19" t="s">
        <v>20</v>
      </c>
      <c r="L2" s="15" t="s">
        <v>25</v>
      </c>
      <c r="M2" s="19" t="s">
        <v>26</v>
      </c>
    </row>
    <row r="3" spans="2:13" ht="15" thickTop="1" x14ac:dyDescent="0.3">
      <c r="B3" s="54">
        <v>0.45</v>
      </c>
      <c r="C3" s="8">
        <v>959</v>
      </c>
      <c r="D3" s="12">
        <v>319</v>
      </c>
      <c r="E3" s="8">
        <v>2.2000000000000002</v>
      </c>
      <c r="F3" s="12">
        <v>0.5</v>
      </c>
      <c r="G3" s="16">
        <f>F3*E3</f>
        <v>1.1000000000000001</v>
      </c>
      <c r="H3" s="53">
        <f>2*PI()*B3*G3 - PI()/2 - PI()/4</f>
        <v>0.75398223686155053</v>
      </c>
      <c r="L3" s="8">
        <f t="shared" ref="L3:L22" si="0">F3/10</f>
        <v>0.05</v>
      </c>
      <c r="M3" s="42">
        <f>ABS(H3) * SQRT((0.5/B3)^2 + (L3/G3)^2)</f>
        <v>0.83845876444777245</v>
      </c>
    </row>
    <row r="4" spans="2:13" x14ac:dyDescent="0.3">
      <c r="B4" s="55">
        <v>2.25</v>
      </c>
      <c r="C4" s="9">
        <v>612</v>
      </c>
      <c r="D4" s="13">
        <v>196</v>
      </c>
      <c r="E4" s="9">
        <v>2</v>
      </c>
      <c r="F4" s="13">
        <v>0.1</v>
      </c>
      <c r="G4" s="17">
        <f t="shared" ref="G4:G22" si="1">F4*E4</f>
        <v>0.2</v>
      </c>
      <c r="H4" s="53">
        <f t="shared" ref="H4:H22" si="2">2*PI()*B4*G4 - PI()/2 - PI()/4</f>
        <v>0.47123889803846897</v>
      </c>
      <c r="L4" s="9">
        <f t="shared" si="0"/>
        <v>0.01</v>
      </c>
      <c r="M4" s="43">
        <f t="shared" ref="M4:M22" si="3">ABS(H4) * SQRT((0.5/B4)^2 + (L4/G4)^2)</f>
        <v>0.10733774899765126</v>
      </c>
    </row>
    <row r="5" spans="2:13" x14ac:dyDescent="0.3">
      <c r="B5" s="55">
        <v>4.5</v>
      </c>
      <c r="C5" s="9">
        <v>352</v>
      </c>
      <c r="D5" s="13">
        <v>115</v>
      </c>
      <c r="E5" s="9">
        <v>1.8</v>
      </c>
      <c r="F5" s="13">
        <v>0.05</v>
      </c>
      <c r="G5" s="17">
        <f t="shared" si="1"/>
        <v>9.0000000000000011E-2</v>
      </c>
      <c r="H5" s="53">
        <f t="shared" si="2"/>
        <v>0.18849555921538785</v>
      </c>
      <c r="L5" s="9">
        <f t="shared" si="0"/>
        <v>5.0000000000000001E-3</v>
      </c>
      <c r="M5" s="43">
        <f t="shared" si="3"/>
        <v>2.341604910346912E-2</v>
      </c>
    </row>
    <row r="6" spans="2:13" x14ac:dyDescent="0.3">
      <c r="B6" s="55">
        <v>6.75</v>
      </c>
      <c r="C6" s="9">
        <v>229</v>
      </c>
      <c r="D6" s="13">
        <v>78.5</v>
      </c>
      <c r="E6" s="9">
        <v>2.6</v>
      </c>
      <c r="F6" s="13">
        <v>0.02</v>
      </c>
      <c r="G6" s="17">
        <f t="shared" si="1"/>
        <v>5.2000000000000005E-2</v>
      </c>
      <c r="H6" s="53">
        <f t="shared" si="2"/>
        <v>-0.15079644737231002</v>
      </c>
      <c r="L6" s="9">
        <f t="shared" si="0"/>
        <v>2E-3</v>
      </c>
      <c r="M6" s="43">
        <f t="shared" si="3"/>
        <v>1.2586091932955132E-2</v>
      </c>
    </row>
    <row r="7" spans="2:13" x14ac:dyDescent="0.3">
      <c r="B7" s="55">
        <v>9</v>
      </c>
      <c r="C7" s="9">
        <v>162</v>
      </c>
      <c r="D7" s="13">
        <v>58.7</v>
      </c>
      <c r="E7" s="9">
        <v>1.7</v>
      </c>
      <c r="F7" s="13">
        <v>0.02</v>
      </c>
      <c r="G7" s="17">
        <f t="shared" si="1"/>
        <v>3.4000000000000002E-2</v>
      </c>
      <c r="H7" s="53">
        <f t="shared" si="2"/>
        <v>-0.43353978619539135</v>
      </c>
      <c r="L7" s="9">
        <f t="shared" si="0"/>
        <v>2E-3</v>
      </c>
      <c r="M7" s="43">
        <f t="shared" si="3"/>
        <v>3.5078237958958078E-2</v>
      </c>
    </row>
    <row r="8" spans="2:13" x14ac:dyDescent="0.3">
      <c r="B8" s="55">
        <v>11.25</v>
      </c>
      <c r="C8" s="9">
        <v>121</v>
      </c>
      <c r="D8" s="13">
        <v>45.9</v>
      </c>
      <c r="E8" s="9">
        <v>1.2</v>
      </c>
      <c r="F8" s="13">
        <v>0.02</v>
      </c>
      <c r="G8" s="17">
        <f t="shared" si="1"/>
        <v>2.4E-2</v>
      </c>
      <c r="H8" s="53">
        <f t="shared" si="2"/>
        <v>-0.65973445725385638</v>
      </c>
      <c r="L8" s="9">
        <f t="shared" si="0"/>
        <v>2E-3</v>
      </c>
      <c r="M8" s="43">
        <f t="shared" si="3"/>
        <v>6.2308254296197546E-2</v>
      </c>
    </row>
    <row r="9" spans="2:13" x14ac:dyDescent="0.3">
      <c r="B9" s="55">
        <v>13.5</v>
      </c>
      <c r="C9" s="9">
        <v>94</v>
      </c>
      <c r="D9" s="13">
        <v>36.6</v>
      </c>
      <c r="E9" s="9">
        <v>1.8</v>
      </c>
      <c r="F9" s="13">
        <v>0.01</v>
      </c>
      <c r="G9" s="17">
        <f t="shared" si="1"/>
        <v>1.8000000000000002E-2</v>
      </c>
      <c r="H9" s="53">
        <f t="shared" si="2"/>
        <v>-0.82938046054770531</v>
      </c>
      <c r="L9" s="9">
        <f t="shared" si="0"/>
        <v>1E-3</v>
      </c>
      <c r="M9" s="43">
        <f t="shared" si="3"/>
        <v>5.5377292173568328E-2</v>
      </c>
    </row>
    <row r="10" spans="2:13" x14ac:dyDescent="0.3">
      <c r="B10" s="55">
        <v>15.75</v>
      </c>
      <c r="C10" s="9">
        <v>76</v>
      </c>
      <c r="D10" s="13">
        <v>29.9</v>
      </c>
      <c r="E10" s="9">
        <v>1.3</v>
      </c>
      <c r="F10" s="13">
        <v>0.01</v>
      </c>
      <c r="G10" s="17">
        <f t="shared" si="1"/>
        <v>1.3000000000000001E-2</v>
      </c>
      <c r="H10" s="53">
        <f t="shared" si="2"/>
        <v>-1.0697122985473244</v>
      </c>
      <c r="L10" s="9">
        <f t="shared" si="0"/>
        <v>1E-3</v>
      </c>
      <c r="M10" s="43">
        <f t="shared" si="3"/>
        <v>8.9017613372157911E-2</v>
      </c>
    </row>
    <row r="11" spans="2:13" x14ac:dyDescent="0.3">
      <c r="B11" s="55">
        <v>18</v>
      </c>
      <c r="C11" s="9">
        <v>63</v>
      </c>
      <c r="D11" s="13">
        <v>24.4</v>
      </c>
      <c r="E11" s="9">
        <v>1</v>
      </c>
      <c r="F11" s="13">
        <v>0.01</v>
      </c>
      <c r="G11" s="17">
        <f t="shared" si="1"/>
        <v>0.01</v>
      </c>
      <c r="H11" s="53">
        <f t="shared" si="2"/>
        <v>-1.2252211349000193</v>
      </c>
      <c r="L11" s="9">
        <f t="shared" si="0"/>
        <v>1E-3</v>
      </c>
      <c r="M11" s="43">
        <f t="shared" si="3"/>
        <v>0.12716122063269084</v>
      </c>
    </row>
    <row r="12" spans="2:13" x14ac:dyDescent="0.3">
      <c r="B12" s="55">
        <v>20.25</v>
      </c>
      <c r="C12" s="9">
        <v>55</v>
      </c>
      <c r="D12" s="13">
        <v>19.86</v>
      </c>
      <c r="E12" s="9">
        <v>0.8</v>
      </c>
      <c r="F12" s="13">
        <v>0.01</v>
      </c>
      <c r="G12" s="17">
        <f t="shared" si="1"/>
        <v>8.0000000000000002E-3</v>
      </c>
      <c r="H12" s="53">
        <f t="shared" si="2"/>
        <v>-1.3383184704292519</v>
      </c>
      <c r="L12" s="9">
        <f t="shared" si="0"/>
        <v>1E-3</v>
      </c>
      <c r="M12" s="43">
        <f t="shared" si="3"/>
        <v>0.17052227297016467</v>
      </c>
    </row>
    <row r="13" spans="2:13" x14ac:dyDescent="0.3">
      <c r="B13" s="55">
        <v>22.5</v>
      </c>
      <c r="C13" s="9">
        <v>49</v>
      </c>
      <c r="D13" s="13">
        <v>15.91</v>
      </c>
      <c r="E13" s="9">
        <v>1.1000000000000001</v>
      </c>
      <c r="F13" s="13">
        <v>5.0000000000000001E-3</v>
      </c>
      <c r="G13" s="17">
        <f t="shared" si="1"/>
        <v>5.5000000000000005E-3</v>
      </c>
      <c r="H13" s="53">
        <f t="shared" si="2"/>
        <v>-1.578650308428871</v>
      </c>
      <c r="L13" s="9">
        <f t="shared" si="0"/>
        <v>5.0000000000000001E-4</v>
      </c>
      <c r="M13" s="43">
        <f t="shared" si="3"/>
        <v>0.14773915089761905</v>
      </c>
    </row>
    <row r="14" spans="2:13" x14ac:dyDescent="0.3">
      <c r="B14" s="55">
        <v>24.75</v>
      </c>
      <c r="C14" s="9">
        <v>44</v>
      </c>
      <c r="D14" s="13">
        <v>12.35</v>
      </c>
      <c r="E14" s="9">
        <v>0.9</v>
      </c>
      <c r="F14" s="13">
        <v>5.0000000000000001E-3</v>
      </c>
      <c r="G14" s="17">
        <f t="shared" si="1"/>
        <v>4.5000000000000005E-3</v>
      </c>
      <c r="H14" s="53">
        <f t="shared" si="2"/>
        <v>-1.6564047266052184</v>
      </c>
      <c r="L14" s="9">
        <f t="shared" si="0"/>
        <v>5.0000000000000001E-4</v>
      </c>
      <c r="M14" s="43">
        <f t="shared" si="3"/>
        <v>0.18706230136066782</v>
      </c>
    </row>
    <row r="15" spans="2:13" x14ac:dyDescent="0.3">
      <c r="B15" s="55">
        <v>27</v>
      </c>
      <c r="C15" s="9">
        <v>40</v>
      </c>
      <c r="D15" s="13">
        <v>9.1300000000000008</v>
      </c>
      <c r="E15" s="9">
        <v>1.6</v>
      </c>
      <c r="F15" s="13">
        <v>2E-3</v>
      </c>
      <c r="G15" s="17">
        <f t="shared" si="1"/>
        <v>3.2000000000000002E-3</v>
      </c>
      <c r="H15" s="53">
        <f t="shared" si="2"/>
        <v>-1.8133272796520286</v>
      </c>
      <c r="L15" s="9">
        <f t="shared" si="0"/>
        <v>2.0000000000000001E-4</v>
      </c>
      <c r="M15" s="43">
        <f t="shared" si="3"/>
        <v>0.11820314774933369</v>
      </c>
    </row>
    <row r="16" spans="2:13" x14ac:dyDescent="0.3">
      <c r="B16" s="55">
        <v>29.25</v>
      </c>
      <c r="C16" s="9">
        <v>38</v>
      </c>
      <c r="D16" s="13">
        <v>6.21</v>
      </c>
      <c r="E16" s="9">
        <v>1</v>
      </c>
      <c r="F16" s="13">
        <v>2E-3</v>
      </c>
      <c r="G16" s="17">
        <f t="shared" si="1"/>
        <v>2E-3</v>
      </c>
      <c r="H16" s="53">
        <f t="shared" si="2"/>
        <v>-1.988628149722339</v>
      </c>
      <c r="L16" s="9">
        <f t="shared" si="0"/>
        <v>2.0000000000000001E-4</v>
      </c>
      <c r="M16" s="43">
        <f t="shared" si="3"/>
        <v>0.20174733451241622</v>
      </c>
    </row>
    <row r="17" spans="1:13" x14ac:dyDescent="0.3">
      <c r="B17" s="55">
        <v>31.5</v>
      </c>
      <c r="C17" s="9">
        <v>35</v>
      </c>
      <c r="D17" s="13">
        <v>3.59</v>
      </c>
      <c r="E17" s="9">
        <v>0</v>
      </c>
      <c r="F17" s="13">
        <v>2E-3</v>
      </c>
      <c r="G17" s="17">
        <f t="shared" si="1"/>
        <v>0</v>
      </c>
      <c r="H17" s="53">
        <f t="shared" si="2"/>
        <v>-2.3561944901923448</v>
      </c>
      <c r="L17" s="9">
        <f t="shared" si="0"/>
        <v>2.0000000000000001E-4</v>
      </c>
      <c r="M17" s="43" t="e">
        <f t="shared" si="3"/>
        <v>#DIV/0!</v>
      </c>
    </row>
    <row r="18" spans="1:13" x14ac:dyDescent="0.3">
      <c r="B18" s="55">
        <v>33.75</v>
      </c>
      <c r="C18" s="9">
        <v>33.700000000000003</v>
      </c>
      <c r="D18" s="13">
        <v>2.38</v>
      </c>
      <c r="E18" s="9">
        <v>-0.7</v>
      </c>
      <c r="F18" s="13">
        <v>5.0000000000000001E-3</v>
      </c>
      <c r="G18" s="17">
        <f t="shared" si="1"/>
        <v>-3.4999999999999996E-3</v>
      </c>
      <c r="H18" s="53">
        <f t="shared" si="2"/>
        <v>-3.0983957546029335</v>
      </c>
      <c r="L18" s="9">
        <f t="shared" si="0"/>
        <v>5.0000000000000001E-4</v>
      </c>
      <c r="M18" s="43">
        <f t="shared" si="3"/>
        <v>0.44500171188518917</v>
      </c>
    </row>
    <row r="19" spans="1:13" x14ac:dyDescent="0.3">
      <c r="B19" s="55">
        <v>36</v>
      </c>
      <c r="C19" s="9">
        <v>32.799999999999997</v>
      </c>
      <c r="D19" s="13">
        <v>3.88</v>
      </c>
      <c r="E19" s="9">
        <v>-1.4</v>
      </c>
      <c r="F19" s="13">
        <v>5.0000000000000001E-3</v>
      </c>
      <c r="G19" s="17">
        <f t="shared" si="1"/>
        <v>-6.9999999999999993E-3</v>
      </c>
      <c r="H19" s="53">
        <f t="shared" si="2"/>
        <v>-3.9395571876016007</v>
      </c>
      <c r="L19" s="9">
        <f t="shared" si="0"/>
        <v>5.0000000000000001E-4</v>
      </c>
      <c r="M19" s="43">
        <f t="shared" si="3"/>
        <v>0.28666720686454378</v>
      </c>
    </row>
    <row r="20" spans="1:13" x14ac:dyDescent="0.3">
      <c r="B20" s="55">
        <v>38.25</v>
      </c>
      <c r="C20" s="9">
        <v>33.200000000000003</v>
      </c>
      <c r="D20" s="13">
        <v>6.57</v>
      </c>
      <c r="E20" s="9">
        <v>-1.5</v>
      </c>
      <c r="F20" s="13">
        <v>5.0000000000000001E-3</v>
      </c>
      <c r="G20" s="17">
        <f t="shared" si="1"/>
        <v>-7.4999999999999997E-3</v>
      </c>
      <c r="H20" s="53">
        <f t="shared" si="2"/>
        <v>-4.1586832751894889</v>
      </c>
      <c r="L20" s="9">
        <f t="shared" si="0"/>
        <v>5.0000000000000001E-4</v>
      </c>
      <c r="M20" s="43">
        <f t="shared" si="3"/>
        <v>0.28252488235338635</v>
      </c>
    </row>
    <row r="21" spans="1:13" x14ac:dyDescent="0.3">
      <c r="B21" s="55">
        <v>40.5</v>
      </c>
      <c r="C21" s="9">
        <v>33.700000000000003</v>
      </c>
      <c r="D21" s="13">
        <v>9.58</v>
      </c>
      <c r="E21" s="9">
        <v>-1.5</v>
      </c>
      <c r="F21" s="13">
        <v>5.0000000000000001E-3</v>
      </c>
      <c r="G21" s="17">
        <f t="shared" si="1"/>
        <v>-7.4999999999999997E-3</v>
      </c>
      <c r="H21" s="53">
        <f t="shared" si="2"/>
        <v>-4.2647120272481445</v>
      </c>
      <c r="L21" s="9">
        <f t="shared" si="0"/>
        <v>5.0000000000000001E-4</v>
      </c>
      <c r="M21" s="43">
        <f t="shared" si="3"/>
        <v>0.28914811184241046</v>
      </c>
    </row>
    <row r="22" spans="1:13" ht="15" thickBot="1" x14ac:dyDescent="0.35">
      <c r="B22" s="56">
        <v>42.75</v>
      </c>
      <c r="C22" s="10">
        <v>34.799999999999997</v>
      </c>
      <c r="D22" s="14">
        <v>12.87</v>
      </c>
      <c r="E22" s="10">
        <v>-1.4</v>
      </c>
      <c r="F22" s="14">
        <v>5.0000000000000001E-3</v>
      </c>
      <c r="G22" s="18">
        <f t="shared" si="1"/>
        <v>-6.9999999999999993E-3</v>
      </c>
      <c r="H22" s="18">
        <f t="shared" si="2"/>
        <v>-4.2364376933658363</v>
      </c>
      <c r="L22" s="10">
        <f t="shared" si="0"/>
        <v>5.0000000000000001E-4</v>
      </c>
      <c r="M22" s="44">
        <f t="shared" si="3"/>
        <v>0.3066325011225064</v>
      </c>
    </row>
    <row r="23" spans="1:13" ht="15" thickTop="1" x14ac:dyDescent="0.3"/>
    <row r="24" spans="1:13" x14ac:dyDescent="0.3">
      <c r="B24" s="2">
        <f>B3*1000</f>
        <v>450</v>
      </c>
      <c r="C24" s="2">
        <f>SQRT(B24)</f>
        <v>21.213203435596427</v>
      </c>
    </row>
    <row r="25" spans="1:13" x14ac:dyDescent="0.3">
      <c r="A25" s="1" t="s">
        <v>0</v>
      </c>
      <c r="B25" s="2">
        <f t="shared" ref="B25:B51" si="4">B4*1000</f>
        <v>2250</v>
      </c>
      <c r="C25" s="2">
        <f t="shared" ref="C25:C43" si="5">SQRT(B25)</f>
        <v>47.434164902525687</v>
      </c>
    </row>
    <row r="26" spans="1:13" x14ac:dyDescent="0.3">
      <c r="A26" s="1" t="s">
        <v>1</v>
      </c>
      <c r="B26" s="2">
        <f t="shared" si="4"/>
        <v>4500</v>
      </c>
      <c r="C26" s="2">
        <f t="shared" si="5"/>
        <v>67.082039324993687</v>
      </c>
    </row>
    <row r="27" spans="1:13" x14ac:dyDescent="0.3">
      <c r="A27" s="1" t="s">
        <v>2</v>
      </c>
      <c r="B27" s="2">
        <f t="shared" si="4"/>
        <v>6750</v>
      </c>
      <c r="C27" s="2">
        <f t="shared" si="5"/>
        <v>82.158383625774917</v>
      </c>
    </row>
    <row r="28" spans="1:13" x14ac:dyDescent="0.3">
      <c r="A28" s="1" t="s">
        <v>3</v>
      </c>
      <c r="B28" s="2">
        <f t="shared" si="4"/>
        <v>9000</v>
      </c>
      <c r="C28" s="2">
        <f t="shared" si="5"/>
        <v>94.868329805051374</v>
      </c>
    </row>
    <row r="29" spans="1:13" x14ac:dyDescent="0.3">
      <c r="A29" s="1" t="s">
        <v>16</v>
      </c>
      <c r="B29" s="2">
        <f t="shared" si="4"/>
        <v>11250</v>
      </c>
      <c r="C29" s="2">
        <f t="shared" si="5"/>
        <v>106.06601717798213</v>
      </c>
    </row>
    <row r="30" spans="1:13" x14ac:dyDescent="0.3">
      <c r="B30" s="2">
        <f t="shared" si="4"/>
        <v>13500</v>
      </c>
      <c r="C30" s="2">
        <f t="shared" si="5"/>
        <v>116.18950038622251</v>
      </c>
    </row>
    <row r="31" spans="1:13" x14ac:dyDescent="0.3">
      <c r="B31" s="2">
        <f t="shared" si="4"/>
        <v>15750</v>
      </c>
      <c r="C31" s="2">
        <f t="shared" si="5"/>
        <v>125.49900398011133</v>
      </c>
    </row>
    <row r="32" spans="1:13" x14ac:dyDescent="0.3">
      <c r="B32" s="2">
        <f t="shared" si="4"/>
        <v>18000</v>
      </c>
      <c r="C32" s="2">
        <f t="shared" si="5"/>
        <v>134.16407864998737</v>
      </c>
    </row>
    <row r="33" spans="2:3" x14ac:dyDescent="0.3">
      <c r="B33" s="2">
        <f t="shared" si="4"/>
        <v>20250</v>
      </c>
      <c r="C33" s="2">
        <f t="shared" si="5"/>
        <v>142.30249470757707</v>
      </c>
    </row>
    <row r="34" spans="2:3" x14ac:dyDescent="0.3">
      <c r="B34" s="2">
        <f t="shared" si="4"/>
        <v>22500</v>
      </c>
      <c r="C34" s="2">
        <f t="shared" si="5"/>
        <v>150</v>
      </c>
    </row>
    <row r="35" spans="2:3" x14ac:dyDescent="0.3">
      <c r="B35" s="2">
        <f t="shared" si="4"/>
        <v>24750</v>
      </c>
      <c r="C35" s="2">
        <f t="shared" si="5"/>
        <v>157.32132722552274</v>
      </c>
    </row>
    <row r="36" spans="2:3" x14ac:dyDescent="0.3">
      <c r="B36" s="2">
        <f t="shared" si="4"/>
        <v>27000</v>
      </c>
      <c r="C36" s="2">
        <f t="shared" si="5"/>
        <v>164.31676725154983</v>
      </c>
    </row>
    <row r="37" spans="2:3" x14ac:dyDescent="0.3">
      <c r="B37" s="2">
        <f t="shared" si="4"/>
        <v>29250</v>
      </c>
      <c r="C37" s="2">
        <f t="shared" si="5"/>
        <v>171.02631376487071</v>
      </c>
    </row>
    <row r="38" spans="2:3" x14ac:dyDescent="0.3">
      <c r="B38" s="2">
        <f t="shared" si="4"/>
        <v>31500</v>
      </c>
      <c r="C38" s="2">
        <f t="shared" si="5"/>
        <v>177.48239349298848</v>
      </c>
    </row>
    <row r="39" spans="2:3" x14ac:dyDescent="0.3">
      <c r="B39" s="2">
        <f t="shared" si="4"/>
        <v>33750</v>
      </c>
      <c r="C39" s="2">
        <f t="shared" si="5"/>
        <v>183.71173070873834</v>
      </c>
    </row>
    <row r="40" spans="2:3" x14ac:dyDescent="0.3">
      <c r="B40" s="2">
        <f t="shared" si="4"/>
        <v>36000</v>
      </c>
      <c r="C40" s="2">
        <f t="shared" si="5"/>
        <v>189.73665961010275</v>
      </c>
    </row>
    <row r="41" spans="2:3" x14ac:dyDescent="0.3">
      <c r="B41" s="2">
        <f>B20*1000</f>
        <v>38250</v>
      </c>
      <c r="C41" s="2">
        <f t="shared" si="5"/>
        <v>195.57607215607945</v>
      </c>
    </row>
    <row r="42" spans="2:3" x14ac:dyDescent="0.3">
      <c r="B42" s="2">
        <f t="shared" si="4"/>
        <v>40500</v>
      </c>
      <c r="C42" s="2">
        <f t="shared" si="5"/>
        <v>201.24611797498108</v>
      </c>
    </row>
    <row r="43" spans="2:3" x14ac:dyDescent="0.3">
      <c r="B43" s="2">
        <f t="shared" si="4"/>
        <v>42750</v>
      </c>
      <c r="C43" s="2">
        <f t="shared" si="5"/>
        <v>206.76073128135332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6E3D-411C-435A-8749-F1FCAEE4B8AC}">
  <dimension ref="B1:C8"/>
  <sheetViews>
    <sheetView tabSelected="1" workbookViewId="0">
      <selection activeCell="B2" sqref="B2:C7"/>
    </sheetView>
  </sheetViews>
  <sheetFormatPr defaultRowHeight="14.4" x14ac:dyDescent="0.3"/>
  <sheetData>
    <row r="1" spans="2:3" ht="15" thickBot="1" x14ac:dyDescent="0.35"/>
    <row r="2" spans="2:3" ht="15.6" thickTop="1" thickBot="1" x14ac:dyDescent="0.35">
      <c r="B2" s="15" t="s">
        <v>4</v>
      </c>
      <c r="C2" s="41" t="s">
        <v>29</v>
      </c>
    </row>
    <row r="3" spans="2:3" ht="15" thickTop="1" x14ac:dyDescent="0.3">
      <c r="B3" s="8">
        <v>40</v>
      </c>
      <c r="C3" s="20">
        <v>10.6</v>
      </c>
    </row>
    <row r="4" spans="2:3" x14ac:dyDescent="0.3">
      <c r="B4" s="9">
        <v>100</v>
      </c>
      <c r="C4" s="21">
        <v>9.1300000000000008</v>
      </c>
    </row>
    <row r="5" spans="2:3" x14ac:dyDescent="0.3">
      <c r="B5" s="9">
        <v>2000</v>
      </c>
      <c r="C5" s="21">
        <v>3.09</v>
      </c>
    </row>
    <row r="6" spans="2:3" x14ac:dyDescent="0.3">
      <c r="B6" s="9">
        <v>20000</v>
      </c>
      <c r="C6" s="21">
        <v>4.1399999999999997</v>
      </c>
    </row>
    <row r="7" spans="2:3" ht="15" thickBot="1" x14ac:dyDescent="0.35">
      <c r="B7" s="10">
        <v>15000</v>
      </c>
      <c r="C7" s="22">
        <v>3.49</v>
      </c>
    </row>
    <row r="8" spans="2: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2022-10-28T17:33:04Z</dcterms:created>
  <dcterms:modified xsi:type="dcterms:W3CDTF">2022-10-29T01:10:06Z</dcterms:modified>
</cp:coreProperties>
</file>