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n2tf/Desktop/"/>
    </mc:Choice>
  </mc:AlternateContent>
  <xr:revisionPtr revIDLastSave="0" documentId="13_ncr:1_{AB04B3EE-AD28-E442-9223-813B14B9BAA5}" xr6:coauthVersionLast="36" xr6:coauthVersionMax="36" xr10:uidLastSave="{00000000-0000-0000-0000-000000000000}"/>
  <bookViews>
    <workbookView xWindow="0" yWindow="460" windowWidth="33600" windowHeight="19480" xr2:uid="{00000000-000D-0000-FFFF-FFFF00000000}"/>
  </bookViews>
  <sheets>
    <sheet name="All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F8" i="1" l="1"/>
  <c r="AF21" i="1" l="1"/>
  <c r="AE21" i="1"/>
  <c r="X4" i="1" l="1"/>
  <c r="X5" i="1"/>
  <c r="X6" i="1"/>
  <c r="X7" i="1"/>
  <c r="X8" i="1"/>
  <c r="X9" i="1"/>
  <c r="X10" i="1"/>
  <c r="X12" i="1"/>
  <c r="X13" i="1"/>
  <c r="X14" i="1"/>
  <c r="X16" i="1"/>
  <c r="X17" i="1"/>
  <c r="X18" i="1"/>
  <c r="X19" i="1"/>
  <c r="X20" i="1"/>
  <c r="X21" i="1"/>
  <c r="X22" i="1"/>
  <c r="X23" i="1"/>
  <c r="AE22" i="1"/>
  <c r="AD22" i="1"/>
  <c r="U22" i="1"/>
  <c r="R22" i="1"/>
  <c r="O22" i="1"/>
  <c r="K22" i="1"/>
  <c r="I22" i="1"/>
  <c r="G22" i="1"/>
  <c r="E22" i="1"/>
  <c r="X3" i="1"/>
  <c r="Y22" i="1" l="1"/>
  <c r="AC22" i="1" s="1"/>
  <c r="L22" i="1"/>
  <c r="AB22" i="1" s="1"/>
  <c r="AF22" i="1" l="1"/>
  <c r="F24" i="1" l="1"/>
  <c r="H24" i="1"/>
  <c r="J24" i="1"/>
  <c r="M24" i="1"/>
  <c r="N24" i="1"/>
  <c r="P24" i="1"/>
  <c r="Q24" i="1"/>
  <c r="S24" i="1"/>
  <c r="T24" i="1"/>
  <c r="V24" i="1"/>
  <c r="W24" i="1"/>
  <c r="Z24" i="1"/>
  <c r="AA24" i="1"/>
  <c r="F25" i="1"/>
  <c r="H25" i="1"/>
  <c r="J25" i="1"/>
  <c r="M25" i="1"/>
  <c r="N25" i="1"/>
  <c r="P25" i="1"/>
  <c r="Q25" i="1"/>
  <c r="S25" i="1"/>
  <c r="T25" i="1"/>
  <c r="V25" i="1"/>
  <c r="W25" i="1"/>
  <c r="Z25" i="1"/>
  <c r="AA25" i="1"/>
  <c r="F26" i="1"/>
  <c r="H26" i="1"/>
  <c r="J26" i="1"/>
  <c r="M26" i="1"/>
  <c r="N26" i="1"/>
  <c r="P26" i="1"/>
  <c r="Q26" i="1"/>
  <c r="S26" i="1"/>
  <c r="T26" i="1"/>
  <c r="V26" i="1"/>
  <c r="W26" i="1"/>
  <c r="Z26" i="1"/>
  <c r="AA26" i="1"/>
  <c r="D26" i="1"/>
  <c r="D25" i="1"/>
  <c r="D24" i="1"/>
  <c r="AE4" i="1" l="1"/>
  <c r="AE5" i="1"/>
  <c r="AE6" i="1"/>
  <c r="AE7" i="1"/>
  <c r="AE8" i="1"/>
  <c r="AE9" i="1"/>
  <c r="AE10" i="1"/>
  <c r="AE12" i="1"/>
  <c r="AE13" i="1"/>
  <c r="AE14" i="1"/>
  <c r="AE16" i="1"/>
  <c r="AE17" i="1"/>
  <c r="AE18" i="1"/>
  <c r="AE19" i="1"/>
  <c r="AE20" i="1"/>
  <c r="AE23" i="1"/>
  <c r="AE3" i="1"/>
  <c r="AD4" i="1"/>
  <c r="AD5" i="1"/>
  <c r="AD6" i="1"/>
  <c r="AD7" i="1"/>
  <c r="AD8" i="1"/>
  <c r="AD9" i="1"/>
  <c r="AD10" i="1"/>
  <c r="AD12" i="1"/>
  <c r="AD13" i="1"/>
  <c r="AD14" i="1"/>
  <c r="AD16" i="1"/>
  <c r="AD17" i="1"/>
  <c r="AD18" i="1"/>
  <c r="AD19" i="1"/>
  <c r="AD20" i="1"/>
  <c r="AD21" i="1"/>
  <c r="AD23" i="1"/>
  <c r="AD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3" i="1"/>
  <c r="Y3" i="1" l="1"/>
  <c r="U24" i="1"/>
  <c r="U26" i="1"/>
  <c r="U25" i="1"/>
  <c r="G24" i="1"/>
  <c r="G25" i="1"/>
  <c r="G26" i="1"/>
  <c r="I25" i="1"/>
  <c r="I24" i="1"/>
  <c r="I26" i="1"/>
  <c r="E24" i="1"/>
  <c r="E26" i="1"/>
  <c r="E25" i="1"/>
  <c r="O25" i="1"/>
  <c r="O26" i="1"/>
  <c r="O24" i="1"/>
  <c r="Y18" i="1"/>
  <c r="AC18" i="1" s="1"/>
  <c r="AD25" i="1"/>
  <c r="AD26" i="1"/>
  <c r="AD24" i="1"/>
  <c r="K25" i="1"/>
  <c r="K24" i="1"/>
  <c r="K26" i="1"/>
  <c r="X24" i="1"/>
  <c r="X26" i="1"/>
  <c r="X25" i="1"/>
  <c r="AE25" i="1"/>
  <c r="AE26" i="1"/>
  <c r="AE24" i="1"/>
  <c r="R26" i="1"/>
  <c r="R25" i="1"/>
  <c r="R24" i="1"/>
  <c r="Y10" i="1"/>
  <c r="AC10" i="1" s="1"/>
  <c r="Y13" i="1"/>
  <c r="AC13" i="1" s="1"/>
  <c r="Y6" i="1"/>
  <c r="AC6" i="1" s="1"/>
  <c r="Y14" i="1"/>
  <c r="AC14" i="1" s="1"/>
  <c r="Y7" i="1"/>
  <c r="AC7" i="1" s="1"/>
  <c r="Y17" i="1"/>
  <c r="AC17" i="1" s="1"/>
  <c r="Y21" i="1"/>
  <c r="AC21" i="1" s="1"/>
  <c r="Y16" i="1"/>
  <c r="AC16" i="1" s="1"/>
  <c r="Y12" i="1"/>
  <c r="AC12" i="1" s="1"/>
  <c r="Y9" i="1"/>
  <c r="AC9" i="1" s="1"/>
  <c r="Y20" i="1"/>
  <c r="AC20" i="1" s="1"/>
  <c r="Y5" i="1"/>
  <c r="AC5" i="1" s="1"/>
  <c r="Y11" i="1"/>
  <c r="AC11" i="1" s="1"/>
  <c r="Y8" i="1"/>
  <c r="AC8" i="1" s="1"/>
  <c r="Y19" i="1"/>
  <c r="AC19" i="1" s="1"/>
  <c r="AF19" i="1" s="1"/>
  <c r="Y4" i="1"/>
  <c r="AC4" i="1" s="1"/>
  <c r="Y23" i="1"/>
  <c r="AC23" i="1" s="1"/>
  <c r="Y15" i="1"/>
  <c r="AC15" i="1" s="1"/>
  <c r="L18" i="1"/>
  <c r="AB18" i="1" s="1"/>
  <c r="L16" i="1"/>
  <c r="AB16" i="1" s="1"/>
  <c r="L12" i="1"/>
  <c r="AB12" i="1" s="1"/>
  <c r="AB11" i="1"/>
  <c r="L17" i="1"/>
  <c r="AB17" i="1" s="1"/>
  <c r="L10" i="1"/>
  <c r="AB10" i="1" s="1"/>
  <c r="L13" i="1"/>
  <c r="AB13" i="1" s="1"/>
  <c r="AB15" i="1"/>
  <c r="L9" i="1"/>
  <c r="AB9" i="1" s="1"/>
  <c r="L7" i="1"/>
  <c r="AB7" i="1" s="1"/>
  <c r="L21" i="1"/>
  <c r="AB21" i="1" s="1"/>
  <c r="L6" i="1"/>
  <c r="AB6" i="1" s="1"/>
  <c r="L23" i="1"/>
  <c r="AB23" i="1" s="1"/>
  <c r="L20" i="1"/>
  <c r="AB20" i="1" s="1"/>
  <c r="L5" i="1"/>
  <c r="AB5" i="1" s="1"/>
  <c r="L4" i="1"/>
  <c r="AB4" i="1" s="1"/>
  <c r="L19" i="1"/>
  <c r="AB19" i="1" s="1"/>
  <c r="L8" i="1"/>
  <c r="AB8" i="1" s="1"/>
  <c r="L3" i="1"/>
  <c r="L14" i="1"/>
  <c r="AB14" i="1" s="1"/>
  <c r="AF16" i="1" l="1"/>
  <c r="AF13" i="1"/>
  <c r="AF6" i="1"/>
  <c r="AF20" i="1"/>
  <c r="AF14" i="1"/>
  <c r="AF17" i="1"/>
  <c r="AF18" i="1"/>
  <c r="AF23" i="1"/>
  <c r="AF12" i="1"/>
  <c r="AF4" i="1"/>
  <c r="AC3" i="1"/>
  <c r="Y25" i="1"/>
  <c r="Y26" i="1"/>
  <c r="Y24" i="1"/>
  <c r="AB3" i="1"/>
  <c r="L24" i="1"/>
  <c r="L25" i="1"/>
  <c r="L26" i="1"/>
  <c r="AF10" i="1"/>
  <c r="AF5" i="1"/>
  <c r="AF7" i="1"/>
  <c r="AF9" i="1"/>
  <c r="AC26" i="1" l="1"/>
  <c r="AC25" i="1"/>
  <c r="AC24" i="1"/>
  <c r="AF3" i="1"/>
  <c r="AB25" i="1"/>
  <c r="AB24" i="1"/>
  <c r="AB26" i="1"/>
  <c r="AF26" i="1" l="1"/>
  <c r="AF25" i="1"/>
  <c r="AF24" i="1"/>
</calcChain>
</file>

<file path=xl/sharedStrings.xml><?xml version="1.0" encoding="utf-8"?>
<sst xmlns="http://schemas.openxmlformats.org/spreadsheetml/2006/main" count="86" uniqueCount="81">
  <si>
    <t>Student ID</t>
  </si>
  <si>
    <t>HW #1 [40]</t>
  </si>
  <si>
    <t>HW #2 [50]</t>
  </si>
  <si>
    <t>HW #3 [30]</t>
  </si>
  <si>
    <t>HW #4 [40]</t>
  </si>
  <si>
    <t>Quiz #1 [25]</t>
  </si>
  <si>
    <t>Quiz #1. Retake [22.5]</t>
  </si>
  <si>
    <t>Quiz #2 [40]</t>
  </si>
  <si>
    <t>Quiz #2. Retake [36]</t>
  </si>
  <si>
    <t>Quiz #3 [40]</t>
  </si>
  <si>
    <t>Quiz #3. Retake [36]</t>
  </si>
  <si>
    <t>Quiz #4 [30]</t>
  </si>
  <si>
    <t>Quiz #4. Retake [27]</t>
  </si>
  <si>
    <t>HW #1 (100)</t>
  </si>
  <si>
    <t>HW #2 (100)</t>
  </si>
  <si>
    <t>HW #3 (100)</t>
  </si>
  <si>
    <t>HW #4 (100)</t>
  </si>
  <si>
    <t>QUIZ</t>
  </si>
  <si>
    <t>Grade</t>
  </si>
  <si>
    <t>HOMEWORK</t>
  </si>
  <si>
    <t>Student Name</t>
  </si>
  <si>
    <t>No.</t>
  </si>
  <si>
    <t>Participation (10)</t>
  </si>
  <si>
    <t>GRADING</t>
  </si>
  <si>
    <t>Q #1 (25)</t>
  </si>
  <si>
    <t>Q #2 (40)</t>
  </si>
  <si>
    <t>Q #3 (40)</t>
  </si>
  <si>
    <t>Q #4 (30)</t>
  </si>
  <si>
    <t>Overall (100)</t>
  </si>
  <si>
    <t>Max</t>
  </si>
  <si>
    <t>Min</t>
  </si>
  <si>
    <t>Average</t>
  </si>
  <si>
    <t>Final (100)</t>
  </si>
  <si>
    <t>QUIZ 
(20%)</t>
  </si>
  <si>
    <t>HW 
(30%)</t>
  </si>
  <si>
    <t>Participation
(10%)</t>
  </si>
  <si>
    <t>Final
(40%)</t>
  </si>
  <si>
    <t>Andrews, Steve</t>
  </si>
  <si>
    <t>Arcuri, Timothy</t>
  </si>
  <si>
    <t>Bennett, Ian</t>
  </si>
  <si>
    <t>Benson, Kevin</t>
  </si>
  <si>
    <t>Berenback-Gold, Betsy</t>
  </si>
  <si>
    <t>Chavda, Udit</t>
  </si>
  <si>
    <t>Ekanem, Esther</t>
  </si>
  <si>
    <t>Yetim, Halide</t>
  </si>
  <si>
    <t>Islin, Allison</t>
  </si>
  <si>
    <t>Kapadia, Shrey</t>
  </si>
  <si>
    <t>Kite, John</t>
  </si>
  <si>
    <t>Moore, George</t>
  </si>
  <si>
    <t>Pityk, Rachel</t>
  </si>
  <si>
    <t>Ramos, Hector</t>
  </si>
  <si>
    <t>Roberts, Isaac</t>
  </si>
  <si>
    <t>Shah, Ronak</t>
  </si>
  <si>
    <t>Shields, Corey</t>
  </si>
  <si>
    <t>Skipper, Erik</t>
  </si>
  <si>
    <t>Traber, Michael</t>
  </si>
  <si>
    <t>Wersinger, Timothy</t>
  </si>
  <si>
    <t>Zhou, Andrea</t>
  </si>
  <si>
    <t>-</t>
  </si>
  <si>
    <t>Incomplete</t>
  </si>
  <si>
    <t>sa9ka</t>
  </si>
  <si>
    <t>ta6nc</t>
  </si>
  <si>
    <t>ijb4pr</t>
  </si>
  <si>
    <t>kjb4as</t>
  </si>
  <si>
    <t>bhb2m</t>
  </si>
  <si>
    <t>ukc9ze</t>
  </si>
  <si>
    <t>ee6ju</t>
  </si>
  <si>
    <t>ai8rg</t>
  </si>
  <si>
    <t>svk8ty</t>
  </si>
  <si>
    <t>jrk8pm</t>
  </si>
  <si>
    <t>gm4za</t>
  </si>
  <si>
    <t>rkp7vs</t>
  </si>
  <si>
    <t>hjr2e</t>
  </si>
  <si>
    <t>itr9fc</t>
  </si>
  <si>
    <t>rbs7qg</t>
  </si>
  <si>
    <t>cls5mx</t>
  </si>
  <si>
    <t>ets8bx</t>
  </si>
  <si>
    <t>mst9t</t>
  </si>
  <si>
    <t>tsw6nn</t>
  </si>
  <si>
    <t>hy2bq</t>
  </si>
  <si>
    <t>agz5de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</si>
</sst>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0"/>
      <color rgb="FF000000"/>
      <name val="Helvetica Neue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9" fillId="34" borderId="10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164" fontId="19" fillId="35" borderId="10" xfId="0" applyNumberFormat="1" applyFont="1" applyFill="1" applyBorder="1" applyAlignment="1">
      <alignment horizontal="center" vertical="center"/>
    </xf>
    <xf numFmtId="164" fontId="18" fillId="36" borderId="10" xfId="0" applyNumberFormat="1" applyFont="1" applyFill="1" applyBorder="1" applyAlignment="1">
      <alignment horizontal="center" vertical="center"/>
    </xf>
    <xf numFmtId="164" fontId="19" fillId="37" borderId="10" xfId="0" applyNumberFormat="1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 wrapText="1"/>
    </xf>
    <xf numFmtId="0" fontId="19" fillId="39" borderId="10" xfId="0" applyFont="1" applyFill="1" applyBorder="1" applyAlignment="1">
      <alignment horizontal="center" vertical="center" wrapText="1"/>
    </xf>
    <xf numFmtId="164" fontId="19" fillId="39" borderId="10" xfId="0" applyNumberFormat="1" applyFont="1" applyFill="1" applyBorder="1" applyAlignment="1">
      <alignment horizontal="center" vertical="center"/>
    </xf>
    <xf numFmtId="164" fontId="18" fillId="33" borderId="10" xfId="0" applyNumberFormat="1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 wrapText="1"/>
    </xf>
    <xf numFmtId="164" fontId="19" fillId="40" borderId="10" xfId="0" applyNumberFormat="1" applyFont="1" applyFill="1" applyBorder="1" applyAlignment="1">
      <alignment horizontal="center" vertical="center"/>
    </xf>
    <xf numFmtId="164" fontId="18" fillId="41" borderId="10" xfId="0" applyNumberFormat="1" applyFont="1" applyFill="1" applyBorder="1" applyAlignment="1">
      <alignment horizontal="center" vertical="center"/>
    </xf>
    <xf numFmtId="0" fontId="20" fillId="0" borderId="0" xfId="0" applyFont="1"/>
    <xf numFmtId="0" fontId="19" fillId="37" borderId="10" xfId="0" applyFont="1" applyFill="1" applyBorder="1" applyAlignment="1">
      <alignment horizontal="center" vertical="center" wrapText="1"/>
    </xf>
    <xf numFmtId="0" fontId="19" fillId="40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9" borderId="11" xfId="0" applyFont="1" applyFill="1" applyBorder="1" applyAlignment="1">
      <alignment horizontal="center" vertical="center"/>
    </xf>
    <xf numFmtId="0" fontId="19" fillId="39" borderId="12" xfId="0" applyFont="1" applyFill="1" applyBorder="1" applyAlignment="1">
      <alignment horizontal="center" vertical="center"/>
    </xf>
    <xf numFmtId="0" fontId="19" fillId="39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32</xdr:row>
      <xdr:rowOff>0</xdr:rowOff>
    </xdr:from>
    <xdr:to>
      <xdr:col>24</xdr:col>
      <xdr:colOff>190500</xdr:colOff>
      <xdr:row>32</xdr:row>
      <xdr:rowOff>190500</xdr:rowOff>
    </xdr:to>
    <xdr:pic>
      <xdr:nvPicPr>
        <xdr:cNvPr id="8" name="Picture 7" descr="Open">
          <a:extLst>
            <a:ext uri="{FF2B5EF4-FFF2-40B4-BE49-F238E27FC236}">
              <a16:creationId xmlns:a16="http://schemas.microsoft.com/office/drawing/2014/main" id="{8769E21B-F2CA-4745-803E-578226F16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3200" y="712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36</xdr:row>
      <xdr:rowOff>0</xdr:rowOff>
    </xdr:from>
    <xdr:to>
      <xdr:col>24</xdr:col>
      <xdr:colOff>190500</xdr:colOff>
      <xdr:row>36</xdr:row>
      <xdr:rowOff>190500</xdr:rowOff>
    </xdr:to>
    <xdr:pic>
      <xdr:nvPicPr>
        <xdr:cNvPr id="15" name="Picture 14" descr="Open">
          <a:extLst>
            <a:ext uri="{FF2B5EF4-FFF2-40B4-BE49-F238E27FC236}">
              <a16:creationId xmlns:a16="http://schemas.microsoft.com/office/drawing/2014/main" id="{B4C6F736-C3B2-0E40-ACA3-7BDDC4E9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3200" y="8039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37</xdr:row>
      <xdr:rowOff>0</xdr:rowOff>
    </xdr:from>
    <xdr:to>
      <xdr:col>24</xdr:col>
      <xdr:colOff>190500</xdr:colOff>
      <xdr:row>37</xdr:row>
      <xdr:rowOff>190500</xdr:rowOff>
    </xdr:to>
    <xdr:pic>
      <xdr:nvPicPr>
        <xdr:cNvPr id="18" name="Picture 17" descr="Open">
          <a:extLst>
            <a:ext uri="{FF2B5EF4-FFF2-40B4-BE49-F238E27FC236}">
              <a16:creationId xmlns:a16="http://schemas.microsoft.com/office/drawing/2014/main" id="{7AB7007D-D439-2E4C-979D-F3036AA2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3200" y="8496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41</xdr:row>
      <xdr:rowOff>0</xdr:rowOff>
    </xdr:from>
    <xdr:to>
      <xdr:col>24</xdr:col>
      <xdr:colOff>190500</xdr:colOff>
      <xdr:row>41</xdr:row>
      <xdr:rowOff>190500</xdr:rowOff>
    </xdr:to>
    <xdr:pic>
      <xdr:nvPicPr>
        <xdr:cNvPr id="25" name="Picture 24" descr="Open">
          <a:extLst>
            <a:ext uri="{FF2B5EF4-FFF2-40B4-BE49-F238E27FC236}">
              <a16:creationId xmlns:a16="http://schemas.microsoft.com/office/drawing/2014/main" id="{712FBAA5-08B7-FD4B-9FD5-7CC7FCB85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3200" y="941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topLeftCell="B1" workbookViewId="0">
      <pane xSplit="1" topLeftCell="J1" activePane="topRight" state="frozen"/>
      <selection activeCell="B1" sqref="B1"/>
      <selection pane="topRight" activeCell="AF9" sqref="AF9"/>
    </sheetView>
  </sheetViews>
  <sheetFormatPr baseColWidth="10" defaultRowHeight="16" x14ac:dyDescent="0.2"/>
  <cols>
    <col min="1" max="1" width="4.33203125" style="1" hidden="1" customWidth="1"/>
    <col min="2" max="2" width="23.1640625" style="1" bestFit="1" customWidth="1"/>
    <col min="3" max="3" width="10.6640625" style="1" bestFit="1" customWidth="1"/>
    <col min="4" max="27" width="8.83203125" style="1" customWidth="1"/>
    <col min="28" max="31" width="12.83203125" style="1" customWidth="1"/>
    <col min="32" max="32" width="15.83203125" style="1" customWidth="1"/>
    <col min="33" max="16384" width="10.83203125" style="1"/>
  </cols>
  <sheetData>
    <row r="1" spans="1:32" ht="32" customHeight="1" x14ac:dyDescent="0.2">
      <c r="A1" s="23" t="s">
        <v>21</v>
      </c>
      <c r="B1" s="25" t="s">
        <v>20</v>
      </c>
      <c r="C1" s="25" t="s">
        <v>0</v>
      </c>
      <c r="D1" s="24" t="s">
        <v>19</v>
      </c>
      <c r="E1" s="24"/>
      <c r="F1" s="24"/>
      <c r="G1" s="24"/>
      <c r="H1" s="24"/>
      <c r="I1" s="24"/>
      <c r="J1" s="24"/>
      <c r="K1" s="24"/>
      <c r="L1" s="24"/>
      <c r="M1" s="27" t="s">
        <v>17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6" t="s">
        <v>22</v>
      </c>
      <c r="AA1" s="22" t="s">
        <v>32</v>
      </c>
      <c r="AB1" s="23" t="s">
        <v>23</v>
      </c>
      <c r="AC1" s="23"/>
      <c r="AD1" s="23"/>
      <c r="AE1" s="23"/>
      <c r="AF1" s="23"/>
    </row>
    <row r="2" spans="1:32" s="2" customFormat="1" ht="43" customHeight="1" x14ac:dyDescent="0.2">
      <c r="A2" s="23"/>
      <c r="B2" s="25"/>
      <c r="C2" s="25"/>
      <c r="D2" s="9" t="s">
        <v>1</v>
      </c>
      <c r="E2" s="9" t="s">
        <v>13</v>
      </c>
      <c r="F2" s="9" t="s">
        <v>2</v>
      </c>
      <c r="G2" s="9" t="s">
        <v>14</v>
      </c>
      <c r="H2" s="9" t="s">
        <v>3</v>
      </c>
      <c r="I2" s="9" t="s">
        <v>15</v>
      </c>
      <c r="J2" s="9" t="s">
        <v>4</v>
      </c>
      <c r="K2" s="9" t="s">
        <v>16</v>
      </c>
      <c r="L2" s="9" t="s">
        <v>28</v>
      </c>
      <c r="M2" s="15" t="s">
        <v>5</v>
      </c>
      <c r="N2" s="15" t="s">
        <v>6</v>
      </c>
      <c r="O2" s="15" t="s">
        <v>24</v>
      </c>
      <c r="P2" s="15" t="s">
        <v>7</v>
      </c>
      <c r="Q2" s="15" t="s">
        <v>8</v>
      </c>
      <c r="R2" s="15" t="s">
        <v>25</v>
      </c>
      <c r="S2" s="15" t="s">
        <v>9</v>
      </c>
      <c r="T2" s="15" t="s">
        <v>10</v>
      </c>
      <c r="U2" s="15" t="s">
        <v>26</v>
      </c>
      <c r="V2" s="15" t="s">
        <v>11</v>
      </c>
      <c r="W2" s="15" t="s">
        <v>12</v>
      </c>
      <c r="X2" s="15" t="s">
        <v>27</v>
      </c>
      <c r="Y2" s="15" t="s">
        <v>28</v>
      </c>
      <c r="Z2" s="26"/>
      <c r="AA2" s="22"/>
      <c r="AB2" s="9" t="s">
        <v>34</v>
      </c>
      <c r="AC2" s="15" t="s">
        <v>33</v>
      </c>
      <c r="AD2" s="4" t="s">
        <v>35</v>
      </c>
      <c r="AE2" s="14" t="s">
        <v>36</v>
      </c>
      <c r="AF2" s="18" t="s">
        <v>18</v>
      </c>
    </row>
    <row r="3" spans="1:32" x14ac:dyDescent="0.2">
      <c r="A3" s="5">
        <v>1</v>
      </c>
      <c r="B3" t="s">
        <v>37</v>
      </c>
      <c r="C3" s="21" t="s">
        <v>60</v>
      </c>
      <c r="D3" s="5">
        <v>37</v>
      </c>
      <c r="E3" s="6">
        <f>D3*10/4</f>
        <v>92.5</v>
      </c>
      <c r="F3" s="6">
        <v>44</v>
      </c>
      <c r="G3" s="6">
        <f>F3*2</f>
        <v>88</v>
      </c>
      <c r="H3" s="6">
        <v>25</v>
      </c>
      <c r="I3" s="6">
        <f>H3*10/3</f>
        <v>83.333333333333329</v>
      </c>
      <c r="J3" s="6">
        <v>33</v>
      </c>
      <c r="K3" s="6">
        <f>J3*10/4</f>
        <v>82.5</v>
      </c>
      <c r="L3" s="11">
        <f>AVERAGE(K3,I3,G3,E3)</f>
        <v>86.583333333333329</v>
      </c>
      <c r="M3" s="5">
        <v>14</v>
      </c>
      <c r="N3" s="5">
        <v>20</v>
      </c>
      <c r="O3" s="5">
        <f>MAX(N3,M3)</f>
        <v>20</v>
      </c>
      <c r="P3" s="5">
        <v>24</v>
      </c>
      <c r="Q3" s="5">
        <v>28</v>
      </c>
      <c r="R3" s="5">
        <f>MAX(P3:Q3)</f>
        <v>28</v>
      </c>
      <c r="S3" s="5">
        <v>30</v>
      </c>
      <c r="T3" s="5"/>
      <c r="U3" s="5">
        <f>MAX(S3:T3)</f>
        <v>30</v>
      </c>
      <c r="V3" s="5">
        <v>27</v>
      </c>
      <c r="W3" s="5"/>
      <c r="X3" s="5">
        <f>MAX(V3:W3)</f>
        <v>27</v>
      </c>
      <c r="Y3" s="17">
        <f>(X3*10/3+U3*10/4+R3*10/4+O3*4)/4</f>
        <v>78.75</v>
      </c>
      <c r="Z3" s="5">
        <v>10</v>
      </c>
      <c r="AA3" s="13">
        <v>83</v>
      </c>
      <c r="AB3" s="7">
        <f>L3*0.3</f>
        <v>25.974999999999998</v>
      </c>
      <c r="AC3" s="7">
        <f>Y3*0.2</f>
        <v>15.75</v>
      </c>
      <c r="AD3" s="5">
        <f>Z3</f>
        <v>10</v>
      </c>
      <c r="AE3" s="5">
        <f>AA3*0.4</f>
        <v>33.200000000000003</v>
      </c>
      <c r="AF3" s="20">
        <f>SUM(AB3:AE3)</f>
        <v>84.924999999999997</v>
      </c>
    </row>
    <row r="4" spans="1:32" x14ac:dyDescent="0.2">
      <c r="A4" s="5">
        <v>2</v>
      </c>
      <c r="B4" t="s">
        <v>38</v>
      </c>
      <c r="C4" s="21" t="s">
        <v>61</v>
      </c>
      <c r="D4" s="5">
        <v>40</v>
      </c>
      <c r="E4" s="6">
        <f t="shared" ref="E4:E23" si="0">D4*10/4</f>
        <v>100</v>
      </c>
      <c r="F4" s="6">
        <v>42</v>
      </c>
      <c r="G4" s="6">
        <f t="shared" ref="G4:G23" si="1">F4*2</f>
        <v>84</v>
      </c>
      <c r="H4" s="6">
        <v>19</v>
      </c>
      <c r="I4" s="6">
        <f t="shared" ref="I4:I23" si="2">H4*10/3</f>
        <v>63.333333333333336</v>
      </c>
      <c r="J4" s="6">
        <v>29</v>
      </c>
      <c r="K4" s="6">
        <f t="shared" ref="K4:K23" si="3">J4*10/4</f>
        <v>72.5</v>
      </c>
      <c r="L4" s="11">
        <f t="shared" ref="L4:L23" si="4">AVERAGE(K4,I4,G4,E4)</f>
        <v>79.958333333333343</v>
      </c>
      <c r="M4" s="5">
        <v>22</v>
      </c>
      <c r="N4" s="5"/>
      <c r="O4" s="5">
        <f t="shared" ref="O4:O23" si="5">MAX(N4,M4)</f>
        <v>22</v>
      </c>
      <c r="P4" s="5">
        <v>40</v>
      </c>
      <c r="Q4" s="5"/>
      <c r="R4" s="5">
        <f t="shared" ref="R4:R23" si="6">MAX(P4:Q4)</f>
        <v>40</v>
      </c>
      <c r="S4" s="5">
        <v>32</v>
      </c>
      <c r="T4" s="5"/>
      <c r="U4" s="5">
        <f t="shared" ref="U4:U23" si="7">MAX(S4:T4)</f>
        <v>32</v>
      </c>
      <c r="V4" s="5">
        <v>18</v>
      </c>
      <c r="W4" s="5"/>
      <c r="X4" s="5">
        <f t="shared" ref="X4:X23" si="8">MAX(V4:W4)</f>
        <v>18</v>
      </c>
      <c r="Y4" s="17">
        <f t="shared" ref="Y4:Y23" si="9">(X4*10/3+U4*10/4+R4*10/4+O4*4)/4</f>
        <v>82</v>
      </c>
      <c r="Z4" s="5">
        <v>9</v>
      </c>
      <c r="AA4" s="13">
        <v>92</v>
      </c>
      <c r="AB4" s="7">
        <f t="shared" ref="AB4:AB23" si="10">L4*0.3</f>
        <v>23.987500000000001</v>
      </c>
      <c r="AC4" s="7">
        <f t="shared" ref="AC4:AC23" si="11">Y4*0.2</f>
        <v>16.400000000000002</v>
      </c>
      <c r="AD4" s="5">
        <f t="shared" ref="AD4:AD23" si="12">Z4</f>
        <v>9</v>
      </c>
      <c r="AE4" s="5">
        <f t="shared" ref="AE4:AE23" si="13">AA4*0.4</f>
        <v>36.800000000000004</v>
      </c>
      <c r="AF4" s="20">
        <f t="shared" ref="AF4:AF23" si="14">SUM(AB4:AE4)</f>
        <v>86.1875</v>
      </c>
    </row>
    <row r="5" spans="1:32" x14ac:dyDescent="0.2">
      <c r="A5" s="5">
        <v>3</v>
      </c>
      <c r="B5" t="s">
        <v>39</v>
      </c>
      <c r="C5" s="21" t="s">
        <v>62</v>
      </c>
      <c r="D5" s="5">
        <v>37</v>
      </c>
      <c r="E5" s="6">
        <f t="shared" si="0"/>
        <v>92.5</v>
      </c>
      <c r="F5" s="6">
        <v>50</v>
      </c>
      <c r="G5" s="6">
        <f t="shared" si="1"/>
        <v>100</v>
      </c>
      <c r="H5" s="6">
        <v>22</v>
      </c>
      <c r="I5" s="6">
        <f t="shared" si="2"/>
        <v>73.333333333333329</v>
      </c>
      <c r="J5" s="6">
        <v>40</v>
      </c>
      <c r="K5" s="6">
        <f t="shared" si="3"/>
        <v>100</v>
      </c>
      <c r="L5" s="11">
        <f t="shared" si="4"/>
        <v>91.458333333333329</v>
      </c>
      <c r="M5" s="5">
        <v>6</v>
      </c>
      <c r="N5" s="5">
        <v>22.5</v>
      </c>
      <c r="O5" s="5">
        <f t="shared" si="5"/>
        <v>22.5</v>
      </c>
      <c r="P5" s="5">
        <v>36</v>
      </c>
      <c r="Q5" s="5"/>
      <c r="R5" s="5">
        <f t="shared" si="6"/>
        <v>36</v>
      </c>
      <c r="S5" s="5">
        <v>31</v>
      </c>
      <c r="T5" s="5">
        <v>32</v>
      </c>
      <c r="U5" s="5">
        <f t="shared" si="7"/>
        <v>32</v>
      </c>
      <c r="V5" s="5">
        <v>11</v>
      </c>
      <c r="W5" s="5">
        <v>27</v>
      </c>
      <c r="X5" s="5">
        <f t="shared" si="8"/>
        <v>27</v>
      </c>
      <c r="Y5" s="17">
        <f t="shared" si="9"/>
        <v>87.5</v>
      </c>
      <c r="Z5" s="5">
        <v>9</v>
      </c>
      <c r="AA5" s="13">
        <v>80</v>
      </c>
      <c r="AB5" s="7">
        <f t="shared" si="10"/>
        <v>27.437499999999996</v>
      </c>
      <c r="AC5" s="7">
        <f t="shared" si="11"/>
        <v>17.5</v>
      </c>
      <c r="AD5" s="5">
        <f t="shared" si="12"/>
        <v>9</v>
      </c>
      <c r="AE5" s="5">
        <f t="shared" si="13"/>
        <v>32</v>
      </c>
      <c r="AF5" s="20">
        <f t="shared" si="14"/>
        <v>85.9375</v>
      </c>
    </row>
    <row r="6" spans="1:32" x14ac:dyDescent="0.2">
      <c r="A6" s="5">
        <v>4</v>
      </c>
      <c r="B6" t="s">
        <v>40</v>
      </c>
      <c r="C6" s="21" t="s">
        <v>63</v>
      </c>
      <c r="D6" s="5">
        <v>35</v>
      </c>
      <c r="E6" s="6">
        <f t="shared" si="0"/>
        <v>87.5</v>
      </c>
      <c r="F6" s="6">
        <v>50</v>
      </c>
      <c r="G6" s="6">
        <f t="shared" si="1"/>
        <v>100</v>
      </c>
      <c r="H6" s="6">
        <v>29</v>
      </c>
      <c r="I6" s="6">
        <f t="shared" si="2"/>
        <v>96.666666666666671</v>
      </c>
      <c r="J6" s="6">
        <v>40</v>
      </c>
      <c r="K6" s="6">
        <f t="shared" si="3"/>
        <v>100</v>
      </c>
      <c r="L6" s="11">
        <f t="shared" si="4"/>
        <v>96.041666666666671</v>
      </c>
      <c r="M6" s="5">
        <v>24</v>
      </c>
      <c r="N6" s="5"/>
      <c r="O6" s="5">
        <f t="shared" si="5"/>
        <v>24</v>
      </c>
      <c r="P6" s="5">
        <v>40</v>
      </c>
      <c r="Q6" s="5"/>
      <c r="R6" s="5">
        <f t="shared" si="6"/>
        <v>40</v>
      </c>
      <c r="S6" s="5">
        <v>33</v>
      </c>
      <c r="T6" s="5"/>
      <c r="U6" s="5">
        <f t="shared" si="7"/>
        <v>33</v>
      </c>
      <c r="V6" s="5"/>
      <c r="W6" s="5">
        <v>27</v>
      </c>
      <c r="X6" s="5">
        <f t="shared" si="8"/>
        <v>27</v>
      </c>
      <c r="Y6" s="17">
        <f t="shared" si="9"/>
        <v>92.125</v>
      </c>
      <c r="Z6" s="5">
        <v>9</v>
      </c>
      <c r="AA6" s="13">
        <v>80</v>
      </c>
      <c r="AB6" s="7">
        <f t="shared" si="10"/>
        <v>28.8125</v>
      </c>
      <c r="AC6" s="7">
        <f t="shared" si="11"/>
        <v>18.425000000000001</v>
      </c>
      <c r="AD6" s="5">
        <f t="shared" si="12"/>
        <v>9</v>
      </c>
      <c r="AE6" s="5">
        <f t="shared" si="13"/>
        <v>32</v>
      </c>
      <c r="AF6" s="20">
        <f t="shared" si="14"/>
        <v>88.237499999999997</v>
      </c>
    </row>
    <row r="7" spans="1:32" x14ac:dyDescent="0.2">
      <c r="A7" s="5">
        <v>5</v>
      </c>
      <c r="B7" t="s">
        <v>41</v>
      </c>
      <c r="C7" s="21" t="s">
        <v>64</v>
      </c>
      <c r="D7" s="5">
        <v>40</v>
      </c>
      <c r="E7" s="6">
        <f t="shared" si="0"/>
        <v>100</v>
      </c>
      <c r="F7" s="6">
        <v>50</v>
      </c>
      <c r="G7" s="6">
        <f t="shared" si="1"/>
        <v>100</v>
      </c>
      <c r="H7" s="6">
        <v>29</v>
      </c>
      <c r="I7" s="6">
        <f t="shared" si="2"/>
        <v>96.666666666666671</v>
      </c>
      <c r="J7" s="6">
        <v>40</v>
      </c>
      <c r="K7" s="6">
        <f t="shared" si="3"/>
        <v>100</v>
      </c>
      <c r="L7" s="11">
        <f t="shared" si="4"/>
        <v>99.166666666666671</v>
      </c>
      <c r="M7" s="5">
        <v>17</v>
      </c>
      <c r="N7" s="5">
        <v>22.5</v>
      </c>
      <c r="O7" s="5">
        <f t="shared" si="5"/>
        <v>22.5</v>
      </c>
      <c r="P7" s="5">
        <v>26</v>
      </c>
      <c r="Q7" s="5">
        <v>36</v>
      </c>
      <c r="R7" s="5">
        <f t="shared" si="6"/>
        <v>36</v>
      </c>
      <c r="S7" s="5">
        <v>29</v>
      </c>
      <c r="T7" s="5">
        <v>34</v>
      </c>
      <c r="U7" s="5">
        <f t="shared" si="7"/>
        <v>34</v>
      </c>
      <c r="V7" s="5">
        <v>25</v>
      </c>
      <c r="W7" s="5">
        <v>27</v>
      </c>
      <c r="X7" s="5">
        <f t="shared" si="8"/>
        <v>27</v>
      </c>
      <c r="Y7" s="17">
        <f t="shared" si="9"/>
        <v>88.75</v>
      </c>
      <c r="Z7" s="5">
        <v>9</v>
      </c>
      <c r="AA7" s="13">
        <v>91</v>
      </c>
      <c r="AB7" s="7">
        <f t="shared" si="10"/>
        <v>29.75</v>
      </c>
      <c r="AC7" s="7">
        <f t="shared" si="11"/>
        <v>17.75</v>
      </c>
      <c r="AD7" s="5">
        <f t="shared" si="12"/>
        <v>9</v>
      </c>
      <c r="AE7" s="5">
        <f t="shared" si="13"/>
        <v>36.4</v>
      </c>
      <c r="AF7" s="20">
        <f t="shared" si="14"/>
        <v>92.9</v>
      </c>
    </row>
    <row r="8" spans="1:32" x14ac:dyDescent="0.2">
      <c r="A8" s="5">
        <v>6</v>
      </c>
      <c r="B8" t="s">
        <v>42</v>
      </c>
      <c r="C8" s="21" t="s">
        <v>65</v>
      </c>
      <c r="D8" s="5">
        <v>40</v>
      </c>
      <c r="E8" s="6">
        <f t="shared" si="0"/>
        <v>100</v>
      </c>
      <c r="F8" s="6">
        <v>48</v>
      </c>
      <c r="G8" s="6">
        <f t="shared" si="1"/>
        <v>96</v>
      </c>
      <c r="H8" s="6">
        <v>30</v>
      </c>
      <c r="I8" s="6">
        <f t="shared" si="2"/>
        <v>100</v>
      </c>
      <c r="J8" s="6">
        <v>39</v>
      </c>
      <c r="K8" s="6">
        <f t="shared" si="3"/>
        <v>97.5</v>
      </c>
      <c r="L8" s="11">
        <f t="shared" si="4"/>
        <v>98.375</v>
      </c>
      <c r="M8" s="5">
        <v>19</v>
      </c>
      <c r="N8" s="5">
        <v>22</v>
      </c>
      <c r="O8" s="5">
        <f t="shared" si="5"/>
        <v>22</v>
      </c>
      <c r="P8" s="5">
        <v>35</v>
      </c>
      <c r="Q8" s="5"/>
      <c r="R8" s="5">
        <f t="shared" si="6"/>
        <v>35</v>
      </c>
      <c r="S8" s="5">
        <v>32</v>
      </c>
      <c r="T8" s="5">
        <v>36</v>
      </c>
      <c r="U8" s="5">
        <f t="shared" si="7"/>
        <v>36</v>
      </c>
      <c r="V8" s="5">
        <v>29</v>
      </c>
      <c r="W8" s="5"/>
      <c r="X8" s="5">
        <f t="shared" si="8"/>
        <v>29</v>
      </c>
      <c r="Y8" s="17">
        <f t="shared" si="9"/>
        <v>90.541666666666671</v>
      </c>
      <c r="Z8" s="5">
        <v>9</v>
      </c>
      <c r="AA8" s="13">
        <v>99</v>
      </c>
      <c r="AB8" s="7">
        <f t="shared" si="10"/>
        <v>29.512499999999999</v>
      </c>
      <c r="AC8" s="7">
        <f t="shared" si="11"/>
        <v>18.108333333333334</v>
      </c>
      <c r="AD8" s="5">
        <f t="shared" si="12"/>
        <v>9</v>
      </c>
      <c r="AE8" s="5">
        <f t="shared" si="13"/>
        <v>39.6</v>
      </c>
      <c r="AF8" s="20">
        <f>SUM(AB8:AE8)</f>
        <v>96.220833333333331</v>
      </c>
    </row>
    <row r="9" spans="1:32" x14ac:dyDescent="0.2">
      <c r="A9" s="5">
        <v>7</v>
      </c>
      <c r="B9" t="s">
        <v>43</v>
      </c>
      <c r="C9" s="21" t="s">
        <v>66</v>
      </c>
      <c r="D9" s="5">
        <v>35</v>
      </c>
      <c r="E9" s="6">
        <f t="shared" si="0"/>
        <v>87.5</v>
      </c>
      <c r="F9" s="6">
        <v>47</v>
      </c>
      <c r="G9" s="6">
        <f t="shared" si="1"/>
        <v>94</v>
      </c>
      <c r="H9" s="6">
        <v>27</v>
      </c>
      <c r="I9" s="6">
        <f t="shared" si="2"/>
        <v>90</v>
      </c>
      <c r="J9" s="6">
        <v>38</v>
      </c>
      <c r="K9" s="6">
        <f t="shared" si="3"/>
        <v>95</v>
      </c>
      <c r="L9" s="11">
        <f t="shared" si="4"/>
        <v>91.625</v>
      </c>
      <c r="M9" s="5">
        <v>18</v>
      </c>
      <c r="N9" s="5">
        <v>21.5</v>
      </c>
      <c r="O9" s="5">
        <f t="shared" si="5"/>
        <v>21.5</v>
      </c>
      <c r="P9" s="5">
        <v>29</v>
      </c>
      <c r="Q9" s="5">
        <v>34</v>
      </c>
      <c r="R9" s="5">
        <f t="shared" si="6"/>
        <v>34</v>
      </c>
      <c r="S9" s="5">
        <v>33</v>
      </c>
      <c r="T9" s="5">
        <v>36</v>
      </c>
      <c r="U9" s="5">
        <f t="shared" si="7"/>
        <v>36</v>
      </c>
      <c r="V9" s="5">
        <v>23</v>
      </c>
      <c r="W9" s="5">
        <v>24</v>
      </c>
      <c r="X9" s="5">
        <f t="shared" si="8"/>
        <v>24</v>
      </c>
      <c r="Y9" s="17">
        <f t="shared" si="9"/>
        <v>85.25</v>
      </c>
      <c r="Z9" s="5">
        <v>9</v>
      </c>
      <c r="AA9" s="13">
        <v>92</v>
      </c>
      <c r="AB9" s="7">
        <f t="shared" si="10"/>
        <v>27.487500000000001</v>
      </c>
      <c r="AC9" s="7">
        <f t="shared" si="11"/>
        <v>17.05</v>
      </c>
      <c r="AD9" s="5">
        <f t="shared" si="12"/>
        <v>9</v>
      </c>
      <c r="AE9" s="5">
        <f t="shared" si="13"/>
        <v>36.800000000000004</v>
      </c>
      <c r="AF9" s="20">
        <f t="shared" si="14"/>
        <v>90.337500000000006</v>
      </c>
    </row>
    <row r="10" spans="1:32" x14ac:dyDescent="0.2">
      <c r="A10" s="5">
        <v>9</v>
      </c>
      <c r="B10" t="s">
        <v>45</v>
      </c>
      <c r="C10" s="21" t="s">
        <v>67</v>
      </c>
      <c r="D10" s="5">
        <v>40</v>
      </c>
      <c r="E10" s="6">
        <f t="shared" si="0"/>
        <v>100</v>
      </c>
      <c r="F10" s="6">
        <v>39</v>
      </c>
      <c r="G10" s="6">
        <f t="shared" si="1"/>
        <v>78</v>
      </c>
      <c r="H10" s="6">
        <v>24</v>
      </c>
      <c r="I10" s="6">
        <f t="shared" si="2"/>
        <v>80</v>
      </c>
      <c r="J10" s="6">
        <v>26</v>
      </c>
      <c r="K10" s="6">
        <f t="shared" si="3"/>
        <v>65</v>
      </c>
      <c r="L10" s="11">
        <f t="shared" si="4"/>
        <v>80.75</v>
      </c>
      <c r="M10" s="5">
        <v>24</v>
      </c>
      <c r="N10" s="5"/>
      <c r="O10" s="5">
        <f t="shared" si="5"/>
        <v>24</v>
      </c>
      <c r="P10" s="5">
        <v>36</v>
      </c>
      <c r="Q10" s="5"/>
      <c r="R10" s="5">
        <f t="shared" si="6"/>
        <v>36</v>
      </c>
      <c r="S10" s="5">
        <v>33</v>
      </c>
      <c r="T10" s="5"/>
      <c r="U10" s="5">
        <f t="shared" si="7"/>
        <v>33</v>
      </c>
      <c r="V10" s="5">
        <v>30</v>
      </c>
      <c r="W10" s="5"/>
      <c r="X10" s="5">
        <f t="shared" si="8"/>
        <v>30</v>
      </c>
      <c r="Y10" s="17">
        <f t="shared" si="9"/>
        <v>92.125</v>
      </c>
      <c r="Z10" s="5">
        <v>9</v>
      </c>
      <c r="AA10" s="13">
        <v>88</v>
      </c>
      <c r="AB10" s="7">
        <f t="shared" si="10"/>
        <v>24.224999999999998</v>
      </c>
      <c r="AC10" s="7">
        <f t="shared" si="11"/>
        <v>18.425000000000001</v>
      </c>
      <c r="AD10" s="5">
        <f t="shared" si="12"/>
        <v>9</v>
      </c>
      <c r="AE10" s="5">
        <f t="shared" si="13"/>
        <v>35.200000000000003</v>
      </c>
      <c r="AF10" s="20">
        <f t="shared" si="14"/>
        <v>86.85</v>
      </c>
    </row>
    <row r="11" spans="1:32" x14ac:dyDescent="0.2">
      <c r="A11" s="5">
        <v>10</v>
      </c>
      <c r="B11" t="s">
        <v>46</v>
      </c>
      <c r="C11" s="21" t="s">
        <v>68</v>
      </c>
      <c r="D11" s="5">
        <v>40</v>
      </c>
      <c r="E11" s="6">
        <f t="shared" si="0"/>
        <v>100</v>
      </c>
      <c r="F11" s="6"/>
      <c r="G11" s="6">
        <f t="shared" si="1"/>
        <v>0</v>
      </c>
      <c r="H11" s="6"/>
      <c r="I11" s="6">
        <f t="shared" si="2"/>
        <v>0</v>
      </c>
      <c r="J11" s="6"/>
      <c r="K11" s="6">
        <f t="shared" si="3"/>
        <v>0</v>
      </c>
      <c r="L11" s="11"/>
      <c r="M11" s="5">
        <v>25</v>
      </c>
      <c r="N11" s="5"/>
      <c r="O11" s="5">
        <f t="shared" si="5"/>
        <v>25</v>
      </c>
      <c r="P11" s="5">
        <v>40</v>
      </c>
      <c r="Q11" s="5"/>
      <c r="R11" s="5">
        <f t="shared" si="6"/>
        <v>40</v>
      </c>
      <c r="S11" s="5"/>
      <c r="T11" s="5"/>
      <c r="U11" s="5">
        <f t="shared" si="7"/>
        <v>0</v>
      </c>
      <c r="V11" s="5"/>
      <c r="W11" s="5"/>
      <c r="X11" s="5"/>
      <c r="Y11" s="17">
        <f t="shared" si="9"/>
        <v>50</v>
      </c>
      <c r="Z11" s="5"/>
      <c r="AA11" s="13" t="s">
        <v>58</v>
      </c>
      <c r="AB11" s="7">
        <f t="shared" si="10"/>
        <v>0</v>
      </c>
      <c r="AC11" s="7">
        <f t="shared" si="11"/>
        <v>10</v>
      </c>
      <c r="AD11" s="5"/>
      <c r="AE11" s="5" t="s">
        <v>59</v>
      </c>
      <c r="AF11" s="20" t="s">
        <v>59</v>
      </c>
    </row>
    <row r="12" spans="1:32" x14ac:dyDescent="0.2">
      <c r="A12" s="5">
        <v>11</v>
      </c>
      <c r="B12" t="s">
        <v>47</v>
      </c>
      <c r="C12" s="21" t="s">
        <v>69</v>
      </c>
      <c r="D12" s="5">
        <v>20</v>
      </c>
      <c r="E12" s="6">
        <f t="shared" si="0"/>
        <v>50</v>
      </c>
      <c r="F12" s="6">
        <v>15</v>
      </c>
      <c r="G12" s="6">
        <f t="shared" si="1"/>
        <v>30</v>
      </c>
      <c r="H12" s="6">
        <v>28</v>
      </c>
      <c r="I12" s="6">
        <f t="shared" si="2"/>
        <v>93.333333333333329</v>
      </c>
      <c r="J12" s="6">
        <v>24</v>
      </c>
      <c r="K12" s="6">
        <f t="shared" si="3"/>
        <v>60</v>
      </c>
      <c r="L12" s="11">
        <f t="shared" si="4"/>
        <v>58.333333333333329</v>
      </c>
      <c r="M12" s="5">
        <v>1</v>
      </c>
      <c r="N12" s="5">
        <v>12</v>
      </c>
      <c r="O12" s="5">
        <f t="shared" si="5"/>
        <v>12</v>
      </c>
      <c r="P12" s="5">
        <v>0</v>
      </c>
      <c r="Q12" s="5">
        <v>20</v>
      </c>
      <c r="R12" s="5">
        <f t="shared" si="6"/>
        <v>20</v>
      </c>
      <c r="S12" s="5">
        <v>18</v>
      </c>
      <c r="T12" s="5">
        <v>36</v>
      </c>
      <c r="U12" s="5">
        <f t="shared" si="7"/>
        <v>36</v>
      </c>
      <c r="V12" s="5">
        <v>5</v>
      </c>
      <c r="W12" s="5">
        <v>10</v>
      </c>
      <c r="X12" s="5">
        <f t="shared" si="8"/>
        <v>10</v>
      </c>
      <c r="Y12" s="17">
        <f t="shared" si="9"/>
        <v>55.333333333333336</v>
      </c>
      <c r="Z12" s="5">
        <v>10</v>
      </c>
      <c r="AA12" s="13">
        <v>86</v>
      </c>
      <c r="AB12" s="7">
        <f t="shared" si="10"/>
        <v>17.499999999999996</v>
      </c>
      <c r="AC12" s="7">
        <f t="shared" si="11"/>
        <v>11.066666666666668</v>
      </c>
      <c r="AD12" s="5">
        <f t="shared" si="12"/>
        <v>10</v>
      </c>
      <c r="AE12" s="5">
        <f t="shared" si="13"/>
        <v>34.4</v>
      </c>
      <c r="AF12" s="20">
        <f t="shared" si="14"/>
        <v>72.966666666666669</v>
      </c>
    </row>
    <row r="13" spans="1:32" x14ac:dyDescent="0.2">
      <c r="A13" s="5">
        <v>12</v>
      </c>
      <c r="B13" t="s">
        <v>48</v>
      </c>
      <c r="C13" s="21" t="s">
        <v>70</v>
      </c>
      <c r="D13" s="5">
        <v>35</v>
      </c>
      <c r="E13" s="6">
        <f t="shared" si="0"/>
        <v>87.5</v>
      </c>
      <c r="F13" s="6">
        <v>48</v>
      </c>
      <c r="G13" s="6">
        <f t="shared" si="1"/>
        <v>96</v>
      </c>
      <c r="H13" s="6">
        <v>22</v>
      </c>
      <c r="I13" s="6">
        <f t="shared" si="2"/>
        <v>73.333333333333329</v>
      </c>
      <c r="J13" s="6">
        <v>32</v>
      </c>
      <c r="K13" s="6">
        <f t="shared" si="3"/>
        <v>80</v>
      </c>
      <c r="L13" s="11">
        <f t="shared" si="4"/>
        <v>84.208333333333329</v>
      </c>
      <c r="M13" s="5">
        <v>15</v>
      </c>
      <c r="N13" s="5">
        <v>15</v>
      </c>
      <c r="O13" s="5">
        <f t="shared" si="5"/>
        <v>15</v>
      </c>
      <c r="P13" s="5">
        <v>35</v>
      </c>
      <c r="Q13" s="5"/>
      <c r="R13" s="5">
        <f t="shared" si="6"/>
        <v>35</v>
      </c>
      <c r="S13" s="5">
        <v>35</v>
      </c>
      <c r="T13" s="5"/>
      <c r="U13" s="5">
        <f t="shared" si="7"/>
        <v>35</v>
      </c>
      <c r="V13" s="5">
        <v>25</v>
      </c>
      <c r="W13" s="5"/>
      <c r="X13" s="5">
        <f t="shared" si="8"/>
        <v>25</v>
      </c>
      <c r="Y13" s="17">
        <f t="shared" si="9"/>
        <v>79.583333333333329</v>
      </c>
      <c r="Z13" s="5">
        <v>10</v>
      </c>
      <c r="AA13" s="13">
        <v>81</v>
      </c>
      <c r="AB13" s="7">
        <f t="shared" si="10"/>
        <v>25.262499999999999</v>
      </c>
      <c r="AC13" s="7">
        <f t="shared" si="11"/>
        <v>15.916666666666666</v>
      </c>
      <c r="AD13" s="5">
        <f t="shared" si="12"/>
        <v>10</v>
      </c>
      <c r="AE13" s="5">
        <f t="shared" si="13"/>
        <v>32.4</v>
      </c>
      <c r="AF13" s="20">
        <f t="shared" si="14"/>
        <v>83.579166666666666</v>
      </c>
    </row>
    <row r="14" spans="1:32" x14ac:dyDescent="0.2">
      <c r="A14" s="5">
        <v>13</v>
      </c>
      <c r="B14" t="s">
        <v>49</v>
      </c>
      <c r="C14" s="21" t="s">
        <v>71</v>
      </c>
      <c r="D14" s="5">
        <v>40</v>
      </c>
      <c r="E14" s="6">
        <f t="shared" si="0"/>
        <v>100</v>
      </c>
      <c r="F14" s="6">
        <v>50</v>
      </c>
      <c r="G14" s="6">
        <f t="shared" si="1"/>
        <v>100</v>
      </c>
      <c r="H14" s="6">
        <v>29</v>
      </c>
      <c r="I14" s="6">
        <f t="shared" si="2"/>
        <v>96.666666666666671</v>
      </c>
      <c r="J14" s="6">
        <v>40</v>
      </c>
      <c r="K14" s="6">
        <f t="shared" si="3"/>
        <v>100</v>
      </c>
      <c r="L14" s="11">
        <f t="shared" si="4"/>
        <v>99.166666666666671</v>
      </c>
      <c r="M14" s="5">
        <v>15</v>
      </c>
      <c r="N14" s="5">
        <v>22.5</v>
      </c>
      <c r="O14" s="5">
        <f t="shared" si="5"/>
        <v>22.5</v>
      </c>
      <c r="P14" s="5">
        <v>25</v>
      </c>
      <c r="Q14" s="5">
        <v>36</v>
      </c>
      <c r="R14" s="5">
        <f t="shared" si="6"/>
        <v>36</v>
      </c>
      <c r="S14" s="5">
        <v>36</v>
      </c>
      <c r="T14" s="5"/>
      <c r="U14" s="5">
        <f t="shared" si="7"/>
        <v>36</v>
      </c>
      <c r="V14" s="5">
        <v>30</v>
      </c>
      <c r="W14" s="5"/>
      <c r="X14" s="5">
        <f t="shared" si="8"/>
        <v>30</v>
      </c>
      <c r="Y14" s="17">
        <f t="shared" si="9"/>
        <v>92.5</v>
      </c>
      <c r="Z14" s="5">
        <v>10</v>
      </c>
      <c r="AA14" s="13">
        <v>91</v>
      </c>
      <c r="AB14" s="7">
        <f t="shared" si="10"/>
        <v>29.75</v>
      </c>
      <c r="AC14" s="7">
        <f t="shared" si="11"/>
        <v>18.5</v>
      </c>
      <c r="AD14" s="5">
        <f t="shared" si="12"/>
        <v>10</v>
      </c>
      <c r="AE14" s="5">
        <f t="shared" si="13"/>
        <v>36.4</v>
      </c>
      <c r="AF14" s="20">
        <f t="shared" si="14"/>
        <v>94.65</v>
      </c>
    </row>
    <row r="15" spans="1:32" x14ac:dyDescent="0.2">
      <c r="A15" s="5">
        <v>14</v>
      </c>
      <c r="B15" t="s">
        <v>50</v>
      </c>
      <c r="C15" s="21" t="s">
        <v>72</v>
      </c>
      <c r="D15" s="5">
        <v>40</v>
      </c>
      <c r="E15" s="6">
        <f t="shared" si="0"/>
        <v>100</v>
      </c>
      <c r="F15" s="6"/>
      <c r="G15" s="6">
        <f t="shared" si="1"/>
        <v>0</v>
      </c>
      <c r="H15" s="6"/>
      <c r="I15" s="6">
        <f t="shared" si="2"/>
        <v>0</v>
      </c>
      <c r="J15" s="6"/>
      <c r="K15" s="6">
        <f t="shared" si="3"/>
        <v>0</v>
      </c>
      <c r="L15" s="11"/>
      <c r="M15" s="5">
        <v>22</v>
      </c>
      <c r="N15" s="5">
        <v>22.5</v>
      </c>
      <c r="O15" s="5">
        <f t="shared" si="5"/>
        <v>22.5</v>
      </c>
      <c r="P15" s="5">
        <v>27</v>
      </c>
      <c r="Q15" s="5"/>
      <c r="R15" s="5">
        <f t="shared" si="6"/>
        <v>27</v>
      </c>
      <c r="S15" s="5"/>
      <c r="T15" s="5"/>
      <c r="U15" s="5">
        <f t="shared" si="7"/>
        <v>0</v>
      </c>
      <c r="V15" s="5"/>
      <c r="W15" s="5"/>
      <c r="X15" s="5"/>
      <c r="Y15" s="17">
        <f t="shared" si="9"/>
        <v>39.375</v>
      </c>
      <c r="Z15" s="5"/>
      <c r="AA15" s="13" t="s">
        <v>58</v>
      </c>
      <c r="AB15" s="7">
        <f t="shared" si="10"/>
        <v>0</v>
      </c>
      <c r="AC15" s="7">
        <f t="shared" si="11"/>
        <v>7.875</v>
      </c>
      <c r="AD15" s="5"/>
      <c r="AE15" s="5" t="s">
        <v>59</v>
      </c>
      <c r="AF15" s="20" t="s">
        <v>59</v>
      </c>
    </row>
    <row r="16" spans="1:32" x14ac:dyDescent="0.2">
      <c r="A16" s="5">
        <v>15</v>
      </c>
      <c r="B16" t="s">
        <v>51</v>
      </c>
      <c r="C16" s="21" t="s">
        <v>73</v>
      </c>
      <c r="D16" s="5">
        <v>30</v>
      </c>
      <c r="E16" s="6">
        <f t="shared" si="0"/>
        <v>75</v>
      </c>
      <c r="F16" s="6">
        <v>50</v>
      </c>
      <c r="G16" s="6">
        <f t="shared" si="1"/>
        <v>100</v>
      </c>
      <c r="H16" s="6">
        <v>29</v>
      </c>
      <c r="I16" s="6">
        <f t="shared" si="2"/>
        <v>96.666666666666671</v>
      </c>
      <c r="J16" s="6">
        <v>40</v>
      </c>
      <c r="K16" s="6">
        <f t="shared" si="3"/>
        <v>100</v>
      </c>
      <c r="L16" s="11">
        <f t="shared" si="4"/>
        <v>92.916666666666671</v>
      </c>
      <c r="M16" s="5">
        <v>23</v>
      </c>
      <c r="N16" s="5">
        <v>21</v>
      </c>
      <c r="O16" s="5">
        <f t="shared" si="5"/>
        <v>23</v>
      </c>
      <c r="P16" s="5">
        <v>40</v>
      </c>
      <c r="Q16" s="5"/>
      <c r="R16" s="5">
        <f t="shared" si="6"/>
        <v>40</v>
      </c>
      <c r="S16" s="5">
        <v>36</v>
      </c>
      <c r="T16" s="5"/>
      <c r="U16" s="5">
        <f t="shared" si="7"/>
        <v>36</v>
      </c>
      <c r="V16" s="5">
        <v>30</v>
      </c>
      <c r="W16" s="5"/>
      <c r="X16" s="5">
        <f t="shared" si="8"/>
        <v>30</v>
      </c>
      <c r="Y16" s="17">
        <f t="shared" si="9"/>
        <v>95.5</v>
      </c>
      <c r="Z16" s="5">
        <v>10</v>
      </c>
      <c r="AA16" s="13">
        <v>96</v>
      </c>
      <c r="AB16" s="7">
        <f t="shared" si="10"/>
        <v>27.875</v>
      </c>
      <c r="AC16" s="7">
        <f t="shared" si="11"/>
        <v>19.100000000000001</v>
      </c>
      <c r="AD16" s="5">
        <f t="shared" si="12"/>
        <v>10</v>
      </c>
      <c r="AE16" s="5">
        <f t="shared" si="13"/>
        <v>38.400000000000006</v>
      </c>
      <c r="AF16" s="20">
        <f t="shared" si="14"/>
        <v>95.375</v>
      </c>
    </row>
    <row r="17" spans="1:32" x14ac:dyDescent="0.2">
      <c r="A17" s="5">
        <v>16</v>
      </c>
      <c r="B17" t="s">
        <v>52</v>
      </c>
      <c r="C17" s="21" t="s">
        <v>74</v>
      </c>
      <c r="D17" s="5">
        <v>40</v>
      </c>
      <c r="E17" s="6">
        <f t="shared" si="0"/>
        <v>100</v>
      </c>
      <c r="F17" s="6">
        <v>45</v>
      </c>
      <c r="G17" s="6">
        <f t="shared" si="1"/>
        <v>90</v>
      </c>
      <c r="H17" s="6">
        <v>19</v>
      </c>
      <c r="I17" s="6">
        <f t="shared" si="2"/>
        <v>63.333333333333336</v>
      </c>
      <c r="J17" s="6">
        <v>34</v>
      </c>
      <c r="K17" s="6">
        <f t="shared" si="3"/>
        <v>85</v>
      </c>
      <c r="L17" s="11">
        <f t="shared" si="4"/>
        <v>84.583333333333343</v>
      </c>
      <c r="M17" s="5">
        <v>24</v>
      </c>
      <c r="N17" s="5"/>
      <c r="O17" s="5">
        <f t="shared" si="5"/>
        <v>24</v>
      </c>
      <c r="P17" s="5">
        <v>16</v>
      </c>
      <c r="Q17" s="5">
        <v>36</v>
      </c>
      <c r="R17" s="5">
        <f t="shared" si="6"/>
        <v>36</v>
      </c>
      <c r="S17" s="5">
        <v>30</v>
      </c>
      <c r="T17" s="5">
        <v>36</v>
      </c>
      <c r="U17" s="5">
        <f t="shared" si="7"/>
        <v>36</v>
      </c>
      <c r="V17" s="5">
        <v>30</v>
      </c>
      <c r="W17" s="5"/>
      <c r="X17" s="5">
        <f t="shared" si="8"/>
        <v>30</v>
      </c>
      <c r="Y17" s="17">
        <f t="shared" si="9"/>
        <v>94</v>
      </c>
      <c r="Z17" s="5">
        <v>10</v>
      </c>
      <c r="AA17" s="13">
        <v>98</v>
      </c>
      <c r="AB17" s="7">
        <f t="shared" si="10"/>
        <v>25.375000000000004</v>
      </c>
      <c r="AC17" s="7">
        <f t="shared" si="11"/>
        <v>18.8</v>
      </c>
      <c r="AD17" s="5">
        <f t="shared" si="12"/>
        <v>10</v>
      </c>
      <c r="AE17" s="5">
        <f t="shared" si="13"/>
        <v>39.200000000000003</v>
      </c>
      <c r="AF17" s="20">
        <f t="shared" si="14"/>
        <v>93.375</v>
      </c>
    </row>
    <row r="18" spans="1:32" x14ac:dyDescent="0.2">
      <c r="A18" s="5">
        <v>17</v>
      </c>
      <c r="B18" t="s">
        <v>53</v>
      </c>
      <c r="C18" s="21" t="s">
        <v>75</v>
      </c>
      <c r="D18" s="5">
        <v>35</v>
      </c>
      <c r="E18" s="6">
        <f t="shared" si="0"/>
        <v>87.5</v>
      </c>
      <c r="F18" s="6">
        <v>48</v>
      </c>
      <c r="G18" s="6">
        <f t="shared" si="1"/>
        <v>96</v>
      </c>
      <c r="H18" s="6">
        <v>29</v>
      </c>
      <c r="I18" s="6">
        <f t="shared" si="2"/>
        <v>96.666666666666671</v>
      </c>
      <c r="J18" s="6">
        <v>32</v>
      </c>
      <c r="K18" s="6">
        <f t="shared" si="3"/>
        <v>80</v>
      </c>
      <c r="L18" s="11">
        <f t="shared" si="4"/>
        <v>90.041666666666671</v>
      </c>
      <c r="M18" s="5">
        <v>16</v>
      </c>
      <c r="N18" s="5">
        <v>20</v>
      </c>
      <c r="O18" s="5">
        <f t="shared" si="5"/>
        <v>20</v>
      </c>
      <c r="P18" s="5">
        <v>20</v>
      </c>
      <c r="Q18" s="5">
        <v>31</v>
      </c>
      <c r="R18" s="5">
        <f t="shared" si="6"/>
        <v>31</v>
      </c>
      <c r="S18" s="5"/>
      <c r="T18" s="5">
        <v>31</v>
      </c>
      <c r="U18" s="5">
        <f t="shared" si="7"/>
        <v>31</v>
      </c>
      <c r="V18" s="5">
        <v>30</v>
      </c>
      <c r="W18" s="5"/>
      <c r="X18" s="5">
        <f t="shared" si="8"/>
        <v>30</v>
      </c>
      <c r="Y18" s="17">
        <f t="shared" si="9"/>
        <v>83.75</v>
      </c>
      <c r="Z18" s="5">
        <v>9</v>
      </c>
      <c r="AA18" s="13">
        <v>88</v>
      </c>
      <c r="AB18" s="7">
        <f t="shared" si="10"/>
        <v>27.012499999999999</v>
      </c>
      <c r="AC18" s="7">
        <f t="shared" si="11"/>
        <v>16.75</v>
      </c>
      <c r="AD18" s="5">
        <f t="shared" si="12"/>
        <v>9</v>
      </c>
      <c r="AE18" s="5">
        <f t="shared" si="13"/>
        <v>35.200000000000003</v>
      </c>
      <c r="AF18" s="20">
        <f t="shared" si="14"/>
        <v>87.962500000000006</v>
      </c>
    </row>
    <row r="19" spans="1:32" x14ac:dyDescent="0.2">
      <c r="A19" s="5">
        <v>18</v>
      </c>
      <c r="B19" t="s">
        <v>54</v>
      </c>
      <c r="C19" s="21" t="s">
        <v>76</v>
      </c>
      <c r="D19" s="5">
        <v>40</v>
      </c>
      <c r="E19" s="6">
        <f t="shared" si="0"/>
        <v>100</v>
      </c>
      <c r="F19" s="6">
        <v>45</v>
      </c>
      <c r="G19" s="6">
        <f t="shared" si="1"/>
        <v>90</v>
      </c>
      <c r="H19" s="6">
        <v>25</v>
      </c>
      <c r="I19" s="6">
        <f t="shared" si="2"/>
        <v>83.333333333333329</v>
      </c>
      <c r="J19" s="6">
        <v>40</v>
      </c>
      <c r="K19" s="6">
        <f t="shared" si="3"/>
        <v>100</v>
      </c>
      <c r="L19" s="11">
        <f t="shared" si="4"/>
        <v>93.333333333333329</v>
      </c>
      <c r="M19" s="5">
        <v>15</v>
      </c>
      <c r="N19" s="5">
        <v>22.5</v>
      </c>
      <c r="O19" s="5">
        <f t="shared" si="5"/>
        <v>22.5</v>
      </c>
      <c r="P19" s="5">
        <v>15</v>
      </c>
      <c r="Q19" s="5">
        <v>32</v>
      </c>
      <c r="R19" s="5">
        <f t="shared" si="6"/>
        <v>32</v>
      </c>
      <c r="S19" s="5">
        <v>22</v>
      </c>
      <c r="T19" s="5">
        <v>36</v>
      </c>
      <c r="U19" s="5">
        <f t="shared" si="7"/>
        <v>36</v>
      </c>
      <c r="V19" s="5">
        <v>27</v>
      </c>
      <c r="W19" s="5"/>
      <c r="X19" s="5">
        <f t="shared" si="8"/>
        <v>27</v>
      </c>
      <c r="Y19" s="17">
        <f t="shared" si="9"/>
        <v>87.5</v>
      </c>
      <c r="Z19" s="5">
        <v>10</v>
      </c>
      <c r="AA19" s="13">
        <v>99</v>
      </c>
      <c r="AB19" s="7">
        <f t="shared" si="10"/>
        <v>27.999999999999996</v>
      </c>
      <c r="AC19" s="7">
        <f t="shared" si="11"/>
        <v>17.5</v>
      </c>
      <c r="AD19" s="5">
        <f t="shared" si="12"/>
        <v>10</v>
      </c>
      <c r="AE19" s="5">
        <f t="shared" si="13"/>
        <v>39.6</v>
      </c>
      <c r="AF19" s="20">
        <f t="shared" si="14"/>
        <v>95.1</v>
      </c>
    </row>
    <row r="20" spans="1:32" x14ac:dyDescent="0.2">
      <c r="A20" s="5">
        <v>19</v>
      </c>
      <c r="B20" t="s">
        <v>55</v>
      </c>
      <c r="C20" s="21" t="s">
        <v>77</v>
      </c>
      <c r="D20" s="5">
        <v>40</v>
      </c>
      <c r="E20" s="6">
        <f t="shared" si="0"/>
        <v>100</v>
      </c>
      <c r="F20" s="6">
        <v>49</v>
      </c>
      <c r="G20" s="6">
        <f t="shared" si="1"/>
        <v>98</v>
      </c>
      <c r="H20" s="6">
        <v>28</v>
      </c>
      <c r="I20" s="6">
        <f t="shared" si="2"/>
        <v>93.333333333333329</v>
      </c>
      <c r="J20" s="6">
        <v>39</v>
      </c>
      <c r="K20" s="6">
        <f t="shared" si="3"/>
        <v>97.5</v>
      </c>
      <c r="L20" s="11">
        <f t="shared" si="4"/>
        <v>97.208333333333329</v>
      </c>
      <c r="M20" s="5">
        <v>0</v>
      </c>
      <c r="N20" s="5">
        <v>22.5</v>
      </c>
      <c r="O20" s="5">
        <f t="shared" si="5"/>
        <v>22.5</v>
      </c>
      <c r="P20" s="5">
        <v>35</v>
      </c>
      <c r="Q20" s="5"/>
      <c r="R20" s="5">
        <f t="shared" si="6"/>
        <v>35</v>
      </c>
      <c r="S20" s="5">
        <v>30</v>
      </c>
      <c r="T20" s="5">
        <v>36</v>
      </c>
      <c r="U20" s="5">
        <f t="shared" si="7"/>
        <v>36</v>
      </c>
      <c r="V20" s="5">
        <v>26</v>
      </c>
      <c r="W20" s="5"/>
      <c r="X20" s="5">
        <f t="shared" si="8"/>
        <v>26</v>
      </c>
      <c r="Y20" s="17">
        <f t="shared" si="9"/>
        <v>88.541666666666671</v>
      </c>
      <c r="Z20" s="5">
        <v>10</v>
      </c>
      <c r="AA20" s="13">
        <v>94</v>
      </c>
      <c r="AB20" s="7">
        <f t="shared" si="10"/>
        <v>29.162499999999998</v>
      </c>
      <c r="AC20" s="7">
        <f t="shared" si="11"/>
        <v>17.708333333333336</v>
      </c>
      <c r="AD20" s="5">
        <f t="shared" si="12"/>
        <v>10</v>
      </c>
      <c r="AE20" s="5">
        <f t="shared" si="13"/>
        <v>37.6</v>
      </c>
      <c r="AF20" s="20">
        <f t="shared" si="14"/>
        <v>94.470833333333331</v>
      </c>
    </row>
    <row r="21" spans="1:32" x14ac:dyDescent="0.2">
      <c r="A21" s="5">
        <v>20</v>
      </c>
      <c r="B21" t="s">
        <v>56</v>
      </c>
      <c r="C21" s="21" t="s">
        <v>78</v>
      </c>
      <c r="D21" s="5">
        <v>40</v>
      </c>
      <c r="E21" s="6">
        <f t="shared" si="0"/>
        <v>100</v>
      </c>
      <c r="F21" s="6">
        <v>46</v>
      </c>
      <c r="G21" s="6">
        <f t="shared" si="1"/>
        <v>92</v>
      </c>
      <c r="H21" s="6">
        <v>30</v>
      </c>
      <c r="I21" s="6">
        <f t="shared" si="2"/>
        <v>100</v>
      </c>
      <c r="J21" s="6">
        <v>40</v>
      </c>
      <c r="K21" s="6">
        <f t="shared" si="3"/>
        <v>100</v>
      </c>
      <c r="L21" s="11">
        <f t="shared" si="4"/>
        <v>98</v>
      </c>
      <c r="M21" s="5">
        <v>24</v>
      </c>
      <c r="N21" s="5"/>
      <c r="O21" s="5">
        <f t="shared" si="5"/>
        <v>24</v>
      </c>
      <c r="P21" s="5">
        <v>40</v>
      </c>
      <c r="Q21" s="5"/>
      <c r="R21" s="5">
        <f t="shared" si="6"/>
        <v>40</v>
      </c>
      <c r="S21" s="5">
        <v>36</v>
      </c>
      <c r="T21" s="5"/>
      <c r="U21" s="5">
        <f t="shared" si="7"/>
        <v>36</v>
      </c>
      <c r="V21" s="5">
        <v>30</v>
      </c>
      <c r="W21" s="5"/>
      <c r="X21" s="5">
        <f t="shared" si="8"/>
        <v>30</v>
      </c>
      <c r="Y21" s="17">
        <f t="shared" si="9"/>
        <v>96.5</v>
      </c>
      <c r="Z21" s="5">
        <v>9</v>
      </c>
      <c r="AA21" s="13">
        <v>88</v>
      </c>
      <c r="AB21" s="7">
        <f t="shared" si="10"/>
        <v>29.4</v>
      </c>
      <c r="AC21" s="7">
        <f t="shared" si="11"/>
        <v>19.3</v>
      </c>
      <c r="AD21" s="5">
        <f t="shared" si="12"/>
        <v>9</v>
      </c>
      <c r="AE21" s="5">
        <f t="shared" si="13"/>
        <v>35.200000000000003</v>
      </c>
      <c r="AF21" s="20">
        <f t="shared" si="14"/>
        <v>92.9</v>
      </c>
    </row>
    <row r="22" spans="1:32" x14ac:dyDescent="0.2">
      <c r="A22" s="5">
        <v>8</v>
      </c>
      <c r="B22" t="s">
        <v>44</v>
      </c>
      <c r="C22" s="21" t="s">
        <v>79</v>
      </c>
      <c r="D22" s="5">
        <v>37</v>
      </c>
      <c r="E22" s="6">
        <f t="shared" ref="E22" si="15">D22*10/4</f>
        <v>92.5</v>
      </c>
      <c r="F22" s="6">
        <v>47</v>
      </c>
      <c r="G22" s="6">
        <f t="shared" ref="G22" si="16">F22*2</f>
        <v>94</v>
      </c>
      <c r="H22" s="6">
        <v>30</v>
      </c>
      <c r="I22" s="6">
        <f t="shared" ref="I22" si="17">H22*10/3</f>
        <v>100</v>
      </c>
      <c r="J22" s="6">
        <v>10</v>
      </c>
      <c r="K22" s="6">
        <f t="shared" ref="K22" si="18">J22*10/4</f>
        <v>25</v>
      </c>
      <c r="L22" s="11">
        <f t="shared" ref="L22" si="19">AVERAGE(K22,I22,G22,E22)</f>
        <v>77.875</v>
      </c>
      <c r="M22" s="5">
        <v>21</v>
      </c>
      <c r="N22" s="5">
        <v>22.5</v>
      </c>
      <c r="O22" s="5">
        <f t="shared" ref="O22" si="20">MAX(N22,M22)</f>
        <v>22.5</v>
      </c>
      <c r="P22" s="5">
        <v>38</v>
      </c>
      <c r="Q22" s="5">
        <v>36</v>
      </c>
      <c r="R22" s="5">
        <f t="shared" ref="R22" si="21">MAX(P22:Q22)</f>
        <v>38</v>
      </c>
      <c r="S22" s="5">
        <v>32</v>
      </c>
      <c r="T22" s="5">
        <v>35</v>
      </c>
      <c r="U22" s="5">
        <f t="shared" ref="U22" si="22">MAX(S22:T22)</f>
        <v>35</v>
      </c>
      <c r="V22" s="5">
        <v>28</v>
      </c>
      <c r="W22" s="5"/>
      <c r="X22" s="5">
        <f t="shared" ref="X22" si="23">MAX(V22:W22)</f>
        <v>28</v>
      </c>
      <c r="Y22" s="17">
        <f t="shared" ref="Y22" si="24">(X22*10/3+U22*10/4+R22*10/4+O22*4)/4</f>
        <v>91.458333333333329</v>
      </c>
      <c r="Z22" s="5">
        <v>9</v>
      </c>
      <c r="AA22" s="13">
        <v>89</v>
      </c>
      <c r="AB22" s="7">
        <f t="shared" ref="AB22" si="25">L22*0.3</f>
        <v>23.362500000000001</v>
      </c>
      <c r="AC22" s="7">
        <f t="shared" ref="AC22" si="26">Y22*0.2</f>
        <v>18.291666666666668</v>
      </c>
      <c r="AD22" s="5">
        <f t="shared" ref="AD22" si="27">Z22</f>
        <v>9</v>
      </c>
      <c r="AE22" s="5">
        <f t="shared" ref="AE22" si="28">AA22*0.4</f>
        <v>35.6</v>
      </c>
      <c r="AF22" s="20">
        <f t="shared" ref="AF22" si="29">SUM(AB22:AE22)</f>
        <v>86.254166666666663</v>
      </c>
    </row>
    <row r="23" spans="1:32" x14ac:dyDescent="0.2">
      <c r="A23" s="5">
        <v>21</v>
      </c>
      <c r="B23" t="s">
        <v>57</v>
      </c>
      <c r="C23" s="21" t="s">
        <v>80</v>
      </c>
      <c r="D23" s="5">
        <v>40</v>
      </c>
      <c r="E23" s="6">
        <f t="shared" si="0"/>
        <v>100</v>
      </c>
      <c r="F23" s="6">
        <v>49</v>
      </c>
      <c r="G23" s="6">
        <f t="shared" si="1"/>
        <v>98</v>
      </c>
      <c r="H23" s="6">
        <v>29</v>
      </c>
      <c r="I23" s="6">
        <f t="shared" si="2"/>
        <v>96.666666666666671</v>
      </c>
      <c r="J23" s="6">
        <v>40</v>
      </c>
      <c r="K23" s="6">
        <f t="shared" si="3"/>
        <v>100</v>
      </c>
      <c r="L23" s="11">
        <f t="shared" si="4"/>
        <v>98.666666666666671</v>
      </c>
      <c r="M23" s="5">
        <v>13</v>
      </c>
      <c r="N23" s="5">
        <v>22.5</v>
      </c>
      <c r="O23" s="5">
        <f t="shared" si="5"/>
        <v>22.5</v>
      </c>
      <c r="P23" s="5">
        <v>38</v>
      </c>
      <c r="Q23" s="5"/>
      <c r="R23" s="5">
        <f t="shared" si="6"/>
        <v>38</v>
      </c>
      <c r="S23" s="5">
        <v>35</v>
      </c>
      <c r="T23" s="5">
        <v>36</v>
      </c>
      <c r="U23" s="5">
        <f t="shared" si="7"/>
        <v>36</v>
      </c>
      <c r="V23" s="5">
        <v>30</v>
      </c>
      <c r="W23" s="5"/>
      <c r="X23" s="5">
        <f t="shared" si="8"/>
        <v>30</v>
      </c>
      <c r="Y23" s="17">
        <f t="shared" si="9"/>
        <v>93.75</v>
      </c>
      <c r="Z23" s="5">
        <v>9</v>
      </c>
      <c r="AA23" s="13">
        <v>95</v>
      </c>
      <c r="AB23" s="7">
        <f t="shared" si="10"/>
        <v>29.6</v>
      </c>
      <c r="AC23" s="7">
        <f t="shared" si="11"/>
        <v>18.75</v>
      </c>
      <c r="AD23" s="5">
        <f t="shared" si="12"/>
        <v>9</v>
      </c>
      <c r="AE23" s="5">
        <f t="shared" si="13"/>
        <v>38</v>
      </c>
      <c r="AF23" s="20">
        <f t="shared" si="14"/>
        <v>95.35</v>
      </c>
    </row>
    <row r="24" spans="1:32" x14ac:dyDescent="0.2">
      <c r="A24" s="23" t="s">
        <v>31</v>
      </c>
      <c r="B24" s="23"/>
      <c r="C24" s="23"/>
      <c r="D24" s="10">
        <f t="shared" ref="D24:AF24" si="30">AVERAGE(D3:D23)</f>
        <v>37.19047619047619</v>
      </c>
      <c r="E24" s="10">
        <f t="shared" si="30"/>
        <v>92.976190476190482</v>
      </c>
      <c r="F24" s="10">
        <f t="shared" si="30"/>
        <v>45.368421052631582</v>
      </c>
      <c r="G24" s="10">
        <f t="shared" si="30"/>
        <v>82.095238095238102</v>
      </c>
      <c r="H24" s="10">
        <f t="shared" si="30"/>
        <v>26.473684210526315</v>
      </c>
      <c r="I24" s="10">
        <f t="shared" si="30"/>
        <v>79.841269841269849</v>
      </c>
      <c r="J24" s="10">
        <f t="shared" si="30"/>
        <v>34.526315789473685</v>
      </c>
      <c r="K24" s="10">
        <f t="shared" si="30"/>
        <v>78.095238095238102</v>
      </c>
      <c r="L24" s="10">
        <f t="shared" si="30"/>
        <v>89.383771929824562</v>
      </c>
      <c r="M24" s="8">
        <f t="shared" si="30"/>
        <v>17.047619047619047</v>
      </c>
      <c r="N24" s="8">
        <f t="shared" si="30"/>
        <v>20.766666666666666</v>
      </c>
      <c r="O24" s="16">
        <f t="shared" si="30"/>
        <v>21.738095238095237</v>
      </c>
      <c r="P24" s="16">
        <f t="shared" si="30"/>
        <v>30.238095238095237</v>
      </c>
      <c r="Q24" s="16">
        <f t="shared" si="30"/>
        <v>32.111111111111114</v>
      </c>
      <c r="R24" s="16">
        <f t="shared" si="30"/>
        <v>34.904761904761905</v>
      </c>
      <c r="S24" s="16">
        <f t="shared" si="30"/>
        <v>31.277777777777779</v>
      </c>
      <c r="T24" s="16">
        <f t="shared" si="30"/>
        <v>34.909090909090907</v>
      </c>
      <c r="U24" s="16">
        <f t="shared" si="30"/>
        <v>31.19047619047619</v>
      </c>
      <c r="V24" s="16">
        <f t="shared" si="30"/>
        <v>25.222222222222221</v>
      </c>
      <c r="W24" s="16">
        <f t="shared" si="30"/>
        <v>23</v>
      </c>
      <c r="X24" s="16">
        <f t="shared" si="30"/>
        <v>26.578947368421051</v>
      </c>
      <c r="Y24" s="16">
        <f t="shared" si="30"/>
        <v>83.087301587301596</v>
      </c>
      <c r="Z24" s="8">
        <f t="shared" si="30"/>
        <v>9.4210526315789469</v>
      </c>
      <c r="AA24" s="12">
        <f t="shared" si="30"/>
        <v>90</v>
      </c>
      <c r="AB24" s="10">
        <f t="shared" si="30"/>
        <v>24.261309523809523</v>
      </c>
      <c r="AC24" s="16">
        <f t="shared" si="30"/>
        <v>16.617460317460317</v>
      </c>
      <c r="AD24" s="8">
        <f t="shared" si="30"/>
        <v>9.4210526315789469</v>
      </c>
      <c r="AE24" s="12">
        <f t="shared" si="30"/>
        <v>36</v>
      </c>
      <c r="AF24" s="19">
        <f t="shared" si="30"/>
        <v>89.662061403508758</v>
      </c>
    </row>
    <row r="25" spans="1:32" x14ac:dyDescent="0.2">
      <c r="A25" s="23" t="s">
        <v>29</v>
      </c>
      <c r="B25" s="23"/>
      <c r="C25" s="23"/>
      <c r="D25" s="10">
        <f t="shared" ref="D25:AF25" si="31">MAX(D3:D23)</f>
        <v>40</v>
      </c>
      <c r="E25" s="10">
        <f t="shared" si="31"/>
        <v>100</v>
      </c>
      <c r="F25" s="10">
        <f t="shared" si="31"/>
        <v>50</v>
      </c>
      <c r="G25" s="10">
        <f t="shared" si="31"/>
        <v>100</v>
      </c>
      <c r="H25" s="10">
        <f t="shared" si="31"/>
        <v>30</v>
      </c>
      <c r="I25" s="10">
        <f t="shared" si="31"/>
        <v>100</v>
      </c>
      <c r="J25" s="10">
        <f t="shared" si="31"/>
        <v>40</v>
      </c>
      <c r="K25" s="10">
        <f t="shared" si="31"/>
        <v>100</v>
      </c>
      <c r="L25" s="10">
        <f t="shared" si="31"/>
        <v>99.166666666666671</v>
      </c>
      <c r="M25" s="8">
        <f t="shared" si="31"/>
        <v>25</v>
      </c>
      <c r="N25" s="8">
        <f t="shared" si="31"/>
        <v>22.5</v>
      </c>
      <c r="O25" s="16">
        <f t="shared" si="31"/>
        <v>25</v>
      </c>
      <c r="P25" s="16">
        <f t="shared" si="31"/>
        <v>40</v>
      </c>
      <c r="Q25" s="16">
        <f t="shared" si="31"/>
        <v>36</v>
      </c>
      <c r="R25" s="16">
        <f t="shared" si="31"/>
        <v>40</v>
      </c>
      <c r="S25" s="16">
        <f t="shared" si="31"/>
        <v>36</v>
      </c>
      <c r="T25" s="16">
        <f t="shared" si="31"/>
        <v>36</v>
      </c>
      <c r="U25" s="16">
        <f t="shared" si="31"/>
        <v>36</v>
      </c>
      <c r="V25" s="16">
        <f t="shared" si="31"/>
        <v>30</v>
      </c>
      <c r="W25" s="16">
        <f t="shared" si="31"/>
        <v>27</v>
      </c>
      <c r="X25" s="16">
        <f t="shared" si="31"/>
        <v>30</v>
      </c>
      <c r="Y25" s="16">
        <f t="shared" si="31"/>
        <v>96.5</v>
      </c>
      <c r="Z25" s="8">
        <f t="shared" si="31"/>
        <v>10</v>
      </c>
      <c r="AA25" s="12">
        <f t="shared" si="31"/>
        <v>99</v>
      </c>
      <c r="AB25" s="10">
        <f t="shared" si="31"/>
        <v>29.75</v>
      </c>
      <c r="AC25" s="16">
        <f t="shared" si="31"/>
        <v>19.3</v>
      </c>
      <c r="AD25" s="8">
        <f t="shared" si="31"/>
        <v>10</v>
      </c>
      <c r="AE25" s="12">
        <f t="shared" si="31"/>
        <v>39.6</v>
      </c>
      <c r="AF25" s="19">
        <f t="shared" si="31"/>
        <v>96.220833333333331</v>
      </c>
    </row>
    <row r="26" spans="1:32" x14ac:dyDescent="0.2">
      <c r="A26" s="23" t="s">
        <v>30</v>
      </c>
      <c r="B26" s="23"/>
      <c r="C26" s="23"/>
      <c r="D26" s="10">
        <f t="shared" ref="D26:AF26" si="32">MIN(D3:D23)</f>
        <v>20</v>
      </c>
      <c r="E26" s="10">
        <f t="shared" si="32"/>
        <v>50</v>
      </c>
      <c r="F26" s="10">
        <f t="shared" si="32"/>
        <v>15</v>
      </c>
      <c r="G26" s="10">
        <f t="shared" si="32"/>
        <v>0</v>
      </c>
      <c r="H26" s="10">
        <f t="shared" si="32"/>
        <v>19</v>
      </c>
      <c r="I26" s="10">
        <f t="shared" si="32"/>
        <v>0</v>
      </c>
      <c r="J26" s="10">
        <f t="shared" si="32"/>
        <v>10</v>
      </c>
      <c r="K26" s="10">
        <f t="shared" si="32"/>
        <v>0</v>
      </c>
      <c r="L26" s="10">
        <f t="shared" si="32"/>
        <v>58.333333333333329</v>
      </c>
      <c r="M26" s="8">
        <f t="shared" si="32"/>
        <v>0</v>
      </c>
      <c r="N26" s="8">
        <f t="shared" si="32"/>
        <v>12</v>
      </c>
      <c r="O26" s="16">
        <f t="shared" si="32"/>
        <v>12</v>
      </c>
      <c r="P26" s="16">
        <f t="shared" si="32"/>
        <v>0</v>
      </c>
      <c r="Q26" s="16">
        <f t="shared" si="32"/>
        <v>20</v>
      </c>
      <c r="R26" s="16">
        <f t="shared" si="32"/>
        <v>20</v>
      </c>
      <c r="S26" s="16">
        <f t="shared" si="32"/>
        <v>18</v>
      </c>
      <c r="T26" s="16">
        <f t="shared" si="32"/>
        <v>31</v>
      </c>
      <c r="U26" s="16">
        <f t="shared" si="32"/>
        <v>0</v>
      </c>
      <c r="V26" s="16">
        <f t="shared" si="32"/>
        <v>5</v>
      </c>
      <c r="W26" s="16">
        <f t="shared" si="32"/>
        <v>10</v>
      </c>
      <c r="X26" s="16">
        <f t="shared" si="32"/>
        <v>10</v>
      </c>
      <c r="Y26" s="16">
        <f t="shared" si="32"/>
        <v>39.375</v>
      </c>
      <c r="Z26" s="8">
        <f t="shared" si="32"/>
        <v>9</v>
      </c>
      <c r="AA26" s="12">
        <f t="shared" si="32"/>
        <v>80</v>
      </c>
      <c r="AB26" s="10">
        <f t="shared" si="32"/>
        <v>0</v>
      </c>
      <c r="AC26" s="16">
        <f t="shared" si="32"/>
        <v>7.875</v>
      </c>
      <c r="AD26" s="8">
        <f t="shared" si="32"/>
        <v>9</v>
      </c>
      <c r="AE26" s="12">
        <f t="shared" si="32"/>
        <v>32</v>
      </c>
      <c r="AF26" s="19">
        <f t="shared" si="32"/>
        <v>72.966666666666669</v>
      </c>
    </row>
    <row r="27" spans="1:32" x14ac:dyDescent="0.2">
      <c r="E27" s="3"/>
      <c r="F27" s="3"/>
      <c r="G27" s="3"/>
      <c r="H27" s="3"/>
      <c r="I27" s="3"/>
      <c r="J27" s="3"/>
      <c r="K27" s="3"/>
      <c r="L27" s="3"/>
    </row>
    <row r="28" spans="1:32" x14ac:dyDescent="0.2">
      <c r="E28" s="3"/>
      <c r="F28" s="3"/>
      <c r="G28" s="3"/>
      <c r="H28" s="3"/>
      <c r="I28" s="3"/>
      <c r="J28" s="3"/>
      <c r="K28" s="3"/>
      <c r="L28" s="3"/>
    </row>
    <row r="29" spans="1:32" x14ac:dyDescent="0.2">
      <c r="E29" s="3"/>
      <c r="F29" s="3"/>
      <c r="G29" s="3"/>
      <c r="H29" s="3"/>
      <c r="I29" s="3"/>
      <c r="J29" s="3"/>
      <c r="K29" s="3"/>
      <c r="L29" s="3"/>
    </row>
    <row r="30" spans="1:32" x14ac:dyDescent="0.2">
      <c r="E30" s="3"/>
      <c r="F30" s="3"/>
      <c r="G30" s="3"/>
      <c r="H30" s="3"/>
      <c r="I30" s="3"/>
      <c r="J30" s="3"/>
      <c r="K30" s="3"/>
      <c r="L30" s="3"/>
    </row>
    <row r="31" spans="1:32" x14ac:dyDescent="0.2">
      <c r="E31" s="3"/>
      <c r="F31" s="3"/>
      <c r="G31" s="3"/>
      <c r="H31" s="3"/>
      <c r="I31" s="3"/>
      <c r="J31" s="3"/>
      <c r="K31" s="3"/>
      <c r="L31" s="3"/>
    </row>
  </sheetData>
  <mergeCells count="11">
    <mergeCell ref="AA1:AA2"/>
    <mergeCell ref="AB1:AF1"/>
    <mergeCell ref="A24:C24"/>
    <mergeCell ref="A25:C25"/>
    <mergeCell ref="A26:C26"/>
    <mergeCell ref="D1:L1"/>
    <mergeCell ref="A1:A2"/>
    <mergeCell ref="B1:B2"/>
    <mergeCell ref="C1:C2"/>
    <mergeCell ref="Z1:Z2"/>
    <mergeCell ref="M1:Y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5004-F43A-D64F-84EE-31E8298835B7}">
  <dimension ref="A1"/>
  <sheetViews>
    <sheetView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2019-08-11T19:16:50Z</dcterms:created>
  <dcterms:modified xsi:type="dcterms:W3CDTF">2020-08-15T15:01:21Z</dcterms:modified>
</cp:coreProperties>
</file>