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NEO\EF_CERTI\Arquivos VS Code\C138\certificados.xlsx\"/>
    </mc:Choice>
  </mc:AlternateContent>
  <xr:revisionPtr revIDLastSave="0" documentId="13_ncr:1_{35ADEFDE-8BCE-47F3-BF8B-311973A3E635}" xr6:coauthVersionLast="47" xr6:coauthVersionMax="47" xr10:uidLastSave="{00000000-0000-0000-0000-000000000000}"/>
  <bookViews>
    <workbookView xWindow="-120" yWindow="-16320" windowWidth="29040" windowHeight="15720" firstSheet="5" activeTab="5" xr2:uid="{00000000-000D-0000-FFFF-FFFF00000000}"/>
  </bookViews>
  <sheets>
    <sheet name="Geral" sheetId="5" state="hidden" r:id="rId1"/>
    <sheet name="Padroes" sheetId="10" state="hidden" r:id="rId2"/>
    <sheet name="Dados" sheetId="24" state="hidden" r:id="rId3"/>
    <sheet name="CalAnterior" sheetId="46" state="hidden" r:id="rId4"/>
    <sheet name="Dados Processados" sheetId="25" state="hidden" r:id="rId5"/>
    <sheet name="certificado" sheetId="26" r:id="rId6"/>
    <sheet name="Med1" sheetId="33" state="hidden" r:id="rId7"/>
    <sheet name="Med2" sheetId="34" state="hidden" r:id="rId8"/>
    <sheet name="Med3" sheetId="35" state="hidden" r:id="rId9"/>
    <sheet name="Med4" sheetId="36" state="hidden" r:id="rId10"/>
    <sheet name="Med5" sheetId="37" state="hidden" r:id="rId11"/>
    <sheet name="Med6" sheetId="38" state="hidden" r:id="rId12"/>
    <sheet name="Med7" sheetId="39" state="hidden" r:id="rId13"/>
    <sheet name="Med8" sheetId="40" state="hidden" r:id="rId14"/>
    <sheet name="Med9" sheetId="41" state="hidden" r:id="rId15"/>
    <sheet name="Med10" sheetId="42" state="hidden" r:id="rId16"/>
    <sheet name="Med11" sheetId="43" state="hidden" r:id="rId17"/>
    <sheet name="Med12" sheetId="44" state="hidden" r:id="rId18"/>
    <sheet name="Med13" sheetId="45" state="hidden" r:id="rId19"/>
  </sheets>
  <definedNames>
    <definedName name="_xlnm.Print_Area" localSheetId="5">certificado!$A$1:$G$161</definedName>
    <definedName name="_xlnm.Print_Area" localSheetId="2">Dados!$A$1:$L$23</definedName>
    <definedName name="_xlnm.Print_Area" localSheetId="4">'Dados Processados'!$A$1:$H$15</definedName>
    <definedName name="balanço">#REF!</definedName>
    <definedName name="certificado">#REF!</definedName>
    <definedName name="ciclo" localSheetId="5">Dados!#REF!</definedName>
    <definedName name="ciclo" localSheetId="2">Dados!#REF!</definedName>
    <definedName name="ciclo" localSheetId="4">Dados!#REF!</definedName>
    <definedName name="ciclo">#REF!</definedName>
    <definedName name="ciclos">Dados!#REF!</definedName>
    <definedName name="coef" localSheetId="5">Dados!$D$9</definedName>
    <definedName name="coef" localSheetId="2">Dados!$D$9</definedName>
    <definedName name="coef" localSheetId="4">Dados!$D$9</definedName>
    <definedName name="coef">#REF!</definedName>
    <definedName name="coefCMM">Dados!$D$12</definedName>
    <definedName name="de" localSheetId="5">Dados!#REF!</definedName>
    <definedName name="de" localSheetId="2">Dados!#REF!</definedName>
    <definedName name="de" localSheetId="4">Dados!#REF!</definedName>
    <definedName name="DE">#REF!</definedName>
    <definedName name="des">#REF!</definedName>
    <definedName name="fm" localSheetId="5">Dados!$D$8</definedName>
    <definedName name="fm" localSheetId="2">Dados!$D$8</definedName>
    <definedName name="fm" localSheetId="4">Dados!$D$8</definedName>
    <definedName name="fm">#REF!</definedName>
    <definedName name="fmd">#REF!</definedName>
    <definedName name="fo">#REF!</definedName>
    <definedName name="planilha">#REF!</definedName>
    <definedName name="re" localSheetId="5">Dados!#REF!</definedName>
    <definedName name="re" localSheetId="2">Dados!#REF!</definedName>
    <definedName name="re" localSheetId="4">Dados!#REF!</definedName>
    <definedName name="re">#REF!</definedName>
    <definedName name="res">#REF!</definedName>
    <definedName name="resol">Dados!#REF!</definedName>
    <definedName name="resolução">Dados!#REF!</definedName>
    <definedName name="serv" localSheetId="5">Dados!$E$6</definedName>
    <definedName name="serv" localSheetId="2">Dados!$E$6</definedName>
    <definedName name="serv" localSheetId="4">Dados!$E$6</definedName>
    <definedName name="SERV">#REF!</definedName>
    <definedName name="st" localSheetId="5">Dados!#REF!</definedName>
    <definedName name="st" localSheetId="2">Dados!#REF!</definedName>
    <definedName name="st" localSheetId="4">Dados!#REF!</definedName>
    <definedName name="st">#REF!</definedName>
    <definedName name="td">#REF!</definedName>
    <definedName name="temp" localSheetId="5">Dados!$D$10</definedName>
    <definedName name="temp" localSheetId="2">Dados!$D$10</definedName>
    <definedName name="temp" localSheetId="4">Dados!$D$10</definedName>
    <definedName name="temp">#REF!</definedName>
    <definedName name="_xlnm.Print_Titles" localSheetId="5">certificado!$1:$5</definedName>
    <definedName name="v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6" l="1"/>
  <c r="A124" i="26"/>
  <c r="C103" i="26"/>
  <c r="A111" i="26"/>
  <c r="A116" i="26"/>
  <c r="A118" i="26"/>
  <c r="C122" i="26"/>
  <c r="O38" i="24"/>
  <c r="T38" i="24" s="1"/>
  <c r="R38" i="24"/>
  <c r="S38" i="24"/>
  <c r="U38" i="24"/>
  <c r="O39" i="24"/>
  <c r="T39" i="24" s="1"/>
  <c r="R39" i="24"/>
  <c r="S39" i="24"/>
  <c r="U39" i="24"/>
  <c r="P39" i="24" s="1"/>
  <c r="O40" i="24"/>
  <c r="T40" i="24" s="1"/>
  <c r="R40" i="24"/>
  <c r="S40" i="24"/>
  <c r="U40" i="24"/>
  <c r="O41" i="24"/>
  <c r="T41" i="24" s="1"/>
  <c r="R41" i="24"/>
  <c r="S41" i="24"/>
  <c r="U41" i="24"/>
  <c r="O42" i="24"/>
  <c r="T42" i="24" s="1"/>
  <c r="R42" i="24"/>
  <c r="S42" i="24"/>
  <c r="U42" i="24"/>
  <c r="P42" i="24" s="1"/>
  <c r="O43" i="24"/>
  <c r="T43" i="24" s="1"/>
  <c r="R43" i="24"/>
  <c r="S43" i="24"/>
  <c r="U43" i="24"/>
  <c r="O44" i="24"/>
  <c r="T44" i="24" s="1"/>
  <c r="Q44" i="24"/>
  <c r="R44" i="24"/>
  <c r="S44" i="24"/>
  <c r="U44" i="24"/>
  <c r="W44" i="24"/>
  <c r="O45" i="24"/>
  <c r="T45" i="24" s="1"/>
  <c r="P45" i="24"/>
  <c r="V45" i="24" s="1"/>
  <c r="Q45" i="24"/>
  <c r="R45" i="24"/>
  <c r="S45" i="24"/>
  <c r="U45" i="24"/>
  <c r="W45" i="24"/>
  <c r="O46" i="24"/>
  <c r="T46" i="24" s="1"/>
  <c r="Q46" i="24"/>
  <c r="R46" i="24"/>
  <c r="S46" i="24"/>
  <c r="U46" i="24"/>
  <c r="W46" i="24"/>
  <c r="O47" i="24"/>
  <c r="Q47" i="24"/>
  <c r="R47" i="24"/>
  <c r="S47" i="24"/>
  <c r="T47" i="24"/>
  <c r="U47" i="24"/>
  <c r="W47" i="24"/>
  <c r="O48" i="24"/>
  <c r="T48" i="24" s="1"/>
  <c r="Q48" i="24"/>
  <c r="R48" i="24"/>
  <c r="S48" i="24"/>
  <c r="U48" i="24"/>
  <c r="P48" i="24" s="1"/>
  <c r="V48" i="24" s="1"/>
  <c r="W48" i="24"/>
  <c r="O49" i="24"/>
  <c r="Q49" i="24"/>
  <c r="R49" i="24"/>
  <c r="S49" i="24"/>
  <c r="T49" i="24"/>
  <c r="U49" i="24"/>
  <c r="W49" i="24"/>
  <c r="O50" i="24"/>
  <c r="Q50" i="24"/>
  <c r="R50" i="24"/>
  <c r="S50" i="24"/>
  <c r="T50" i="24"/>
  <c r="U50" i="24"/>
  <c r="W50" i="24"/>
  <c r="O51" i="24"/>
  <c r="T51" i="24" s="1"/>
  <c r="Q51" i="24"/>
  <c r="R51" i="24"/>
  <c r="S51" i="24"/>
  <c r="U51" i="24"/>
  <c r="W51" i="24"/>
  <c r="O52" i="24"/>
  <c r="T52" i="24" s="1"/>
  <c r="Q52" i="24"/>
  <c r="R52" i="24"/>
  <c r="S52" i="24"/>
  <c r="U52" i="24"/>
  <c r="W52" i="24"/>
  <c r="O53" i="24"/>
  <c r="T53" i="24" s="1"/>
  <c r="Q53" i="24"/>
  <c r="R53" i="24"/>
  <c r="S53" i="24"/>
  <c r="U53" i="24"/>
  <c r="P53" i="24" s="1"/>
  <c r="V53" i="24" s="1"/>
  <c r="AB53" i="24" s="1"/>
  <c r="X53" i="24" s="1"/>
  <c r="Y53" i="24" s="1"/>
  <c r="W53" i="24"/>
  <c r="O54" i="24"/>
  <c r="T54" i="24" s="1"/>
  <c r="Q54" i="24"/>
  <c r="R54" i="24"/>
  <c r="S54" i="24"/>
  <c r="U54" i="24"/>
  <c r="W54" i="24"/>
  <c r="O55" i="24"/>
  <c r="T55" i="24" s="1"/>
  <c r="Q55" i="24"/>
  <c r="R55" i="24"/>
  <c r="S55" i="24"/>
  <c r="U55" i="24"/>
  <c r="P55" i="24" s="1"/>
  <c r="V55" i="24" s="1"/>
  <c r="W55" i="24"/>
  <c r="O56" i="24"/>
  <c r="T56" i="24" s="1"/>
  <c r="Q56" i="24"/>
  <c r="R56" i="24"/>
  <c r="S56" i="24"/>
  <c r="U56" i="24"/>
  <c r="P56" i="24" s="1"/>
  <c r="V56" i="24" s="1"/>
  <c r="W56" i="24"/>
  <c r="O57" i="24"/>
  <c r="T57" i="24" s="1"/>
  <c r="Q57" i="24"/>
  <c r="R57" i="24"/>
  <c r="S57" i="24"/>
  <c r="U57" i="24"/>
  <c r="W57" i="24"/>
  <c r="O58" i="24"/>
  <c r="Q58" i="24"/>
  <c r="R58" i="24"/>
  <c r="S58" i="24"/>
  <c r="T58" i="24"/>
  <c r="U58" i="24"/>
  <c r="W58" i="24"/>
  <c r="O59" i="24"/>
  <c r="T59" i="24" s="1"/>
  <c r="Q59" i="24"/>
  <c r="R59" i="24"/>
  <c r="S59" i="24"/>
  <c r="U59" i="24"/>
  <c r="P59" i="24" s="1"/>
  <c r="V59" i="24" s="1"/>
  <c r="W59" i="24"/>
  <c r="L38" i="24"/>
  <c r="C118" i="26" s="1"/>
  <c r="Q38" i="24"/>
  <c r="L39" i="24"/>
  <c r="C119" i="26" s="1"/>
  <c r="L40" i="24"/>
  <c r="C120" i="26" s="1"/>
  <c r="L41" i="24"/>
  <c r="C121" i="26" s="1"/>
  <c r="W41" i="24"/>
  <c r="L42" i="24"/>
  <c r="L43" i="24"/>
  <c r="C123" i="26" s="1"/>
  <c r="C141" i="26" s="1"/>
  <c r="L44" i="24"/>
  <c r="L45" i="24"/>
  <c r="L46" i="24"/>
  <c r="L47" i="24"/>
  <c r="P47" i="24" s="1"/>
  <c r="V47" i="24" s="1"/>
  <c r="L48" i="24"/>
  <c r="L49" i="24"/>
  <c r="L50" i="24"/>
  <c r="L51" i="24"/>
  <c r="L52" i="24"/>
  <c r="L53" i="24"/>
  <c r="L54" i="24"/>
  <c r="L55" i="24"/>
  <c r="L56" i="24"/>
  <c r="L57" i="24"/>
  <c r="L58" i="24"/>
  <c r="L59" i="24"/>
  <c r="A32" i="24"/>
  <c r="A112" i="26" s="1"/>
  <c r="A33" i="24"/>
  <c r="A113" i="26" s="1"/>
  <c r="A34" i="24"/>
  <c r="A114" i="26" s="1"/>
  <c r="A35" i="24"/>
  <c r="A115" i="26" s="1"/>
  <c r="A36" i="24"/>
  <c r="A37" i="24"/>
  <c r="A117" i="26" s="1"/>
  <c r="A38" i="24"/>
  <c r="A39" i="24"/>
  <c r="A119" i="26" s="1"/>
  <c r="A40" i="24"/>
  <c r="A120" i="26" s="1"/>
  <c r="A41" i="24"/>
  <c r="A121" i="26" s="1"/>
  <c r="A42" i="24"/>
  <c r="A122" i="26" s="1"/>
  <c r="A43" i="24"/>
  <c r="A123" i="26" s="1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31" i="24"/>
  <c r="O17" i="24"/>
  <c r="T17" i="24" s="1"/>
  <c r="O18" i="24"/>
  <c r="T18" i="24" s="1"/>
  <c r="O19" i="24"/>
  <c r="O20" i="24"/>
  <c r="T20" i="24" s="1"/>
  <c r="O21" i="24"/>
  <c r="T21" i="24" s="1"/>
  <c r="O22" i="24"/>
  <c r="O23" i="24"/>
  <c r="T23" i="24" s="1"/>
  <c r="O24" i="24"/>
  <c r="O25" i="24"/>
  <c r="T25" i="24" s="1"/>
  <c r="O26" i="24"/>
  <c r="T26" i="24" s="1"/>
  <c r="O27" i="24"/>
  <c r="T27" i="24"/>
  <c r="O28" i="24"/>
  <c r="T28" i="24" s="1"/>
  <c r="L26" i="24"/>
  <c r="R26" i="24"/>
  <c r="S26" i="24"/>
  <c r="U26" i="24"/>
  <c r="L27" i="24"/>
  <c r="C102" i="26" s="1"/>
  <c r="C140" i="26" s="1"/>
  <c r="R27" i="24"/>
  <c r="S27" i="24"/>
  <c r="U27" i="24"/>
  <c r="L28" i="24"/>
  <c r="Q28" i="24"/>
  <c r="R28" i="24"/>
  <c r="S28" i="24"/>
  <c r="U28" i="24"/>
  <c r="P28" i="24" s="1"/>
  <c r="L29" i="24"/>
  <c r="O29" i="24"/>
  <c r="T29" i="24" s="1"/>
  <c r="Q29" i="24"/>
  <c r="R29" i="24"/>
  <c r="S29" i="24"/>
  <c r="U29" i="24"/>
  <c r="P29" i="24" s="1"/>
  <c r="V29" i="24" s="1"/>
  <c r="W29" i="24"/>
  <c r="L30" i="24"/>
  <c r="O30" i="24"/>
  <c r="T30" i="24" s="1"/>
  <c r="Q30" i="24"/>
  <c r="R30" i="24"/>
  <c r="S30" i="24"/>
  <c r="U30" i="24"/>
  <c r="P30" i="24" s="1"/>
  <c r="V30" i="24" s="1"/>
  <c r="W30" i="24"/>
  <c r="L31" i="24"/>
  <c r="C111" i="26" s="1"/>
  <c r="Q31" i="24"/>
  <c r="O31" i="24"/>
  <c r="T31" i="24" s="1"/>
  <c r="R31" i="24"/>
  <c r="S31" i="24"/>
  <c r="U31" i="24"/>
  <c r="P31" i="24" s="1"/>
  <c r="L32" i="24"/>
  <c r="C112" i="26" s="1"/>
  <c r="O32" i="24"/>
  <c r="T32" i="24" s="1"/>
  <c r="R32" i="24"/>
  <c r="S32" i="24"/>
  <c r="U32" i="24"/>
  <c r="L33" i="24"/>
  <c r="C113" i="26" s="1"/>
  <c r="P33" i="24"/>
  <c r="O33" i="24"/>
  <c r="T33" i="24" s="1"/>
  <c r="R33" i="24"/>
  <c r="S33" i="24"/>
  <c r="U33" i="24"/>
  <c r="L34" i="24"/>
  <c r="C114" i="26" s="1"/>
  <c r="C132" i="26" s="1"/>
  <c r="O34" i="24"/>
  <c r="T34" i="24" s="1"/>
  <c r="R34" i="24"/>
  <c r="S34" i="24"/>
  <c r="U34" i="24"/>
  <c r="L35" i="24"/>
  <c r="C115" i="26" s="1"/>
  <c r="O35" i="24"/>
  <c r="T35" i="24" s="1"/>
  <c r="R35" i="24"/>
  <c r="S35" i="24"/>
  <c r="U35" i="24"/>
  <c r="P35" i="24" s="1"/>
  <c r="L36" i="24"/>
  <c r="Q36" i="24" s="1"/>
  <c r="O36" i="24"/>
  <c r="T36" i="24"/>
  <c r="R36" i="24"/>
  <c r="S36" i="24"/>
  <c r="U36" i="24"/>
  <c r="L37" i="24"/>
  <c r="C117" i="26" s="1"/>
  <c r="P37" i="24"/>
  <c r="O37" i="24"/>
  <c r="T37" i="24" s="1"/>
  <c r="R37" i="24"/>
  <c r="S37" i="24"/>
  <c r="U37" i="24"/>
  <c r="A28" i="24"/>
  <c r="A103" i="26" s="1"/>
  <c r="A26" i="24"/>
  <c r="A101" i="26" s="1"/>
  <c r="A27" i="24"/>
  <c r="A102" i="26" s="1"/>
  <c r="A29" i="24"/>
  <c r="A59" i="26"/>
  <c r="D26" i="26"/>
  <c r="L84" i="26"/>
  <c r="L83" i="26"/>
  <c r="L82" i="26"/>
  <c r="L81" i="26"/>
  <c r="L80" i="26"/>
  <c r="L79" i="26"/>
  <c r="L78" i="26"/>
  <c r="L77" i="26"/>
  <c r="L76" i="26"/>
  <c r="L75" i="26"/>
  <c r="L74" i="26"/>
  <c r="L73" i="26"/>
  <c r="L72" i="26"/>
  <c r="L71" i="26"/>
  <c r="L70" i="26"/>
  <c r="L69" i="26"/>
  <c r="L68" i="26"/>
  <c r="L67" i="26"/>
  <c r="L66" i="26"/>
  <c r="L42" i="26"/>
  <c r="L43" i="26"/>
  <c r="L44" i="26"/>
  <c r="L41" i="26"/>
  <c r="L15" i="26"/>
  <c r="L16" i="26"/>
  <c r="L17" i="26"/>
  <c r="L14" i="26"/>
  <c r="L7" i="26"/>
  <c r="L8" i="26" s="1"/>
  <c r="A5" i="26"/>
  <c r="A7" i="26"/>
  <c r="D14" i="26"/>
  <c r="D35" i="26"/>
  <c r="D38" i="26"/>
  <c r="L145" i="26"/>
  <c r="D46" i="26"/>
  <c r="D45" i="26"/>
  <c r="A45" i="26"/>
  <c r="L30" i="26"/>
  <c r="L31" i="26"/>
  <c r="L32" i="26"/>
  <c r="D32" i="26"/>
  <c r="L56" i="26"/>
  <c r="E56" i="26"/>
  <c r="F56" i="26"/>
  <c r="B56" i="26"/>
  <c r="A56" i="26"/>
  <c r="G56" i="26"/>
  <c r="E55" i="26"/>
  <c r="F55" i="26"/>
  <c r="B55" i="26"/>
  <c r="A55" i="26"/>
  <c r="G55" i="26"/>
  <c r="A147" i="26"/>
  <c r="S17" i="24"/>
  <c r="S18" i="24"/>
  <c r="S19" i="24"/>
  <c r="S20" i="24"/>
  <c r="S21" i="24"/>
  <c r="S22" i="24"/>
  <c r="S23" i="24"/>
  <c r="S24" i="24"/>
  <c r="S25" i="24"/>
  <c r="S16" i="24"/>
  <c r="U19" i="24"/>
  <c r="U20" i="24"/>
  <c r="U18" i="24"/>
  <c r="I66" i="26"/>
  <c r="U16" i="24"/>
  <c r="U17" i="24"/>
  <c r="U21" i="24"/>
  <c r="U22" i="24"/>
  <c r="P22" i="24" s="1"/>
  <c r="U23" i="24"/>
  <c r="P23" i="24" s="1"/>
  <c r="V23" i="24" s="1"/>
  <c r="U24" i="24"/>
  <c r="U25" i="24"/>
  <c r="R18" i="24"/>
  <c r="R19" i="24"/>
  <c r="R21" i="24"/>
  <c r="R22" i="24"/>
  <c r="R24" i="24"/>
  <c r="R25" i="24"/>
  <c r="L18" i="24"/>
  <c r="P18" i="24" s="1"/>
  <c r="L23" i="24"/>
  <c r="W23" i="24" s="1"/>
  <c r="C10" i="25"/>
  <c r="H91" i="26"/>
  <c r="H92" i="26"/>
  <c r="A18" i="24"/>
  <c r="A93" i="26"/>
  <c r="A19" i="24"/>
  <c r="A94" i="26" s="1"/>
  <c r="A21" i="24"/>
  <c r="A96" i="26" s="1"/>
  <c r="H100" i="26"/>
  <c r="A12" i="25"/>
  <c r="A10" i="25"/>
  <c r="A9" i="25"/>
  <c r="B5" i="24"/>
  <c r="B3" i="24"/>
  <c r="B13" i="25"/>
  <c r="A13" i="25"/>
  <c r="B15" i="25"/>
  <c r="I6" i="26"/>
  <c r="A148" i="26"/>
  <c r="D8" i="24"/>
  <c r="E6" i="24"/>
  <c r="A4" i="25" s="1"/>
  <c r="G9" i="24"/>
  <c r="D7" i="24"/>
  <c r="D6" i="24"/>
  <c r="A14" i="25"/>
  <c r="A15" i="25"/>
  <c r="A16" i="25"/>
  <c r="B14" i="25"/>
  <c r="C16" i="25"/>
  <c r="C15" i="25"/>
  <c r="B16" i="25"/>
  <c r="C14" i="25"/>
  <c r="D16" i="25"/>
  <c r="E16" i="25"/>
  <c r="D15" i="25"/>
  <c r="H16" i="25"/>
  <c r="E15" i="25"/>
  <c r="H15" i="25"/>
  <c r="F16" i="25"/>
  <c r="G16" i="25"/>
  <c r="F15" i="25"/>
  <c r="G15" i="25"/>
  <c r="B12" i="25"/>
  <c r="B10" i="25"/>
  <c r="B11" i="25"/>
  <c r="D12" i="25"/>
  <c r="D13" i="25"/>
  <c r="D9" i="25"/>
  <c r="E11" i="25"/>
  <c r="D11" i="25"/>
  <c r="E12" i="25"/>
  <c r="D10" i="25"/>
  <c r="E13" i="25"/>
  <c r="D14" i="25"/>
  <c r="E9" i="25"/>
  <c r="H11" i="25"/>
  <c r="F11" i="25"/>
  <c r="G11" i="25"/>
  <c r="H12" i="25"/>
  <c r="E10" i="25"/>
  <c r="H13" i="25"/>
  <c r="E14" i="25"/>
  <c r="H10" i="25"/>
  <c r="H9" i="25"/>
  <c r="F12" i="25"/>
  <c r="G12" i="25"/>
  <c r="F13" i="25"/>
  <c r="G13" i="25"/>
  <c r="H14" i="25"/>
  <c r="F9" i="25"/>
  <c r="G9" i="25"/>
  <c r="F10" i="25"/>
  <c r="G10" i="25"/>
  <c r="F14" i="25"/>
  <c r="G14" i="25"/>
  <c r="B9" i="25"/>
  <c r="A11" i="25"/>
  <c r="A16" i="24"/>
  <c r="A91" i="26" s="1"/>
  <c r="A20" i="24"/>
  <c r="A95" i="26"/>
  <c r="A23" i="24"/>
  <c r="A98" i="26" s="1"/>
  <c r="H95" i="26"/>
  <c r="R23" i="24"/>
  <c r="R16" i="24"/>
  <c r="H98" i="26"/>
  <c r="H94" i="26"/>
  <c r="H93" i="26"/>
  <c r="R20" i="24"/>
  <c r="A24" i="24"/>
  <c r="A99" i="26" s="1"/>
  <c r="H99" i="26"/>
  <c r="R17" i="24"/>
  <c r="W28" i="24"/>
  <c r="Q23" i="24"/>
  <c r="L22" i="24"/>
  <c r="W22" i="24" s="1"/>
  <c r="L16" i="24"/>
  <c r="W16" i="24" s="1"/>
  <c r="L24" i="24"/>
  <c r="Q24" i="24" s="1"/>
  <c r="C98" i="26"/>
  <c r="A25" i="24"/>
  <c r="A100" i="26" s="1"/>
  <c r="L20" i="24"/>
  <c r="Q20" i="24" s="1"/>
  <c r="T24" i="24"/>
  <c r="L19" i="24"/>
  <c r="C94" i="26"/>
  <c r="C13" i="25"/>
  <c r="L17" i="24"/>
  <c r="P17" i="24" s="1"/>
  <c r="O16" i="24"/>
  <c r="C9" i="25" s="1"/>
  <c r="T22" i="24"/>
  <c r="A17" i="24"/>
  <c r="A92" i="26" s="1"/>
  <c r="H97" i="26"/>
  <c r="L21" i="24"/>
  <c r="Q21" i="24" s="1"/>
  <c r="H96" i="26"/>
  <c r="L25" i="24"/>
  <c r="W25" i="24" s="1"/>
  <c r="Q25" i="24"/>
  <c r="A22" i="24"/>
  <c r="A97" i="26" s="1"/>
  <c r="Q22" i="24"/>
  <c r="C97" i="26"/>
  <c r="P16" i="24"/>
  <c r="W19" i="24"/>
  <c r="P19" i="24"/>
  <c r="Q19" i="24"/>
  <c r="T19" i="24"/>
  <c r="C12" i="25"/>
  <c r="T16" i="24"/>
  <c r="C96" i="26"/>
  <c r="W21" i="24"/>
  <c r="V19" i="24"/>
  <c r="AB19" i="24"/>
  <c r="Q37" i="24"/>
  <c r="W33" i="24"/>
  <c r="Q42" i="24"/>
  <c r="W39" i="24"/>
  <c r="W38" i="24"/>
  <c r="W42" i="24"/>
  <c r="P36" i="24"/>
  <c r="W35" i="24"/>
  <c r="Q35" i="24"/>
  <c r="P32" i="24"/>
  <c r="Q43" i="24"/>
  <c r="Q41" i="24"/>
  <c r="W40" i="24"/>
  <c r="Q39" i="24"/>
  <c r="P38" i="24"/>
  <c r="W36" i="24"/>
  <c r="P34" i="24"/>
  <c r="W32" i="24"/>
  <c r="P41" i="24"/>
  <c r="P40" i="24"/>
  <c r="W34" i="24"/>
  <c r="V31" i="24" l="1"/>
  <c r="V42" i="24"/>
  <c r="V39" i="24"/>
  <c r="V36" i="24"/>
  <c r="W17" i="24"/>
  <c r="C136" i="26"/>
  <c r="W37" i="24"/>
  <c r="Q17" i="24"/>
  <c r="V17" i="24" s="1"/>
  <c r="C95" i="26"/>
  <c r="V37" i="24"/>
  <c r="C130" i="26"/>
  <c r="Q27" i="24"/>
  <c r="P58" i="24"/>
  <c r="V58" i="24" s="1"/>
  <c r="P51" i="24"/>
  <c r="V51" i="24" s="1"/>
  <c r="C99" i="26"/>
  <c r="P46" i="24"/>
  <c r="V46" i="24" s="1"/>
  <c r="W31" i="24"/>
  <c r="W43" i="24"/>
  <c r="P21" i="24"/>
  <c r="V21" i="24" s="1"/>
  <c r="AB21" i="24" s="1"/>
  <c r="Q34" i="24"/>
  <c r="V34" i="24" s="1"/>
  <c r="AB34" i="24" s="1"/>
  <c r="X34" i="24" s="1"/>
  <c r="P54" i="24"/>
  <c r="V54" i="24" s="1"/>
  <c r="AC16" i="24"/>
  <c r="P25" i="24"/>
  <c r="V25" i="24" s="1"/>
  <c r="AB25" i="24" s="1"/>
  <c r="W27" i="24"/>
  <c r="P52" i="24"/>
  <c r="V52" i="24" s="1"/>
  <c r="P44" i="24"/>
  <c r="V44" i="24" s="1"/>
  <c r="V35" i="24"/>
  <c r="X35" i="24" s="1"/>
  <c r="V43" i="24"/>
  <c r="AB43" i="24" s="1"/>
  <c r="C91" i="26"/>
  <c r="C129" i="26" s="1"/>
  <c r="P24" i="24"/>
  <c r="V24" i="24" s="1"/>
  <c r="AB24" i="24" s="1"/>
  <c r="P20" i="24"/>
  <c r="V20" i="24" s="1"/>
  <c r="AB20" i="24" s="1"/>
  <c r="P27" i="24"/>
  <c r="V27" i="24" s="1"/>
  <c r="P26" i="24"/>
  <c r="P43" i="24"/>
  <c r="P49" i="24"/>
  <c r="V49" i="24" s="1"/>
  <c r="AB49" i="24" s="1"/>
  <c r="X49" i="24" s="1"/>
  <c r="Y49" i="24" s="1"/>
  <c r="C92" i="26"/>
  <c r="P50" i="24"/>
  <c r="V50" i="24" s="1"/>
  <c r="X50" i="24" s="1"/>
  <c r="Y50" i="24" s="1"/>
  <c r="C11" i="25"/>
  <c r="V22" i="24"/>
  <c r="AB22" i="24" s="1"/>
  <c r="P57" i="24"/>
  <c r="V57" i="24" s="1"/>
  <c r="X30" i="24"/>
  <c r="Y30" i="24" s="1"/>
  <c r="AB30" i="24"/>
  <c r="AB31" i="24"/>
  <c r="X31" i="24" s="1"/>
  <c r="F111" i="26" s="1"/>
  <c r="V38" i="24"/>
  <c r="AB56" i="24"/>
  <c r="X56" i="24"/>
  <c r="Y56" i="24" s="1"/>
  <c r="AB50" i="24"/>
  <c r="AB36" i="24"/>
  <c r="X36" i="24" s="1"/>
  <c r="V28" i="24"/>
  <c r="AB42" i="24"/>
  <c r="X42" i="24" s="1"/>
  <c r="F122" i="26" s="1"/>
  <c r="AB57" i="24"/>
  <c r="X57" i="24" s="1"/>
  <c r="Y57" i="24" s="1"/>
  <c r="C133" i="26"/>
  <c r="AB23" i="24"/>
  <c r="X23" i="24" s="1"/>
  <c r="AB37" i="24"/>
  <c r="X37" i="24" s="1"/>
  <c r="X29" i="24"/>
  <c r="Y29" i="24" s="1"/>
  <c r="AB58" i="24"/>
  <c r="X58" i="24" s="1"/>
  <c r="Y58" i="24" s="1"/>
  <c r="AB51" i="24"/>
  <c r="X51" i="24" s="1"/>
  <c r="Y51" i="24" s="1"/>
  <c r="AB39" i="24"/>
  <c r="X39" i="24"/>
  <c r="F119" i="26" s="1"/>
  <c r="AB35" i="24"/>
  <c r="AB29" i="24"/>
  <c r="AB59" i="24"/>
  <c r="X59" i="24" s="1"/>
  <c r="Y59" i="24" s="1"/>
  <c r="V41" i="24"/>
  <c r="C137" i="26"/>
  <c r="X25" i="24"/>
  <c r="F100" i="26" s="1"/>
  <c r="G100" i="26" s="1"/>
  <c r="X16" i="24"/>
  <c r="F91" i="26" s="1"/>
  <c r="G91" i="26" s="1"/>
  <c r="AB47" i="24"/>
  <c r="X47" i="24" s="1"/>
  <c r="Y47" i="24" s="1"/>
  <c r="AB46" i="24"/>
  <c r="X46" i="24" s="1"/>
  <c r="Y46" i="24" s="1"/>
  <c r="X43" i="24"/>
  <c r="F123" i="26" s="1"/>
  <c r="C135" i="26"/>
  <c r="X22" i="24"/>
  <c r="F97" i="26" s="1"/>
  <c r="G97" i="26" s="1"/>
  <c r="X54" i="24"/>
  <c r="Y54" i="24"/>
  <c r="AB54" i="24"/>
  <c r="AB52" i="24"/>
  <c r="X52" i="24" s="1"/>
  <c r="Y52" i="24" s="1"/>
  <c r="AB44" i="24"/>
  <c r="X44" i="24"/>
  <c r="Y44" i="24"/>
  <c r="AB55" i="24"/>
  <c r="X55" i="24" s="1"/>
  <c r="Y55" i="24" s="1"/>
  <c r="X48" i="24"/>
  <c r="Y48" i="24" s="1"/>
  <c r="AB48" i="24"/>
  <c r="AB45" i="24"/>
  <c r="X45" i="24" s="1"/>
  <c r="Y45" i="24" s="1"/>
  <c r="AB27" i="24"/>
  <c r="X27" i="24"/>
  <c r="F102" i="26" s="1"/>
  <c r="G102" i="26" s="1"/>
  <c r="X19" i="24"/>
  <c r="F94" i="26" s="1"/>
  <c r="G94" i="26" s="1"/>
  <c r="W20" i="24"/>
  <c r="Q32" i="24"/>
  <c r="V32" i="24" s="1"/>
  <c r="C116" i="26"/>
  <c r="C134" i="26" s="1"/>
  <c r="C101" i="26"/>
  <c r="C139" i="26" s="1"/>
  <c r="C93" i="26"/>
  <c r="C131" i="26" s="1"/>
  <c r="Q26" i="24"/>
  <c r="V26" i="24" s="1"/>
  <c r="AB26" i="24" s="1"/>
  <c r="Q16" i="24"/>
  <c r="V16" i="24" s="1"/>
  <c r="AB16" i="24" s="1"/>
  <c r="W18" i="24"/>
  <c r="W24" i="24"/>
  <c r="Q40" i="24"/>
  <c r="V40" i="24" s="1"/>
  <c r="C100" i="26"/>
  <c r="C138" i="26" s="1"/>
  <c r="W26" i="24"/>
  <c r="Q33" i="24"/>
  <c r="V33" i="24" s="1"/>
  <c r="Q18" i="24"/>
  <c r="V18" i="24" s="1"/>
  <c r="AB18" i="24" s="1"/>
  <c r="AB17" i="24" l="1"/>
  <c r="X17" i="24"/>
  <c r="F92" i="26" s="1"/>
  <c r="G92" i="26" s="1"/>
  <c r="F115" i="26"/>
  <c r="Y35" i="24"/>
  <c r="E115" i="26" s="1"/>
  <c r="X21" i="24"/>
  <c r="F96" i="26" s="1"/>
  <c r="G96" i="26" s="1"/>
  <c r="Y22" i="24"/>
  <c r="E97" i="26" s="1"/>
  <c r="F98" i="26"/>
  <c r="G98" i="26" s="1"/>
  <c r="Y23" i="24"/>
  <c r="E98" i="26" s="1"/>
  <c r="AB33" i="24"/>
  <c r="X33" i="24" s="1"/>
  <c r="F113" i="26" s="1"/>
  <c r="F114" i="26"/>
  <c r="Y34" i="24"/>
  <c r="E114" i="26" s="1"/>
  <c r="F116" i="26"/>
  <c r="Y36" i="24"/>
  <c r="E116" i="26" s="1"/>
  <c r="F117" i="26"/>
  <c r="Y37" i="24"/>
  <c r="E117" i="26" s="1"/>
  <c r="X41" i="24"/>
  <c r="F121" i="26" s="1"/>
  <c r="AB41" i="24"/>
  <c r="G111" i="26"/>
  <c r="F129" i="26"/>
  <c r="G129" i="26" s="1"/>
  <c r="Y43" i="24"/>
  <c r="E123" i="26" s="1"/>
  <c r="Y27" i="24"/>
  <c r="E102" i="26" s="1"/>
  <c r="E140" i="26" s="1"/>
  <c r="AB38" i="24"/>
  <c r="X38" i="24" s="1"/>
  <c r="G123" i="26"/>
  <c r="Y39" i="24"/>
  <c r="E119" i="26" s="1"/>
  <c r="Y42" i="24"/>
  <c r="E122" i="26" s="1"/>
  <c r="X26" i="24"/>
  <c r="F101" i="26" s="1"/>
  <c r="G101" i="26" s="1"/>
  <c r="G119" i="26"/>
  <c r="G122" i="26"/>
  <c r="F140" i="26"/>
  <c r="G140" i="26" s="1"/>
  <c r="G115" i="26"/>
  <c r="Y31" i="24"/>
  <c r="E111" i="26" s="1"/>
  <c r="Y16" i="24"/>
  <c r="E91" i="26" s="1"/>
  <c r="AB28" i="24"/>
  <c r="X28" i="24" s="1"/>
  <c r="F103" i="26" s="1"/>
  <c r="G103" i="26" s="1"/>
  <c r="AB40" i="24"/>
  <c r="X40" i="24" s="1"/>
  <c r="F120" i="26" s="1"/>
  <c r="AB32" i="24"/>
  <c r="X32" i="24" s="1"/>
  <c r="Y25" i="24"/>
  <c r="E100" i="26" s="1"/>
  <c r="Y19" i="24"/>
  <c r="E94" i="26" s="1"/>
  <c r="X24" i="24"/>
  <c r="F99" i="26" s="1"/>
  <c r="G99" i="26" s="1"/>
  <c r="X18" i="24"/>
  <c r="F93" i="26" s="1"/>
  <c r="G93" i="26" s="1"/>
  <c r="X20" i="24"/>
  <c r="F95" i="26" s="1"/>
  <c r="G95" i="26" s="1"/>
  <c r="E135" i="26"/>
  <c r="F118" i="26" l="1"/>
  <c r="F136" i="26" s="1"/>
  <c r="G136" i="26" s="1"/>
  <c r="Y38" i="24"/>
  <c r="E118" i="26" s="1"/>
  <c r="E136" i="26" s="1"/>
  <c r="Y20" i="24"/>
  <c r="E95" i="26" s="1"/>
  <c r="E133" i="26" s="1"/>
  <c r="Y21" i="24"/>
  <c r="E96" i="26" s="1"/>
  <c r="E134" i="26" s="1"/>
  <c r="Y18" i="24"/>
  <c r="E93" i="26" s="1"/>
  <c r="E132" i="26"/>
  <c r="Y17" i="24"/>
  <c r="E92" i="26" s="1"/>
  <c r="F112" i="26"/>
  <c r="Y32" i="24"/>
  <c r="E112" i="26" s="1"/>
  <c r="E130" i="26" s="1"/>
  <c r="F138" i="26"/>
  <c r="G138" i="26" s="1"/>
  <c r="G120" i="26"/>
  <c r="Y24" i="24"/>
  <c r="E99" i="26" s="1"/>
  <c r="E137" i="26" s="1"/>
  <c r="F133" i="26"/>
  <c r="G133" i="26" s="1"/>
  <c r="Y28" i="24"/>
  <c r="E103" i="26" s="1"/>
  <c r="E141" i="26" s="1"/>
  <c r="F141" i="26"/>
  <c r="G141" i="26" s="1"/>
  <c r="G114" i="26"/>
  <c r="F132" i="26"/>
  <c r="G132" i="26" s="1"/>
  <c r="F131" i="26"/>
  <c r="G131" i="26" s="1"/>
  <c r="G113" i="26"/>
  <c r="Y41" i="24"/>
  <c r="E121" i="26" s="1"/>
  <c r="Y33" i="24"/>
  <c r="E113" i="26" s="1"/>
  <c r="G121" i="26"/>
  <c r="F139" i="26"/>
  <c r="G139" i="26" s="1"/>
  <c r="F137" i="26"/>
  <c r="G137" i="26" s="1"/>
  <c r="E129" i="26"/>
  <c r="Y26" i="24"/>
  <c r="E101" i="26" s="1"/>
  <c r="F135" i="26"/>
  <c r="G135" i="26" s="1"/>
  <c r="G117" i="26"/>
  <c r="E131" i="26"/>
  <c r="Y40" i="24"/>
  <c r="E120" i="26" s="1"/>
  <c r="E138" i="26" s="1"/>
  <c r="G116" i="26"/>
  <c r="F134" i="26"/>
  <c r="G134" i="26" s="1"/>
  <c r="G118" i="26" l="1"/>
  <c r="E139" i="26"/>
  <c r="F130" i="26"/>
  <c r="G130" i="26" s="1"/>
  <c r="G112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Clodoaldo</author>
    <author>Leonardo de Carvalho Miguel</author>
  </authors>
  <commentList>
    <comment ref="O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Clodoaldo:</t>
        </r>
        <r>
          <rPr>
            <sz val="8"/>
            <color indexed="81"/>
            <rFont val="Tahoma"/>
            <family val="2"/>
          </rPr>
          <t xml:space="preserve">
Digitar "x" para aparecer "2ª Via" no certificado.</t>
        </r>
      </text>
    </comment>
    <comment ref="AA15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Leonardo de Carvalho Miguel:</t>
        </r>
        <r>
          <rPr>
            <sz val="9"/>
            <color indexed="81"/>
            <rFont val="Tahoma"/>
            <family val="2"/>
          </rPr>
          <t xml:space="preserve">
1 - Dimensão; 2 - Forma 3 - Ângulo</t>
        </r>
      </text>
    </comment>
  </commentList>
</comments>
</file>

<file path=xl/sharedStrings.xml><?xml version="1.0" encoding="utf-8"?>
<sst xmlns="http://schemas.openxmlformats.org/spreadsheetml/2006/main" count="568" uniqueCount="367">
  <si>
    <t>Razão Social:</t>
  </si>
  <si>
    <t>Informações da Calibração</t>
  </si>
  <si>
    <t>Periodicidade</t>
  </si>
  <si>
    <t>Nome Fantasia</t>
  </si>
  <si>
    <t>CNPJ</t>
  </si>
  <si>
    <t>Home Page</t>
  </si>
  <si>
    <t>Endereço</t>
  </si>
  <si>
    <t>Bairro</t>
  </si>
  <si>
    <t>Cidade</t>
  </si>
  <si>
    <t>Estado</t>
  </si>
  <si>
    <t>CEP</t>
  </si>
  <si>
    <t>Telefone</t>
  </si>
  <si>
    <t>Fax</t>
  </si>
  <si>
    <t>E-mail</t>
  </si>
  <si>
    <t>Cadastro Indefinido 1</t>
  </si>
  <si>
    <t>Cadastro Indefinido 2</t>
  </si>
  <si>
    <t>Cadastro Indefinido 3</t>
  </si>
  <si>
    <t>Cadastro Indefinido 4</t>
  </si>
  <si>
    <t>Campo Indefinido 1</t>
  </si>
  <si>
    <t>Campo Indefinido 2</t>
  </si>
  <si>
    <t>Campo Indefinido 3</t>
  </si>
  <si>
    <t>Campo Indefinido 4</t>
  </si>
  <si>
    <t>Informações do Instrumento</t>
  </si>
  <si>
    <t>Descrição do Instrumento</t>
  </si>
  <si>
    <t>Fabricante</t>
  </si>
  <si>
    <t>Campo Indefinido 8</t>
  </si>
  <si>
    <t>Campo Indefinido 9</t>
  </si>
  <si>
    <t>Campo Indefinido 10</t>
  </si>
  <si>
    <t>Campo Indefinido 11</t>
  </si>
  <si>
    <t>Campo Indefinido 12</t>
  </si>
  <si>
    <t>Campo Indefinido 13</t>
  </si>
  <si>
    <t>Campo Indefinido 14</t>
  </si>
  <si>
    <t>Observações</t>
  </si>
  <si>
    <t>Número do Protocolo</t>
  </si>
  <si>
    <t>Sufixo</t>
  </si>
  <si>
    <t>Código do Procedimento</t>
  </si>
  <si>
    <t>Nome do Procedimento</t>
  </si>
  <si>
    <t>Equipamento de Comunicação</t>
  </si>
  <si>
    <t>Documento de Consulta</t>
  </si>
  <si>
    <t>Responsável Validação</t>
  </si>
  <si>
    <t>Data Validação</t>
  </si>
  <si>
    <t>Número da Calibração</t>
  </si>
  <si>
    <t>Certificado Externo</t>
  </si>
  <si>
    <t>Temperatura</t>
  </si>
  <si>
    <t>Umidade</t>
  </si>
  <si>
    <t>Tempo Gasto</t>
  </si>
  <si>
    <t>Fornecedor da Calibração</t>
  </si>
  <si>
    <t>Unidade</t>
  </si>
  <si>
    <t>Referência</t>
  </si>
  <si>
    <t>Medido</t>
  </si>
  <si>
    <t>Erro</t>
  </si>
  <si>
    <t>Incerteza</t>
  </si>
  <si>
    <t>Data Calibração</t>
  </si>
  <si>
    <t>Status</t>
  </si>
  <si>
    <t>Características dos Padrões Utilizados na Calibração</t>
  </si>
  <si>
    <t>Lista Distinta de Padrões Utilizados</t>
  </si>
  <si>
    <t>Nome da Característica</t>
  </si>
  <si>
    <t>Nº Calibração</t>
  </si>
  <si>
    <t>Código do Instrumento</t>
  </si>
  <si>
    <t>Informações Gerais do Solicitante</t>
  </si>
  <si>
    <t>Data da Calibração</t>
  </si>
  <si>
    <t>Motivo da Calibração</t>
  </si>
  <si>
    <t>Data Abertura</t>
  </si>
  <si>
    <t>Procedimento</t>
  </si>
  <si>
    <t>Classe do Instrumento</t>
  </si>
  <si>
    <t>Tipo do Instrumento</t>
  </si>
  <si>
    <t>Informações do Procedimento</t>
  </si>
  <si>
    <t>Nota Fiscal de Entrada</t>
  </si>
  <si>
    <t>Sufixo Cotação</t>
  </si>
  <si>
    <t>Informações do Protocolo / Item</t>
  </si>
  <si>
    <t>EIE</t>
  </si>
  <si>
    <t xml:space="preserve">EIC </t>
  </si>
  <si>
    <t>ESC</t>
  </si>
  <si>
    <t xml:space="preserve">ESE </t>
  </si>
  <si>
    <t>Código do Padrão</t>
  </si>
  <si>
    <t>Data Próxima</t>
  </si>
  <si>
    <t xml:space="preserve">                               Informações do Padrões da Calibração          </t>
  </si>
  <si>
    <t>Responsável Cadastro Calibração</t>
  </si>
  <si>
    <t>Título do Responsável Calibração</t>
  </si>
  <si>
    <t>Data Revisão Calibração</t>
  </si>
  <si>
    <t>Título do Responsável Revisão</t>
  </si>
  <si>
    <t>Responsável Revisão  Calibração</t>
  </si>
  <si>
    <t>Versão da Calibração</t>
  </si>
  <si>
    <t>Observação da Calibração</t>
  </si>
  <si>
    <t xml:space="preserve">                         Informações da Calibração</t>
  </si>
  <si>
    <t>Título do Responsável</t>
  </si>
  <si>
    <t>Número Cotação</t>
  </si>
  <si>
    <t>Responsável Abertura</t>
  </si>
  <si>
    <t>Observação Protocolo</t>
  </si>
  <si>
    <t>Número do Item</t>
  </si>
  <si>
    <t>Número da Calibração Complento</t>
  </si>
  <si>
    <t>Sufixo da Calibração Complemento</t>
  </si>
  <si>
    <t>Sufixo da Calibração</t>
  </si>
  <si>
    <t>Data Digitação</t>
  </si>
  <si>
    <t>Informações Gerais do Contratante</t>
  </si>
  <si>
    <t>UF</t>
  </si>
  <si>
    <t>IM- Inscrição Municipal</t>
  </si>
  <si>
    <t>IE -Inscrição Estadual</t>
  </si>
  <si>
    <t>Logradoruro</t>
  </si>
  <si>
    <t>Complemento</t>
  </si>
  <si>
    <t>Caixa Postal</t>
  </si>
  <si>
    <t>DDD</t>
  </si>
  <si>
    <t>DDI</t>
  </si>
  <si>
    <t>País</t>
  </si>
  <si>
    <t>Número</t>
  </si>
  <si>
    <t>Estado de Conservação</t>
  </si>
  <si>
    <t>Laboratório</t>
  </si>
  <si>
    <t>N. Série</t>
  </si>
  <si>
    <t>Limite Inferior</t>
  </si>
  <si>
    <t>Limite superior</t>
  </si>
  <si>
    <t>Resolução</t>
  </si>
  <si>
    <t>Quantidade</t>
  </si>
  <si>
    <t>Classe/Modelo</t>
  </si>
  <si>
    <t>Limite Superior</t>
  </si>
  <si>
    <t>Procedimento de Calibração</t>
  </si>
  <si>
    <t>Revisão</t>
  </si>
  <si>
    <t>Serviço Nº</t>
  </si>
  <si>
    <t>OPERADORES</t>
  </si>
  <si>
    <t>Sigla</t>
  </si>
  <si>
    <t>Data</t>
  </si>
  <si>
    <t>DESVIO PAD.</t>
  </si>
  <si>
    <t>Veff</t>
  </si>
  <si>
    <t>k</t>
  </si>
  <si>
    <t>[mm]</t>
  </si>
  <si>
    <t>TABELA DE DADOS PROCESSADOS</t>
  </si>
  <si>
    <r>
      <t>U</t>
    </r>
    <r>
      <rPr>
        <vertAlign val="subscript"/>
        <sz val="11"/>
        <rFont val="Futura Bk BT"/>
        <family val="2"/>
      </rPr>
      <t>95</t>
    </r>
  </si>
  <si>
    <t>mm</t>
  </si>
  <si>
    <t>ZEISS</t>
  </si>
  <si>
    <t>Bom</t>
  </si>
  <si>
    <t>LMC</t>
  </si>
  <si>
    <t>SMC:</t>
  </si>
  <si>
    <t>Nº Série (Fabricante):</t>
  </si>
  <si>
    <t>Nº Identif. (Solicitante):</t>
  </si>
  <si>
    <t>Dimensão Nominal [mm]:</t>
  </si>
  <si>
    <t>Variação de Temperatura [°C]:</t>
  </si>
  <si>
    <t>DAS INDIC.</t>
  </si>
  <si>
    <t>MEDIA</t>
  </si>
  <si>
    <t>U</t>
  </si>
  <si>
    <t>± [mm]</t>
  </si>
  <si>
    <t>RETILINEIDADE</t>
  </si>
  <si>
    <t>DO SMC</t>
  </si>
  <si>
    <r>
      <t>u</t>
    </r>
    <r>
      <rPr>
        <vertAlign val="subscript"/>
        <sz val="10"/>
        <rFont val="Futura Bk BT"/>
        <family val="2"/>
      </rPr>
      <t>c</t>
    </r>
  </si>
  <si>
    <t>K</t>
  </si>
  <si>
    <t>Máquina de Medir por Coordenadas</t>
  </si>
  <si>
    <t>Maquina de Medir por Coordenadas</t>
  </si>
  <si>
    <t>2ª Via</t>
  </si>
  <si>
    <t>Padrão de Trabalho - LMD</t>
  </si>
  <si>
    <t>Valor</t>
  </si>
  <si>
    <t>U_1D</t>
  </si>
  <si>
    <t>U_2D</t>
  </si>
  <si>
    <t>U_3D</t>
  </si>
  <si>
    <t>U_AnguloEG</t>
  </si>
  <si>
    <t>U_AnguloAR</t>
  </si>
  <si>
    <t>U_RetitudeEG</t>
  </si>
  <si>
    <t>U_RetitudeRR</t>
  </si>
  <si>
    <t>U_PlanezaAG</t>
  </si>
  <si>
    <t>U_PlanezaPR</t>
  </si>
  <si>
    <t>U_CircularidadeSP</t>
  </si>
  <si>
    <t>U_CircularidadeCP</t>
  </si>
  <si>
    <t>U_PerpPE</t>
  </si>
  <si>
    <t>U_PerpRM</t>
  </si>
  <si>
    <t>U_PerpRPE</t>
  </si>
  <si>
    <t>U_ParPE</t>
  </si>
  <si>
    <t>U_ParRM</t>
  </si>
  <si>
    <t>U_ParRPE</t>
  </si>
  <si>
    <t>025309</t>
  </si>
  <si>
    <t>CARL  ZEISS</t>
  </si>
  <si>
    <t>Novo</t>
  </si>
  <si>
    <t>Prismo</t>
  </si>
  <si>
    <t>X=900;Y=1200;Z=650</t>
  </si>
  <si>
    <r>
      <t>a</t>
    </r>
    <r>
      <rPr>
        <b/>
        <sz val="10"/>
        <rFont val="Futura Bk BT"/>
        <family val="2"/>
      </rPr>
      <t xml:space="preserve"> (.10</t>
    </r>
    <r>
      <rPr>
        <b/>
        <vertAlign val="superscript"/>
        <sz val="10"/>
        <rFont val="Futura Bk BT"/>
        <family val="2"/>
      </rPr>
      <t>-6</t>
    </r>
    <r>
      <rPr>
        <b/>
        <sz val="10"/>
        <rFont val="Futura Bk BT"/>
        <family val="2"/>
      </rPr>
      <t>.K</t>
    </r>
    <r>
      <rPr>
        <b/>
        <vertAlign val="superscript"/>
        <sz val="10"/>
        <rFont val="Futura Bk BT"/>
        <family val="2"/>
      </rPr>
      <t>-1</t>
    </r>
    <r>
      <rPr>
        <b/>
        <sz val="10"/>
        <rFont val="Futura Bk BT"/>
        <family val="2"/>
      </rPr>
      <t>):</t>
    </r>
  </si>
  <si>
    <t>Características</t>
  </si>
  <si>
    <t>Desvio padrão</t>
  </si>
  <si>
    <t>Característica</t>
  </si>
  <si>
    <t>MMC</t>
  </si>
  <si>
    <t>pdf</t>
  </si>
  <si>
    <t>O comprimento foi avaliado com pontos únicos na posição e altura central. Foram realizados pelo menos 3 ciclos de medição.</t>
  </si>
  <si>
    <t xml:space="preserve">Foi realizada a extração do cilindro com escaneamento e da(s) superfície(s) com pontos individuais. O alinhamento foi realizado pelo centro do cilindro, com associação de elementos por mínimos quadrados. 
</t>
  </si>
  <si>
    <t>0,6;500</t>
  </si>
  <si>
    <t>0,4;43;175</t>
  </si>
  <si>
    <t>43;175</t>
  </si>
  <si>
    <t>0,8;333</t>
  </si>
  <si>
    <t>1,2;333;333</t>
  </si>
  <si>
    <t>0,9;707;707;333</t>
  </si>
  <si>
    <t>0,8;0,2;707;707</t>
  </si>
  <si>
    <t>0,2;0,8;333</t>
  </si>
  <si>
    <t>Indicação no SMP [mm]</t>
  </si>
  <si>
    <t>MPE E</t>
  </si>
  <si>
    <t>repetitividade</t>
  </si>
  <si>
    <t>fixacao</t>
  </si>
  <si>
    <t>media</t>
  </si>
  <si>
    <t>5.1 Fixação: A peça foi posicionada na mesa rotativa em duas posições diferentes, primeiro com a linha de referência A-B paralela ao Z e segundo paralela ao eixo X da máquina de medição, usando a mesa em modo ativo. Foram realizados pelo menos 3 ciclos de medição.</t>
  </si>
  <si>
    <t xml:space="preserve"> Foi usado uma esfera Ø 8 mm de Nitreto de silício (Si3N4); Todos elementos foram ajustados por mínimos quadrados usando filtro Spline 50 upr passa baixa.</t>
  </si>
  <si>
    <t>VCMM</t>
  </si>
  <si>
    <t>forma elemento medido</t>
  </si>
  <si>
    <t>LAMIA</t>
  </si>
  <si>
    <t>PRISMO ULTRA</t>
  </si>
  <si>
    <t>Alinhamento</t>
  </si>
  <si>
    <t>Fixação</t>
  </si>
  <si>
    <t>Extração</t>
  </si>
  <si>
    <t>Avaliação</t>
  </si>
  <si>
    <t xml:space="preserve"> referência primária no "ELEMENTO XXX", secundária pelo "ELEMENTO YYY" e terciária no "ELEMENTO ZZZ".</t>
  </si>
  <si>
    <t>a peça foi fixada com o "ELEMENTO XXX" perpendicular ao eixo Z da máquina de medição.</t>
  </si>
  <si>
    <t xml:space="preserve"> cada face de medição foi extraída com um plano com 3 linhas e 10 pontos cada uma, na posição central e a partir de 5 mm de cada borda.</t>
  </si>
  <si>
    <t xml:space="preserve"> Foi usado uma esfera Ø 5 mm. Força de 200 mN.</t>
  </si>
  <si>
    <t>foi usado software Calypso com VCMM ativo para cálculo de incerteza.</t>
  </si>
  <si>
    <t xml:space="preserve"> Os planos foram ajustados por mínimos quadrados, sem aplicação de filtros ou extrapolados.</t>
  </si>
  <si>
    <t>Temp</t>
  </si>
  <si>
    <t>Tipo</t>
  </si>
  <si>
    <t>Umin</t>
  </si>
  <si>
    <t>U95</t>
  </si>
  <si>
    <t>Ciclo 1</t>
  </si>
  <si>
    <t>Ciclo 2</t>
  </si>
  <si>
    <t>Ciclo 3</t>
  </si>
  <si>
    <t>Imagem</t>
  </si>
  <si>
    <t>Sup</t>
  </si>
  <si>
    <t>Inf</t>
  </si>
  <si>
    <t>Dir</t>
  </si>
  <si>
    <t>Esq</t>
  </si>
  <si>
    <t>U MMC</t>
  </si>
  <si>
    <t>277-146A</t>
  </si>
  <si>
    <t>Foram realizados pelo menos 3 ciclos de medição.</t>
  </si>
  <si>
    <t>FABRICANTE</t>
  </si>
  <si>
    <r>
      <rPr>
        <sz val="10"/>
        <rFont val="Symbol"/>
        <family val="1"/>
        <charset val="2"/>
      </rPr>
      <t>n</t>
    </r>
    <r>
      <rPr>
        <vertAlign val="subscript"/>
        <sz val="10"/>
        <rFont val="Nunito Sans"/>
      </rPr>
      <t>eff</t>
    </r>
  </si>
  <si>
    <t xml:space="preserve">A Cgcre é signatária do Acordo de Reconhecimento Mútuo da ILAC - International Laboratory Accreditation Cooperation e do Acordo Bilateral de Reconhecimento Mútuo com a EA - European Cooperation for Accreditation. </t>
  </si>
  <si>
    <r>
      <t>A incerteza expandida (U) de medição relatada é declarada como a incerteza padrão de medição multiplicada pelo fator de abrangência k, o qual para uma distribuição t com  graus de liberdade efetivos (</t>
    </r>
    <r>
      <rPr>
        <sz val="9"/>
        <rFont val="Symbol"/>
        <family val="1"/>
        <charset val="2"/>
      </rPr>
      <t>n</t>
    </r>
    <r>
      <rPr>
        <vertAlign val="subscript"/>
        <sz val="9"/>
        <rFont val="Nunito Sans"/>
      </rPr>
      <t>eff</t>
    </r>
    <r>
      <rPr>
        <sz val="9"/>
        <rFont val="Nunito Sans"/>
      </rPr>
      <t xml:space="preserve">) corresponde a uma probabilidade de abrangência de aproximadamente 95%. A incerteza de medição foi determinada de acordo com a publicação EA-4/02. Os valores de k e </t>
    </r>
    <r>
      <rPr>
        <sz val="9"/>
        <rFont val="Symbol"/>
        <family val="1"/>
        <charset val="2"/>
      </rPr>
      <t>n</t>
    </r>
    <r>
      <rPr>
        <vertAlign val="subscript"/>
        <sz val="9"/>
        <rFont val="Nunito Sans"/>
      </rPr>
      <t>eff</t>
    </r>
    <r>
      <rPr>
        <sz val="9"/>
        <rFont val="Nunito Sans"/>
      </rPr>
      <t xml:space="preserve"> são apresentados na tabela de resultados.</t>
    </r>
  </si>
  <si>
    <t>Resultados</t>
  </si>
  <si>
    <t>Identificação</t>
  </si>
  <si>
    <t>Descrição</t>
  </si>
  <si>
    <t>Certificado</t>
  </si>
  <si>
    <t>Origem</t>
  </si>
  <si>
    <t>Padrões utilizados</t>
  </si>
  <si>
    <t>DATA DA EMISSÃO</t>
  </si>
  <si>
    <t>IDENTIFICAÇÃO</t>
  </si>
  <si>
    <t>NÚMERO DE SÉRIE</t>
  </si>
  <si>
    <t>DESCRIÇÃO DO ITEM</t>
  </si>
  <si>
    <t>SOLICITANTE</t>
  </si>
  <si>
    <t>CONTRATANTE</t>
  </si>
  <si>
    <t>Pertencente à Rede Brasileira de Calibração - RBC</t>
  </si>
  <si>
    <t>Laboratório de Metrologia Dimensional</t>
  </si>
  <si>
    <t>CENTRO DE METROLOGIA E INSTRUMENTAÇÃO</t>
  </si>
  <si>
    <t>Relatório de Medição</t>
  </si>
  <si>
    <t>Procedimento de medição</t>
  </si>
  <si>
    <t>Condições Ambientais Durante a Medição:</t>
  </si>
  <si>
    <t>Este relatório atende aos requisitos de acreditação pela Cgcre, que avaliou a competência do laboratório e comprovou sua rastreabilidade a padrões nacionais de medida.</t>
  </si>
  <si>
    <t>Os resultados deste relatório referem-se exclusivamente ao instrumento submetido à medição, nas condições específicas, não sendo extensivo a quaisquer lotes. Esta medição não isenta o instrumento do controle metrológico estabelecido a regulamentação metrológica.</t>
  </si>
  <si>
    <t>A CERTI autoriza a reprodução deste relatório, desde que qualquer cópia sempre apresente seu conteúdo integral. O Ajuste de instrumento, quando realizado, não faz parte do escopo de acreditação do laboratório.</t>
  </si>
  <si>
    <t>SERVIÇO</t>
  </si>
  <si>
    <t>DATA DA MEDIÇÃO</t>
  </si>
  <si>
    <t>Executor da Medição</t>
  </si>
  <si>
    <t>Validade</t>
  </si>
  <si>
    <t>23</t>
  </si>
  <si>
    <t>3</t>
  </si>
  <si>
    <t>Franciele Machado De Sa</t>
  </si>
  <si>
    <t>Auxiliar Administrativa</t>
  </si>
  <si>
    <t>15/12/2023 13:22:12</t>
  </si>
  <si>
    <t>1793</t>
  </si>
  <si>
    <t>QUALYMEAS (01-06)</t>
  </si>
  <si>
    <t>QUALYMEAS COMÉRCIO E SERVIÇOS DE METROLOGIA LTDA</t>
  </si>
  <si>
    <t>50.982.411/0001-06</t>
  </si>
  <si>
    <t>096/3963791</t>
  </si>
  <si>
    <t>Rua</t>
  </si>
  <si>
    <t>São Marcos</t>
  </si>
  <si>
    <t>Bom Jesus</t>
  </si>
  <si>
    <t>Porto Alegre</t>
  </si>
  <si>
    <t>Rio Grande do Sul</t>
  </si>
  <si>
    <t>RS</t>
  </si>
  <si>
    <t>Brasil</t>
  </si>
  <si>
    <t>91.420-550</t>
  </si>
  <si>
    <t>92279 0302</t>
  </si>
  <si>
    <t>Manutenção / Reparação / Assitência Técnica</t>
  </si>
  <si>
    <t>LMI</t>
  </si>
  <si>
    <t>Laboratório de Metrologia Industrial</t>
  </si>
  <si>
    <t>A11 0036</t>
  </si>
  <si>
    <t>Padrao Cilíndrico com Diâmetros Escalonados</t>
  </si>
  <si>
    <t>Medição Dimensional</t>
  </si>
  <si>
    <t>Instrumento</t>
  </si>
  <si>
    <t>LMD</t>
  </si>
  <si>
    <t>Não consta</t>
  </si>
  <si>
    <t>24</t>
  </si>
  <si>
    <t>(20,0 ± 0,5) ºC</t>
  </si>
  <si>
    <t>(50 ± 10) %ur</t>
  </si>
  <si>
    <t>00:07:25</t>
  </si>
  <si>
    <t>11/01/2024 11:23:31</t>
  </si>
  <si>
    <t>Periódica</t>
  </si>
  <si>
    <t>Teclado</t>
  </si>
  <si>
    <t>Dionatan de Oliveira Fernandes</t>
  </si>
  <si>
    <t>Técnico Metrologista</t>
  </si>
  <si>
    <t>11/01/2024 12:35:55</t>
  </si>
  <si>
    <t>Original</t>
  </si>
  <si>
    <t>Controle Dimensional Padrão</t>
  </si>
  <si>
    <t>CMI-LMD-PC-277</t>
  </si>
  <si>
    <t>CMI-LMD-</t>
  </si>
  <si>
    <t>Alice Weza Fava Bilbao</t>
  </si>
  <si>
    <t>Nova versão AWF</t>
  </si>
  <si>
    <t>240103158969</t>
  </si>
  <si>
    <t>[CRITÉRIO=(0,6 +l/500) µm]</t>
  </si>
  <si>
    <t>Ptos fora =&lt; 5%</t>
  </si>
  <si>
    <t>DOF</t>
  </si>
  <si>
    <t>Padrao_cilindrico_escalonado_PADRAO_0-1.xls</t>
  </si>
  <si>
    <t>Padrao_cilindrico_escalonado_PADRAO_0-2.xls</t>
  </si>
  <si>
    <t>Padrao_cilindrico_escalonado_PADRAO_0-3.xls</t>
  </si>
  <si>
    <t>Calypso Measuring Result</t>
  </si>
  <si>
    <t>Measurement Plan</t>
  </si>
  <si>
    <t>Date</t>
  </si>
  <si>
    <t>Order</t>
  </si>
  <si>
    <t>Padrao_cilindrico_escalonado</t>
  </si>
  <si>
    <t>ESCALONADO</t>
  </si>
  <si>
    <t>Drawing No.</t>
  </si>
  <si>
    <t>Time</t>
  </si>
  <si>
    <t>Part No.</t>
  </si>
  <si>
    <t>PADRAO_0-1</t>
  </si>
  <si>
    <t>Operator</t>
  </si>
  <si>
    <t>CMM</t>
  </si>
  <si>
    <t>Master</t>
  </si>
  <si>
    <t>Characteristic</t>
  </si>
  <si>
    <t>Actual</t>
  </si>
  <si>
    <t>Nominal</t>
  </si>
  <si>
    <t>Upper Tol</t>
  </si>
  <si>
    <t>Lower Tol</t>
  </si>
  <si>
    <t>Deviation</t>
  </si>
  <si>
    <t>Y Value_7.5</t>
  </si>
  <si>
    <t>Y Value_17.5</t>
  </si>
  <si>
    <t>Y Value_22.5</t>
  </si>
  <si>
    <t>Y Value_32.5</t>
  </si>
  <si>
    <t>Y Value_37.5</t>
  </si>
  <si>
    <t>Y Value_47.5</t>
  </si>
  <si>
    <t>Y Value_52.5</t>
  </si>
  <si>
    <t>Y Value_62.5</t>
  </si>
  <si>
    <t>Y Value_67.5</t>
  </si>
  <si>
    <t>Y Value_77.5</t>
  </si>
  <si>
    <t>Y Value_82.5</t>
  </si>
  <si>
    <t>Y Value_92.5</t>
  </si>
  <si>
    <t>Y Value_100</t>
  </si>
  <si>
    <t>PADRAO_0-2</t>
  </si>
  <si>
    <t>PADRAO_0-3</t>
  </si>
  <si>
    <t>Serviço</t>
  </si>
  <si>
    <t>N. Erro</t>
  </si>
  <si>
    <t>Desc. Erro</t>
  </si>
  <si>
    <t>Referencia</t>
  </si>
  <si>
    <t>Lado Frasa</t>
  </si>
  <si>
    <t>Lado sem Fresa</t>
  </si>
  <si>
    <t>Lado Com Corte Fresa</t>
  </si>
  <si>
    <t>Lado Sem Corte Fresa</t>
  </si>
  <si>
    <t>7,5 [mm]</t>
  </si>
  <si>
    <t>17,5 [mm]</t>
  </si>
  <si>
    <t>22,5 [mm]</t>
  </si>
  <si>
    <t>32,5 [mm]</t>
  </si>
  <si>
    <t>37,5 [mm]</t>
  </si>
  <si>
    <t>47,5 [mm]</t>
  </si>
  <si>
    <t>52,5 [mm]</t>
  </si>
  <si>
    <t>62,5 [mm]</t>
  </si>
  <si>
    <t>67,5 [mm]</t>
  </si>
  <si>
    <t>77,5 [mm]</t>
  </si>
  <si>
    <t>82,5 [mm]</t>
  </si>
  <si>
    <t>92,5 [mm]</t>
  </si>
  <si>
    <t>100 [mm]</t>
  </si>
  <si>
    <t>Média entre os dois lados</t>
  </si>
  <si>
    <t>Fixação: a peça foi fixada com o cilindro paralelo ao eixo "Y" da máquina de medição.</t>
  </si>
  <si>
    <t>Alinhamento:  referência primária no cilindro, secundária pelo plano externo do lado do fresamento e terciária no cilindro.</t>
  </si>
  <si>
    <t>Extração:  foi extraído distância entre pontos em cada face de medição com relação a face de referência. Foi utilizado uma esfera Ø 0,8 mm. Força de 100 mN.</t>
  </si>
  <si>
    <t>PADRÃO CILÍNDRICO COM DIÂMETROS ESCALONADOS</t>
  </si>
  <si>
    <t>Diogo de Carvalho Padilha</t>
  </si>
  <si>
    <t>Signatário Autorizado</t>
  </si>
  <si>
    <t>12/01/2024</t>
  </si>
  <si>
    <t>Empresa XYZ</t>
  </si>
  <si>
    <t>PROV-01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</si>
</sst>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mm/yyyy"/>
    <numFmt numFmtId="165" formatCode="0.0000"/>
    <numFmt numFmtId="166" formatCode="mmmm\-yyyy"/>
    <numFmt numFmtId="167" formatCode="0.000"/>
    <numFmt numFmtId="168" formatCode="0.00000"/>
    <numFmt numFmtId="169" formatCode="000"/>
    <numFmt numFmtId="170" formatCode="0.0"/>
    <numFmt numFmtId="171" formatCode="0.00_ ;[Red]\-0.00\ "/>
  </numFmts>
  <fonts count="56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1"/>
      <name val="Futura Bk BT"/>
      <family val="2"/>
    </font>
    <font>
      <sz val="7"/>
      <name val="Futura Bk BT"/>
      <family val="2"/>
    </font>
    <font>
      <b/>
      <sz val="14"/>
      <name val="Futura Md BT"/>
    </font>
    <font>
      <b/>
      <sz val="11"/>
      <name val="Futura Md BT"/>
    </font>
    <font>
      <sz val="10"/>
      <name val="Futura Bk BT"/>
      <family val="2"/>
    </font>
    <font>
      <b/>
      <sz val="12"/>
      <name val="Futura Bk BT"/>
    </font>
    <font>
      <b/>
      <sz val="11"/>
      <name val="Futura Bk BT"/>
      <family val="2"/>
    </font>
    <font>
      <i/>
      <sz val="11"/>
      <name val="Futura Bk BT"/>
      <family val="2"/>
    </font>
    <font>
      <vertAlign val="subscript"/>
      <sz val="11"/>
      <name val="Futura Bk BT"/>
      <family val="2"/>
    </font>
    <font>
      <sz val="11"/>
      <color indexed="8"/>
      <name val="Futura Bk BT"/>
      <family val="2"/>
    </font>
    <font>
      <sz val="12"/>
      <name val="Futura Bk BT"/>
      <family val="2"/>
    </font>
    <font>
      <b/>
      <sz val="10"/>
      <name val="Futura Bk BT"/>
      <family val="2"/>
    </font>
    <font>
      <b/>
      <sz val="8"/>
      <name val="Futura Md BT"/>
      <family val="2"/>
    </font>
    <font>
      <sz val="14"/>
      <name val="Futura Bk BT"/>
      <family val="2"/>
    </font>
    <font>
      <sz val="10"/>
      <color indexed="39"/>
      <name val="Futura Bk BT"/>
      <family val="2"/>
    </font>
    <font>
      <b/>
      <sz val="12"/>
      <color indexed="8"/>
      <name val="Futura Bk BT"/>
      <family val="2"/>
    </font>
    <font>
      <sz val="10"/>
      <color indexed="8"/>
      <name val="Futura Bk BT"/>
      <family val="2"/>
    </font>
    <font>
      <b/>
      <sz val="10"/>
      <color indexed="39"/>
      <name val="Futura Bk BT"/>
      <family val="2"/>
    </font>
    <font>
      <b/>
      <vertAlign val="superscript"/>
      <sz val="10"/>
      <name val="Futura Bk BT"/>
      <family val="2"/>
    </font>
    <font>
      <b/>
      <sz val="10"/>
      <name val="Symbol"/>
      <family val="1"/>
      <charset val="2"/>
    </font>
    <font>
      <b/>
      <sz val="10"/>
      <color indexed="8"/>
      <name val="Futura Bk BT"/>
      <family val="2"/>
    </font>
    <font>
      <vertAlign val="subscript"/>
      <sz val="10"/>
      <name val="Futura Bk BT"/>
      <family val="2"/>
    </font>
    <font>
      <b/>
      <sz val="10"/>
      <name val="Futura Bk BT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Symbol"/>
      <family val="1"/>
      <charset val="2"/>
    </font>
    <font>
      <sz val="9"/>
      <name val="Futura Bk BT"/>
      <family val="2"/>
    </font>
    <font>
      <b/>
      <u/>
      <sz val="10"/>
      <name val="Arial"/>
      <family val="2"/>
    </font>
    <font>
      <b/>
      <u/>
      <sz val="12"/>
      <color indexed="62"/>
      <name val="Arial"/>
      <family val="2"/>
    </font>
    <font>
      <b/>
      <sz val="10"/>
      <color indexed="62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Nunito Sans"/>
    </font>
    <font>
      <sz val="9"/>
      <name val="Nunito Sans"/>
    </font>
    <font>
      <sz val="8"/>
      <name val="Nunito Sans"/>
    </font>
    <font>
      <vertAlign val="subscript"/>
      <sz val="9"/>
      <name val="Nunito Sans"/>
    </font>
    <font>
      <vertAlign val="subscript"/>
      <sz val="10"/>
      <name val="Nunito Sans"/>
    </font>
    <font>
      <sz val="10"/>
      <name val="Symbol"/>
      <family val="1"/>
      <charset val="2"/>
    </font>
    <font>
      <b/>
      <sz val="11"/>
      <name val="Nunito Sans"/>
    </font>
    <font>
      <b/>
      <sz val="10"/>
      <name val="Nunito Sans"/>
    </font>
    <font>
      <sz val="11"/>
      <name val="Nunito Sans"/>
    </font>
    <font>
      <sz val="10"/>
      <color rgb="FFFF0000"/>
      <name val="Nunito Sans"/>
    </font>
    <font>
      <sz val="10"/>
      <color theme="0" tint="-4.9989318521683403E-2"/>
      <name val="Nunito Sans"/>
    </font>
    <font>
      <b/>
      <sz val="10"/>
      <color rgb="FFFF0000"/>
      <name val="Futura Bk BT"/>
      <family val="2"/>
    </font>
    <font>
      <b/>
      <sz val="14"/>
      <color rgb="FF00578D"/>
      <name val="Nunito Sans"/>
    </font>
    <font>
      <sz val="14"/>
      <color rgb="FF00578D"/>
      <name val="Nunito Sans"/>
    </font>
    <font>
      <sz val="9"/>
      <color rgb="FF00578D"/>
      <name val="Nunito Sans"/>
    </font>
    <font>
      <b/>
      <sz val="22"/>
      <color rgb="FF00578D"/>
      <name val="Nunito Sans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00578D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257">
    <xf numFmtId="0" fontId="0" fillId="0" borderId="0" xfId="0"/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2" fillId="0" borderId="1" xfId="0" applyFont="1" applyBorder="1"/>
    <xf numFmtId="49" fontId="2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4" fillId="0" borderId="0" xfId="0" applyFont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2" xfId="0" quotePrefix="1" applyBorder="1" applyAlignment="1">
      <alignment horizontal="left"/>
    </xf>
    <xf numFmtId="164" fontId="0" fillId="0" borderId="2" xfId="0" quotePrefix="1" applyNumberFormat="1" applyBorder="1" applyAlignment="1">
      <alignment horizontal="left"/>
    </xf>
    <xf numFmtId="0" fontId="5" fillId="0" borderId="0" xfId="3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1" fillId="0" borderId="0" xfId="3"/>
    <xf numFmtId="0" fontId="2" fillId="0" borderId="1" xfId="3" applyFont="1" applyBorder="1"/>
    <xf numFmtId="0" fontId="2" fillId="0" borderId="0" xfId="3" applyFont="1"/>
    <xf numFmtId="0" fontId="2" fillId="0" borderId="0" xfId="3" applyFont="1" applyAlignment="1">
      <alignment horizontal="left"/>
    </xf>
    <xf numFmtId="49" fontId="4" fillId="0" borderId="2" xfId="3" applyNumberFormat="1" applyFont="1" applyBorder="1" applyAlignment="1">
      <alignment horizontal="left"/>
    </xf>
    <xf numFmtId="49" fontId="4" fillId="0" borderId="0" xfId="3" applyNumberFormat="1" applyFont="1" applyAlignment="1">
      <alignment horizontal="left"/>
    </xf>
    <xf numFmtId="2" fontId="4" fillId="0" borderId="0" xfId="3" applyNumberFormat="1" applyFont="1" applyAlignment="1">
      <alignment horizontal="left"/>
    </xf>
    <xf numFmtId="2" fontId="4" fillId="0" borderId="0" xfId="3" applyNumberFormat="1" applyFont="1"/>
    <xf numFmtId="0" fontId="4" fillId="0" borderId="0" xfId="3" applyFont="1"/>
    <xf numFmtId="0" fontId="4" fillId="0" borderId="2" xfId="3" applyFont="1" applyBorder="1"/>
    <xf numFmtId="14" fontId="4" fillId="0" borderId="0" xfId="3" applyNumberFormat="1" applyFont="1"/>
    <xf numFmtId="164" fontId="4" fillId="0" borderId="0" xfId="3" applyNumberFormat="1" applyFont="1"/>
    <xf numFmtId="166" fontId="4" fillId="0" borderId="0" xfId="3" applyNumberFormat="1" applyFont="1"/>
    <xf numFmtId="0" fontId="4" fillId="0" borderId="0" xfId="3" applyFont="1" applyAlignment="1">
      <alignment horizontal="left"/>
    </xf>
    <xf numFmtId="49" fontId="1" fillId="0" borderId="0" xfId="3" applyNumberFormat="1" applyAlignment="1">
      <alignment horizontal="left"/>
    </xf>
    <xf numFmtId="0" fontId="1" fillId="0" borderId="0" xfId="3" applyAlignment="1">
      <alignment horizontal="left"/>
    </xf>
    <xf numFmtId="14" fontId="1" fillId="0" borderId="0" xfId="3" applyNumberFormat="1"/>
    <xf numFmtId="0" fontId="7" fillId="0" borderId="0" xfId="0" applyFont="1"/>
    <xf numFmtId="0" fontId="8" fillId="0" borderId="4" xfId="0" applyFont="1" applyBorder="1"/>
    <xf numFmtId="0" fontId="9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167" fontId="7" fillId="0" borderId="0" xfId="0" applyNumberFormat="1" applyFont="1"/>
    <xf numFmtId="0" fontId="7" fillId="2" borderId="5" xfId="0" applyFont="1" applyFill="1" applyBorder="1" applyAlignment="1">
      <alignment horizontal="centerContinuous"/>
    </xf>
    <xf numFmtId="0" fontId="7" fillId="2" borderId="6" xfId="0" applyFont="1" applyFill="1" applyBorder="1"/>
    <xf numFmtId="0" fontId="7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167" fontId="7" fillId="0" borderId="4" xfId="0" applyNumberFormat="1" applyFont="1" applyBorder="1" applyAlignment="1">
      <alignment horizontal="center"/>
    </xf>
    <xf numFmtId="0" fontId="11" fillId="0" borderId="0" xfId="0" applyFont="1"/>
    <xf numFmtId="0" fontId="19" fillId="0" borderId="0" xfId="0" applyFont="1" applyAlignment="1">
      <alignment horizontal="centerContinuous"/>
    </xf>
    <xf numFmtId="0" fontId="20" fillId="0" borderId="0" xfId="0" applyFont="1"/>
    <xf numFmtId="0" fontId="17" fillId="0" borderId="0" xfId="0" applyFont="1"/>
    <xf numFmtId="0" fontId="18" fillId="0" borderId="9" xfId="0" applyFont="1" applyBorder="1"/>
    <xf numFmtId="1" fontId="16" fillId="3" borderId="10" xfId="0" applyNumberFormat="1" applyFont="1" applyFill="1" applyBorder="1" applyAlignment="1">
      <alignment horizontal="centerContinuous"/>
    </xf>
    <xf numFmtId="49" fontId="16" fillId="3" borderId="10" xfId="0" applyNumberFormat="1" applyFont="1" applyFill="1" applyBorder="1" applyAlignment="1">
      <alignment horizontal="centerContinuous"/>
    </xf>
    <xf numFmtId="0" fontId="21" fillId="3" borderId="11" xfId="0" applyFont="1" applyFill="1" applyBorder="1" applyAlignment="1">
      <alignment horizontal="centerContinuous"/>
    </xf>
    <xf numFmtId="0" fontId="18" fillId="0" borderId="12" xfId="0" applyFont="1" applyBorder="1" applyAlignment="1">
      <alignment horizontal="centerContinuous"/>
    </xf>
    <xf numFmtId="0" fontId="18" fillId="0" borderId="1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8" fillId="0" borderId="2" xfId="0" applyFont="1" applyBorder="1"/>
    <xf numFmtId="0" fontId="21" fillId="0" borderId="2" xfId="0" applyFont="1" applyBorder="1"/>
    <xf numFmtId="0" fontId="21" fillId="0" borderId="0" xfId="0" applyFont="1" applyAlignment="1">
      <alignment horizontal="left"/>
    </xf>
    <xf numFmtId="1" fontId="23" fillId="3" borderId="13" xfId="0" applyNumberFormat="1" applyFont="1" applyFill="1" applyBorder="1" applyAlignment="1">
      <alignment horizontal="center"/>
    </xf>
    <xf numFmtId="2" fontId="23" fillId="3" borderId="4" xfId="0" applyNumberFormat="1" applyFont="1" applyFill="1" applyBorder="1" applyAlignment="1">
      <alignment horizontal="centerContinuous"/>
    </xf>
    <xf numFmtId="0" fontId="24" fillId="3" borderId="14" xfId="0" applyFont="1" applyFill="1" applyBorder="1" applyAlignment="1">
      <alignment horizontal="centerContinuous"/>
    </xf>
    <xf numFmtId="169" fontId="23" fillId="3" borderId="4" xfId="0" applyNumberFormat="1" applyFont="1" applyFill="1" applyBorder="1" applyAlignment="1">
      <alignment horizontal="center"/>
    </xf>
    <xf numFmtId="169" fontId="23" fillId="3" borderId="13" xfId="0" applyNumberFormat="1" applyFont="1" applyFill="1" applyBorder="1" applyAlignment="1">
      <alignment horizontal="center"/>
    </xf>
    <xf numFmtId="0" fontId="18" fillId="0" borderId="15" xfId="0" applyFont="1" applyBorder="1" applyAlignment="1">
      <alignment horizontal="centerContinuous"/>
    </xf>
    <xf numFmtId="0" fontId="11" fillId="0" borderId="5" xfId="0" applyFont="1" applyBorder="1" applyAlignment="1">
      <alignment horizontal="centerContinuous"/>
    </xf>
    <xf numFmtId="0" fontId="11" fillId="0" borderId="2" xfId="0" applyFont="1" applyBorder="1"/>
    <xf numFmtId="0" fontId="21" fillId="0" borderId="0" xfId="0" applyFont="1"/>
    <xf numFmtId="169" fontId="23" fillId="3" borderId="0" xfId="0" applyNumberFormat="1" applyFont="1" applyFill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6" fillId="0" borderId="2" xfId="0" applyFont="1" applyBorder="1"/>
    <xf numFmtId="0" fontId="11" fillId="3" borderId="4" xfId="0" applyFont="1" applyFill="1" applyBorder="1" applyAlignment="1" applyProtection="1">
      <alignment horizontal="center"/>
      <protection locked="0"/>
    </xf>
    <xf numFmtId="0" fontId="21" fillId="0" borderId="4" xfId="0" applyFont="1" applyBorder="1" applyAlignment="1">
      <alignment horizontal="center"/>
    </xf>
    <xf numFmtId="49" fontId="27" fillId="0" borderId="2" xfId="0" applyNumberFormat="1" applyFont="1" applyBorder="1" applyAlignment="1">
      <alignment horizontal="left"/>
    </xf>
    <xf numFmtId="0" fontId="11" fillId="0" borderId="17" xfId="0" applyFont="1" applyBorder="1"/>
    <xf numFmtId="0" fontId="11" fillId="3" borderId="16" xfId="0" applyFont="1" applyFill="1" applyBorder="1" applyAlignment="1" applyProtection="1">
      <alignment horizontal="center"/>
      <protection locked="0"/>
    </xf>
    <xf numFmtId="0" fontId="18" fillId="0" borderId="18" xfId="0" applyFont="1" applyBorder="1"/>
    <xf numFmtId="0" fontId="18" fillId="0" borderId="0" xfId="0" applyFont="1"/>
    <xf numFmtId="0" fontId="18" fillId="0" borderId="19" xfId="0" applyFont="1" applyBorder="1"/>
    <xf numFmtId="1" fontId="11" fillId="0" borderId="0" xfId="0" applyNumberFormat="1" applyFont="1"/>
    <xf numFmtId="0" fontId="0" fillId="0" borderId="0" xfId="0" applyAlignment="1">
      <alignment horizontal="centerContinuous"/>
    </xf>
    <xf numFmtId="0" fontId="12" fillId="0" borderId="0" xfId="0" applyFont="1"/>
    <xf numFmtId="0" fontId="10" fillId="2" borderId="15" xfId="0" applyFont="1" applyFill="1" applyBorder="1" applyAlignment="1">
      <alignment horizontal="centerContinuous"/>
    </xf>
    <xf numFmtId="2" fontId="7" fillId="2" borderId="20" xfId="0" applyNumberFormat="1" applyFont="1" applyFill="1" applyBorder="1" applyAlignment="1">
      <alignment horizontal="centerContinuous"/>
    </xf>
    <xf numFmtId="0" fontId="7" fillId="2" borderId="21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Continuous"/>
    </xf>
    <xf numFmtId="0" fontId="7" fillId="2" borderId="23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11" fillId="4" borderId="0" xfId="0" applyFont="1" applyFill="1" applyAlignment="1" applyProtection="1">
      <alignment horizontal="center"/>
      <protection locked="0"/>
    </xf>
    <xf numFmtId="49" fontId="23" fillId="4" borderId="24" xfId="0" applyNumberFormat="1" applyFont="1" applyFill="1" applyBorder="1" applyAlignment="1">
      <alignment horizontal="center"/>
    </xf>
    <xf numFmtId="0" fontId="11" fillId="4" borderId="4" xfId="0" applyFont="1" applyFill="1" applyBorder="1" applyAlignment="1" applyProtection="1">
      <alignment horizontal="center"/>
      <protection locked="0"/>
    </xf>
    <xf numFmtId="0" fontId="18" fillId="0" borderId="4" xfId="0" applyFont="1" applyBorder="1" applyAlignment="1">
      <alignment horizontal="centerContinuous"/>
    </xf>
    <xf numFmtId="0" fontId="18" fillId="0" borderId="4" xfId="0" applyFont="1" applyBorder="1" applyAlignment="1">
      <alignment horizontal="center"/>
    </xf>
    <xf numFmtId="0" fontId="18" fillId="3" borderId="4" xfId="0" applyFont="1" applyFill="1" applyBorder="1" applyAlignment="1">
      <alignment horizontal="center"/>
    </xf>
    <xf numFmtId="0" fontId="21" fillId="4" borderId="16" xfId="0" applyFont="1" applyFill="1" applyBorder="1" applyAlignment="1" applyProtection="1">
      <alignment horizontal="center"/>
      <protection locked="0"/>
    </xf>
    <xf numFmtId="0" fontId="11" fillId="4" borderId="0" xfId="0" applyFont="1" applyFill="1" applyProtection="1">
      <protection locked="0"/>
    </xf>
    <xf numFmtId="0" fontId="1" fillId="0" borderId="0" xfId="3" applyAlignment="1">
      <alignment wrapText="1"/>
    </xf>
    <xf numFmtId="49" fontId="1" fillId="0" borderId="0" xfId="3" applyNumberFormat="1"/>
    <xf numFmtId="49" fontId="2" fillId="0" borderId="2" xfId="3" applyNumberFormat="1" applyFont="1" applyBorder="1"/>
    <xf numFmtId="49" fontId="4" fillId="0" borderId="2" xfId="3" applyNumberFormat="1" applyFont="1" applyBorder="1"/>
    <xf numFmtId="49" fontId="4" fillId="0" borderId="0" xfId="3" applyNumberFormat="1" applyFont="1"/>
    <xf numFmtId="49" fontId="4" fillId="0" borderId="0" xfId="0" applyNumberFormat="1" applyFont="1" applyAlignment="1">
      <alignment horizontal="left"/>
    </xf>
    <xf numFmtId="168" fontId="21" fillId="4" borderId="4" xfId="0" applyNumberFormat="1" applyFont="1" applyFill="1" applyBorder="1" applyAlignment="1" applyProtection="1">
      <alignment horizontal="center"/>
      <protection locked="0"/>
    </xf>
    <xf numFmtId="0" fontId="11" fillId="3" borderId="25" xfId="0" applyFont="1" applyFill="1" applyBorder="1" applyAlignment="1" applyProtection="1">
      <alignment horizontal="center"/>
      <protection locked="0"/>
    </xf>
    <xf numFmtId="49" fontId="21" fillId="0" borderId="0" xfId="0" applyNumberFormat="1" applyFont="1" applyAlignment="1">
      <alignment horizontal="left"/>
    </xf>
    <xf numFmtId="0" fontId="11" fillId="0" borderId="7" xfId="0" applyFont="1" applyBorder="1" applyAlignment="1">
      <alignment horizontal="center"/>
    </xf>
    <xf numFmtId="0" fontId="11" fillId="3" borderId="7" xfId="0" applyFont="1" applyFill="1" applyBorder="1" applyAlignment="1" applyProtection="1">
      <alignment horizontal="center"/>
      <protection locked="0"/>
    </xf>
    <xf numFmtId="0" fontId="21" fillId="0" borderId="7" xfId="0" applyFont="1" applyBorder="1" applyAlignment="1">
      <alignment horizontal="center"/>
    </xf>
    <xf numFmtId="0" fontId="11" fillId="0" borderId="4" xfId="0" applyFont="1" applyBorder="1"/>
    <xf numFmtId="165" fontId="23" fillId="3" borderId="4" xfId="0" applyNumberFormat="1" applyFont="1" applyFill="1" applyBorder="1" applyAlignment="1">
      <alignment horizontal="center"/>
    </xf>
    <xf numFmtId="0" fontId="18" fillId="0" borderId="26" xfId="0" applyFont="1" applyBorder="1" applyAlignment="1">
      <alignment horizontal="centerContinuous"/>
    </xf>
    <xf numFmtId="0" fontId="18" fillId="3" borderId="12" xfId="0" applyFont="1" applyFill="1" applyBorder="1" applyAlignment="1">
      <alignment horizontal="center"/>
    </xf>
    <xf numFmtId="0" fontId="11" fillId="0" borderId="12" xfId="0" applyFont="1" applyBorder="1"/>
    <xf numFmtId="0" fontId="18" fillId="0" borderId="27" xfId="0" applyFont="1" applyBorder="1" applyAlignment="1">
      <alignment horizontal="centerContinuous"/>
    </xf>
    <xf numFmtId="0" fontId="11" fillId="0" borderId="27" xfId="0" applyFont="1" applyBorder="1"/>
    <xf numFmtId="0" fontId="29" fillId="0" borderId="27" xfId="0" applyFont="1" applyBorder="1"/>
    <xf numFmtId="3" fontId="4" fillId="0" borderId="3" xfId="0" applyNumberFormat="1" applyFont="1" applyBorder="1" applyAlignment="1">
      <alignment horizontal="left"/>
    </xf>
    <xf numFmtId="3" fontId="4" fillId="0" borderId="0" xfId="0" applyNumberFormat="1" applyFont="1"/>
    <xf numFmtId="14" fontId="0" fillId="0" borderId="0" xfId="0" applyNumberFormat="1" applyAlignment="1">
      <alignment horizontal="left"/>
    </xf>
    <xf numFmtId="14" fontId="0" fillId="0" borderId="0" xfId="0" applyNumberFormat="1"/>
    <xf numFmtId="2" fontId="11" fillId="0" borderId="4" xfId="0" applyNumberFormat="1" applyFont="1" applyBorder="1" applyAlignment="1">
      <alignment horizontal="center" vertical="center"/>
    </xf>
    <xf numFmtId="0" fontId="0" fillId="0" borderId="15" xfId="0" applyBorder="1"/>
    <xf numFmtId="168" fontId="11" fillId="0" borderId="15" xfId="0" applyNumberFormat="1" applyFont="1" applyBorder="1" applyAlignment="1">
      <alignment horizontal="center"/>
    </xf>
    <xf numFmtId="2" fontId="11" fillId="0" borderId="27" xfId="0" applyNumberFormat="1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65" fontId="21" fillId="4" borderId="4" xfId="0" applyNumberFormat="1" applyFont="1" applyFill="1" applyBorder="1" applyAlignment="1" applyProtection="1">
      <alignment horizontal="center"/>
      <protection locked="0"/>
    </xf>
    <xf numFmtId="165" fontId="11" fillId="0" borderId="15" xfId="0" applyNumberFormat="1" applyFont="1" applyBorder="1" applyAlignment="1">
      <alignment horizontal="center"/>
    </xf>
    <xf numFmtId="168" fontId="11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3" borderId="4" xfId="0" applyFont="1" applyFill="1" applyBorder="1" applyAlignment="1" applyProtection="1">
      <alignment horizontal="left" vertical="center"/>
      <protection locked="0"/>
    </xf>
    <xf numFmtId="0" fontId="11" fillId="3" borderId="7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horizontal="center" vertical="center"/>
    </xf>
    <xf numFmtId="0" fontId="34" fillId="0" borderId="0" xfId="0" applyFont="1"/>
    <xf numFmtId="0" fontId="35" fillId="0" borderId="0" xfId="0" applyFont="1"/>
    <xf numFmtId="0" fontId="36" fillId="0" borderId="0" xfId="0" applyFont="1"/>
    <xf numFmtId="15" fontId="0" fillId="0" borderId="0" xfId="0" applyNumberFormat="1"/>
    <xf numFmtId="1" fontId="0" fillId="0" borderId="0" xfId="0" applyNumberFormat="1"/>
    <xf numFmtId="22" fontId="0" fillId="0" borderId="0" xfId="0" applyNumberFormat="1"/>
    <xf numFmtId="21" fontId="0" fillId="0" borderId="0" xfId="0" applyNumberFormat="1"/>
    <xf numFmtId="165" fontId="11" fillId="0" borderId="4" xfId="0" applyNumberFormat="1" applyFont="1" applyBorder="1" applyAlignment="1">
      <alignment horizontal="center"/>
    </xf>
    <xf numFmtId="170" fontId="11" fillId="0" borderId="4" xfId="0" applyNumberFormat="1" applyFont="1" applyBorder="1" applyAlignment="1">
      <alignment horizontal="center" vertical="center"/>
    </xf>
    <xf numFmtId="0" fontId="11" fillId="0" borderId="16" xfId="0" applyFont="1" applyBorder="1"/>
    <xf numFmtId="2" fontId="11" fillId="0" borderId="28" xfId="0" applyNumberFormat="1" applyFont="1" applyBorder="1" applyAlignment="1">
      <alignment horizontal="center" vertical="center"/>
    </xf>
    <xf numFmtId="2" fontId="11" fillId="0" borderId="29" xfId="0" applyNumberFormat="1" applyFont="1" applyBorder="1" applyAlignment="1">
      <alignment horizontal="center" vertical="center"/>
    </xf>
    <xf numFmtId="170" fontId="11" fillId="0" borderId="29" xfId="0" applyNumberFormat="1" applyFont="1" applyBorder="1" applyAlignment="1">
      <alignment horizontal="center" vertical="center"/>
    </xf>
    <xf numFmtId="0" fontId="11" fillId="0" borderId="29" xfId="0" applyFont="1" applyBorder="1"/>
    <xf numFmtId="0" fontId="11" fillId="0" borderId="30" xfId="0" applyFont="1" applyBorder="1"/>
    <xf numFmtId="165" fontId="11" fillId="0" borderId="23" xfId="0" applyNumberFormat="1" applyFont="1" applyBorder="1" applyAlignment="1" applyProtection="1">
      <alignment horizontal="center"/>
      <protection locked="0"/>
    </xf>
    <xf numFmtId="165" fontId="11" fillId="0" borderId="8" xfId="0" applyNumberFormat="1" applyFont="1" applyBorder="1" applyAlignment="1">
      <alignment horizontal="center" vertical="center"/>
    </xf>
    <xf numFmtId="168" fontId="11" fillId="0" borderId="8" xfId="0" applyNumberFormat="1" applyFont="1" applyBorder="1" applyAlignment="1">
      <alignment horizontal="center" vertical="center"/>
    </xf>
    <xf numFmtId="2" fontId="11" fillId="0" borderId="8" xfId="0" applyNumberFormat="1" applyFont="1" applyBorder="1"/>
    <xf numFmtId="165" fontId="11" fillId="0" borderId="8" xfId="0" applyNumberFormat="1" applyFont="1" applyBorder="1" applyAlignment="1">
      <alignment horizontal="center"/>
    </xf>
    <xf numFmtId="0" fontId="11" fillId="0" borderId="31" xfId="0" applyFont="1" applyBorder="1"/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/>
    </xf>
    <xf numFmtId="165" fontId="11" fillId="0" borderId="8" xfId="0" applyNumberFormat="1" applyFont="1" applyBorder="1"/>
    <xf numFmtId="0" fontId="1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6" fillId="3" borderId="12" xfId="1" applyFill="1" applyBorder="1" applyAlignment="1" applyProtection="1">
      <alignment horizontal="center"/>
    </xf>
    <xf numFmtId="0" fontId="11" fillId="6" borderId="4" xfId="0" applyFont="1" applyFill="1" applyBorder="1" applyAlignment="1">
      <alignment horizontal="center" vertical="center"/>
    </xf>
    <xf numFmtId="0" fontId="11" fillId="6" borderId="4" xfId="0" applyFont="1" applyFill="1" applyBorder="1"/>
    <xf numFmtId="49" fontId="0" fillId="0" borderId="3" xfId="0" applyNumberFormat="1" applyBorder="1" applyAlignment="1">
      <alignment horizontal="left"/>
    </xf>
    <xf numFmtId="0" fontId="40" fillId="7" borderId="0" xfId="0" applyFont="1" applyFill="1" applyAlignment="1" applyProtection="1">
      <alignment horizontal="centerContinuous"/>
      <protection locked="0"/>
    </xf>
    <xf numFmtId="0" fontId="40" fillId="0" borderId="0" xfId="0" applyFont="1" applyProtection="1">
      <protection hidden="1"/>
    </xf>
    <xf numFmtId="0" fontId="40" fillId="0" borderId="0" xfId="0" applyFont="1" applyAlignment="1" applyProtection="1">
      <alignment horizontal="centerContinuous"/>
      <protection hidden="1"/>
    </xf>
    <xf numFmtId="0" fontId="40" fillId="5" borderId="0" xfId="0" applyFont="1" applyFill="1" applyProtection="1">
      <protection hidden="1"/>
    </xf>
    <xf numFmtId="0" fontId="40" fillId="0" borderId="0" xfId="0" applyFont="1"/>
    <xf numFmtId="0" fontId="41" fillId="0" borderId="0" xfId="0" applyFont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Continuous"/>
    </xf>
    <xf numFmtId="0" fontId="41" fillId="0" borderId="0" xfId="0" applyFont="1" applyAlignment="1">
      <alignment vertical="top" wrapText="1"/>
    </xf>
    <xf numFmtId="0" fontId="40" fillId="0" borderId="0" xfId="2" applyFont="1"/>
    <xf numFmtId="0" fontId="41" fillId="0" borderId="0" xfId="2" applyFont="1" applyAlignment="1">
      <alignment vertical="top" wrapText="1"/>
    </xf>
    <xf numFmtId="0" fontId="49" fillId="0" borderId="0" xfId="0" applyFont="1"/>
    <xf numFmtId="0" fontId="40" fillId="0" borderId="35" xfId="0" applyFont="1" applyBorder="1"/>
    <xf numFmtId="0" fontId="41" fillId="0" borderId="0" xfId="0" applyFont="1" applyAlignment="1">
      <alignment horizontal="center" vertical="center"/>
    </xf>
    <xf numFmtId="165" fontId="41" fillId="0" borderId="0" xfId="0" applyNumberFormat="1" applyFont="1" applyAlignment="1">
      <alignment horizontal="center" vertical="center"/>
    </xf>
    <xf numFmtId="171" fontId="41" fillId="0" borderId="0" xfId="0" applyNumberFormat="1" applyFont="1" applyAlignment="1">
      <alignment horizontal="center" vertical="center"/>
    </xf>
    <xf numFmtId="49" fontId="40" fillId="0" borderId="0" xfId="0" applyNumberFormat="1" applyFont="1" applyAlignment="1">
      <alignment horizontal="centerContinuous"/>
    </xf>
    <xf numFmtId="0" fontId="50" fillId="0" borderId="0" xfId="0" applyFont="1" applyAlignment="1">
      <alignment vertical="center"/>
    </xf>
    <xf numFmtId="0" fontId="40" fillId="0" borderId="0" xfId="2" applyFont="1" applyAlignment="1">
      <alignment wrapText="1"/>
    </xf>
    <xf numFmtId="0" fontId="40" fillId="3" borderId="36" xfId="0" applyFont="1" applyFill="1" applyBorder="1" applyAlignment="1">
      <alignment horizontal="center" vertical="center"/>
    </xf>
    <xf numFmtId="0" fontId="40" fillId="0" borderId="36" xfId="0" applyFont="1" applyBorder="1" applyAlignment="1" applyProtection="1">
      <alignment horizontal="center" vertical="center"/>
      <protection hidden="1"/>
    </xf>
    <xf numFmtId="0" fontId="40" fillId="3" borderId="37" xfId="0" applyFont="1" applyFill="1" applyBorder="1" applyAlignment="1">
      <alignment horizontal="center" vertical="center"/>
    </xf>
    <xf numFmtId="0" fontId="42" fillId="0" borderId="0" xfId="0" applyFont="1" applyAlignment="1">
      <alignment vertical="top" wrapText="1"/>
    </xf>
    <xf numFmtId="0" fontId="41" fillId="0" borderId="0" xfId="0" applyFont="1" applyAlignment="1" applyProtection="1">
      <alignment vertical="top" wrapText="1"/>
      <protection hidden="1"/>
    </xf>
    <xf numFmtId="0" fontId="41" fillId="0" borderId="0" xfId="0" applyFont="1" applyAlignment="1" applyProtection="1">
      <alignment horizontal="left" vertical="top"/>
      <protection hidden="1"/>
    </xf>
    <xf numFmtId="0" fontId="41" fillId="0" borderId="0" xfId="0" applyFont="1" applyAlignment="1" applyProtection="1">
      <alignment vertical="top"/>
      <protection hidden="1"/>
    </xf>
    <xf numFmtId="0" fontId="46" fillId="0" borderId="0" xfId="0" applyFont="1" applyAlignment="1" applyProtection="1">
      <alignment vertical="top"/>
      <protection hidden="1"/>
    </xf>
    <xf numFmtId="0" fontId="46" fillId="0" borderId="0" xfId="0" applyFont="1" applyProtection="1">
      <protection hidden="1"/>
    </xf>
    <xf numFmtId="0" fontId="46" fillId="0" borderId="0" xfId="0" applyFont="1" applyAlignment="1" applyProtection="1">
      <alignment horizontal="left" vertical="top"/>
      <protection hidden="1"/>
    </xf>
    <xf numFmtId="0" fontId="40" fillId="0" borderId="5" xfId="0" applyFont="1" applyBorder="1" applyAlignment="1" applyProtection="1">
      <alignment vertical="center"/>
      <protection hidden="1"/>
    </xf>
    <xf numFmtId="0" fontId="40" fillId="0" borderId="5" xfId="0" applyFont="1" applyBorder="1"/>
    <xf numFmtId="0" fontId="41" fillId="0" borderId="5" xfId="0" applyFont="1" applyBorder="1" applyAlignment="1" applyProtection="1">
      <alignment horizontal="left" vertical="center"/>
      <protection hidden="1"/>
    </xf>
    <xf numFmtId="0" fontId="41" fillId="0" borderId="37" xfId="0" applyFont="1" applyBorder="1" applyAlignment="1" applyProtection="1">
      <alignment horizontal="left" vertical="center"/>
      <protection hidden="1"/>
    </xf>
    <xf numFmtId="49" fontId="47" fillId="0" borderId="0" xfId="0" applyNumberFormat="1" applyFont="1" applyAlignment="1" applyProtection="1">
      <alignment horizontal="left"/>
      <protection hidden="1"/>
    </xf>
    <xf numFmtId="0" fontId="48" fillId="0" borderId="0" xfId="0" applyFont="1" applyProtection="1">
      <protection hidden="1"/>
    </xf>
    <xf numFmtId="49" fontId="48" fillId="0" borderId="0" xfId="0" applyNumberFormat="1" applyFont="1" applyAlignment="1">
      <alignment horizontal="left" vertical="center"/>
    </xf>
    <xf numFmtId="0" fontId="51" fillId="7" borderId="0" xfId="0" applyFont="1" applyFill="1" applyProtection="1">
      <protection hidden="1"/>
    </xf>
    <xf numFmtId="0" fontId="51" fillId="0" borderId="0" xfId="0" applyFont="1" applyProtection="1">
      <protection hidden="1"/>
    </xf>
    <xf numFmtId="0" fontId="41" fillId="0" borderId="19" xfId="0" applyFont="1" applyBorder="1" applyAlignment="1">
      <alignment horizontal="center" vertical="center"/>
    </xf>
    <xf numFmtId="165" fontId="41" fillId="0" borderId="19" xfId="0" applyNumberFormat="1" applyFont="1" applyBorder="1" applyAlignment="1">
      <alignment horizontal="center" vertical="center"/>
    </xf>
    <xf numFmtId="171" fontId="41" fillId="0" borderId="19" xfId="0" applyNumberFormat="1" applyFont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165" fontId="41" fillId="0" borderId="37" xfId="0" applyNumberFormat="1" applyFont="1" applyBorder="1" applyAlignment="1">
      <alignment horizontal="center" vertical="center"/>
    </xf>
    <xf numFmtId="171" fontId="41" fillId="0" borderId="37" xfId="0" applyNumberFormat="1" applyFont="1" applyBorder="1" applyAlignment="1">
      <alignment horizontal="center" vertical="center"/>
    </xf>
    <xf numFmtId="0" fontId="47" fillId="0" borderId="0" xfId="0" applyFont="1"/>
    <xf numFmtId="49" fontId="2" fillId="2" borderId="38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38" xfId="0" applyNumberFormat="1" applyFont="1" applyFill="1" applyBorder="1" applyAlignment="1">
      <alignment horizontal="left"/>
    </xf>
    <xf numFmtId="49" fontId="2" fillId="2" borderId="40" xfId="0" applyNumberFormat="1" applyFont="1" applyFill="1" applyBorder="1" applyAlignment="1">
      <alignment horizontal="left"/>
    </xf>
    <xf numFmtId="0" fontId="2" fillId="2" borderId="38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5" fillId="0" borderId="35" xfId="0" applyFont="1" applyBorder="1" applyAlignment="1">
      <alignment horizontal="left" vertical="center"/>
    </xf>
    <xf numFmtId="49" fontId="3" fillId="2" borderId="38" xfId="3" applyNumberFormat="1" applyFont="1" applyFill="1" applyBorder="1" applyAlignment="1">
      <alignment horizontal="left"/>
    </xf>
    <xf numFmtId="49" fontId="3" fillId="2" borderId="39" xfId="3" applyNumberFormat="1" applyFont="1" applyFill="1" applyBorder="1" applyAlignment="1">
      <alignment horizontal="left"/>
    </xf>
    <xf numFmtId="49" fontId="3" fillId="2" borderId="40" xfId="3" applyNumberFormat="1" applyFont="1" applyFill="1" applyBorder="1" applyAlignment="1">
      <alignment horizontal="left"/>
    </xf>
    <xf numFmtId="0" fontId="18" fillId="3" borderId="12" xfId="0" applyFont="1" applyFill="1" applyBorder="1" applyAlignment="1">
      <alignment horizontal="center"/>
    </xf>
    <xf numFmtId="165" fontId="41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0" fillId="3" borderId="36" xfId="0" applyFont="1" applyFill="1" applyBorder="1" applyAlignment="1">
      <alignment horizontal="center" vertical="center"/>
    </xf>
    <xf numFmtId="0" fontId="40" fillId="3" borderId="37" xfId="0" applyFont="1" applyFill="1" applyBorder="1" applyAlignment="1">
      <alignment horizontal="center" vertical="center"/>
    </xf>
    <xf numFmtId="0" fontId="47" fillId="0" borderId="35" xfId="0" applyFont="1" applyBorder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165" fontId="41" fillId="0" borderId="19" xfId="0" applyNumberFormat="1" applyFont="1" applyBorder="1" applyAlignment="1">
      <alignment horizontal="center" vertical="center"/>
    </xf>
    <xf numFmtId="165" fontId="41" fillId="0" borderId="37" xfId="0" applyNumberFormat="1" applyFont="1" applyBorder="1" applyAlignment="1">
      <alignment horizontal="center" vertical="center"/>
    </xf>
    <xf numFmtId="0" fontId="41" fillId="0" borderId="0" xfId="0" applyFont="1" applyAlignment="1" applyProtection="1">
      <alignment horizontal="justify" vertical="top" wrapText="1"/>
      <protection hidden="1"/>
    </xf>
    <xf numFmtId="14" fontId="40" fillId="0" borderId="0" xfId="0" applyNumberFormat="1" applyFont="1" applyAlignment="1" applyProtection="1">
      <alignment horizontal="center"/>
      <protection hidden="1"/>
    </xf>
    <xf numFmtId="0" fontId="52" fillId="0" borderId="0" xfId="2" applyFont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41" fillId="0" borderId="5" xfId="0" applyFont="1" applyBorder="1" applyAlignment="1" applyProtection="1">
      <alignment horizontal="left" vertical="center" shrinkToFit="1"/>
      <protection hidden="1"/>
    </xf>
    <xf numFmtId="0" fontId="41" fillId="0" borderId="0" xfId="2" applyFont="1" applyAlignment="1">
      <alignment horizontal="center" vertical="top" wrapText="1"/>
    </xf>
    <xf numFmtId="0" fontId="48" fillId="0" borderId="0" xfId="0" applyFont="1" applyAlignment="1" applyProtection="1">
      <alignment horizontal="justify" vertical="top" wrapText="1"/>
      <protection hidden="1"/>
    </xf>
    <xf numFmtId="0" fontId="40" fillId="0" borderId="0" xfId="0" applyFont="1" applyAlignment="1">
      <alignment horizontal="justify" wrapText="1"/>
    </xf>
    <xf numFmtId="0" fontId="40" fillId="0" borderId="0" xfId="2" applyFont="1" applyAlignment="1">
      <alignment horizontal="justify" wrapText="1"/>
    </xf>
    <xf numFmtId="0" fontId="53" fillId="0" borderId="0" xfId="2" applyFont="1" applyAlignment="1">
      <alignment horizontal="center" vertical="center"/>
    </xf>
    <xf numFmtId="0" fontId="54" fillId="0" borderId="0" xfId="2" applyFont="1" applyAlignment="1">
      <alignment horizontal="center" vertical="center"/>
    </xf>
    <xf numFmtId="0" fontId="55" fillId="0" borderId="0" xfId="2" applyFont="1" applyAlignment="1">
      <alignment horizontal="center" vertical="center"/>
    </xf>
    <xf numFmtId="0" fontId="55" fillId="0" borderId="41" xfId="2" applyFont="1" applyBorder="1" applyAlignment="1">
      <alignment horizontal="center" vertical="center"/>
    </xf>
  </cellXfs>
  <cellStyles count="4">
    <cellStyle name="Hiperlink" xfId="1" builtinId="8"/>
    <cellStyle name="Normal" xfId="0" builtinId="0"/>
    <cellStyle name="Normal_certificado" xfId="2" xr:uid="{00000000-0005-0000-0000-000002000000}"/>
    <cellStyle name="Normal_Padrao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metro.gov.br/laboratorios/rbc/detalhe_laboratorio.asp?num_certificado=34&amp;situacao=AT&amp;area=DIMENSIONAL" TargetMode="External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1203960</xdr:colOff>
      <xdr:row>0</xdr:row>
      <xdr:rowOff>579120</xdr:rowOff>
    </xdr:to>
    <xdr:pic>
      <xdr:nvPicPr>
        <xdr:cNvPr id="3053" name="Picture 4">
          <a:extLst>
            <a:ext uri="{FF2B5EF4-FFF2-40B4-BE49-F238E27FC236}">
              <a16:creationId xmlns:a16="http://schemas.microsoft.com/office/drawing/2014/main" id="{844FEF37-D5B0-5467-ECD9-5C3E0EB93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0396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30480</xdr:rowOff>
    </xdr:from>
    <xdr:to>
      <xdr:col>0</xdr:col>
      <xdr:colOff>1234440</xdr:colOff>
      <xdr:row>0</xdr:row>
      <xdr:rowOff>609600</xdr:rowOff>
    </xdr:to>
    <xdr:pic>
      <xdr:nvPicPr>
        <xdr:cNvPr id="9193" name="Picture 1">
          <a:extLst>
            <a:ext uri="{FF2B5EF4-FFF2-40B4-BE49-F238E27FC236}">
              <a16:creationId xmlns:a16="http://schemas.microsoft.com/office/drawing/2014/main" id="{00E07216-4258-8377-4A98-123322A18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30480"/>
          <a:ext cx="120396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1348740</xdr:colOff>
      <xdr:row>3</xdr:row>
      <xdr:rowOff>144780</xdr:rowOff>
    </xdr:to>
    <xdr:pic>
      <xdr:nvPicPr>
        <xdr:cNvPr id="22519" name="Figura 32">
          <a:extLst>
            <a:ext uri="{FF2B5EF4-FFF2-40B4-BE49-F238E27FC236}">
              <a16:creationId xmlns:a16="http://schemas.microsoft.com/office/drawing/2014/main" id="{570F452E-A006-9294-D08F-5A75353AD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7620"/>
          <a:ext cx="1341120" cy="70866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0</xdr:col>
      <xdr:colOff>1348740</xdr:colOff>
      <xdr:row>2</xdr:row>
      <xdr:rowOff>228600</xdr:rowOff>
    </xdr:to>
    <xdr:pic>
      <xdr:nvPicPr>
        <xdr:cNvPr id="43030" name="Figura 5">
          <a:extLst>
            <a:ext uri="{FF2B5EF4-FFF2-40B4-BE49-F238E27FC236}">
              <a16:creationId xmlns:a16="http://schemas.microsoft.com/office/drawing/2014/main" id="{00134434-13AF-AB22-6229-61596CE6D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0"/>
          <a:ext cx="134112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</xdr:colOff>
      <xdr:row>0</xdr:row>
      <xdr:rowOff>0</xdr:rowOff>
    </xdr:from>
    <xdr:to>
      <xdr:col>0</xdr:col>
      <xdr:colOff>1348740</xdr:colOff>
      <xdr:row>2</xdr:row>
      <xdr:rowOff>228600</xdr:rowOff>
    </xdr:to>
    <xdr:pic>
      <xdr:nvPicPr>
        <xdr:cNvPr id="43031" name="Figura 6">
          <a:extLst>
            <a:ext uri="{FF2B5EF4-FFF2-40B4-BE49-F238E27FC236}">
              <a16:creationId xmlns:a16="http://schemas.microsoft.com/office/drawing/2014/main" id="{3606EA70-F0F5-8D0A-FBC0-B81381A64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0"/>
          <a:ext cx="134112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8</xdr:row>
      <xdr:rowOff>47625</xdr:rowOff>
    </xdr:from>
    <xdr:to>
      <xdr:col>7</xdr:col>
      <xdr:colOff>6721</xdr:colOff>
      <xdr:row>9</xdr:row>
      <xdr:rowOff>47625</xdr:rowOff>
    </xdr:to>
    <xdr:sp macro="" textlink="$I$6">
      <xdr:nvSpPr>
        <xdr:cNvPr id="23573" name="Text Box 21">
          <a:extLst>
            <a:ext uri="{FF2B5EF4-FFF2-40B4-BE49-F238E27FC236}">
              <a16:creationId xmlns:a16="http://schemas.microsoft.com/office/drawing/2014/main" id="{4FA45715-93BD-0946-5FA3-9C551D7B916E}"/>
            </a:ext>
          </a:extLst>
        </xdr:cNvPr>
        <xdr:cNvSpPr txBox="1">
          <a:spLocks noChangeArrowheads="1" noTextEdit="1"/>
        </xdr:cNvSpPr>
      </xdr:nvSpPr>
      <xdr:spPr bwMode="auto">
        <a:xfrm>
          <a:off x="5762625" y="2838450"/>
          <a:ext cx="5715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fld id="{4ACABB21-A55A-4749-8C7A-D801BFD3560F}" type="TxLink">
            <a:rPr lang="pt-BR"/>
            <a:pPr/>
            <a:t> </a:t>
          </a:fld>
          <a:endParaRPr lang="pt-BR"/>
        </a:p>
      </xdr:txBody>
    </xdr:sp>
    <xdr:clientData/>
  </xdr:twoCellAnchor>
  <xdr:twoCellAnchor>
    <xdr:from>
      <xdr:col>7</xdr:col>
      <xdr:colOff>616340</xdr:colOff>
      <xdr:row>91</xdr:row>
      <xdr:rowOff>80596</xdr:rowOff>
    </xdr:from>
    <xdr:to>
      <xdr:col>10</xdr:col>
      <xdr:colOff>447523</xdr:colOff>
      <xdr:row>96</xdr:row>
      <xdr:rowOff>7327</xdr:rowOff>
    </xdr:to>
    <xdr:sp macro="" textlink="">
      <xdr:nvSpPr>
        <xdr:cNvPr id="2" name="CaixaDe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43DF76-733C-5501-A7B5-AD4F4E3A17C9}"/>
            </a:ext>
          </a:extLst>
        </xdr:cNvPr>
        <xdr:cNvSpPr txBox="1"/>
      </xdr:nvSpPr>
      <xdr:spPr>
        <a:xfrm>
          <a:off x="6901961" y="13635404"/>
          <a:ext cx="2139461" cy="8792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Verificar incertezas conforme </a:t>
          </a:r>
          <a:r>
            <a:rPr lang="pt-BR" sz="1100" u="sng">
              <a:solidFill>
                <a:srgbClr val="FF0000"/>
              </a:solidFill>
            </a:rPr>
            <a:t>escopo RBC</a:t>
          </a:r>
        </a:p>
      </xdr:txBody>
    </xdr:sp>
    <xdr:clientData/>
  </xdr:twoCellAnchor>
  <xdr:twoCellAnchor>
    <xdr:from>
      <xdr:col>7</xdr:col>
      <xdr:colOff>217169</xdr:colOff>
      <xdr:row>93</xdr:row>
      <xdr:rowOff>112833</xdr:rowOff>
    </xdr:from>
    <xdr:to>
      <xdr:col>7</xdr:col>
      <xdr:colOff>517761</xdr:colOff>
      <xdr:row>95</xdr:row>
      <xdr:rowOff>2930</xdr:rowOff>
    </xdr:to>
    <xdr:sp macro="" textlink="">
      <xdr:nvSpPr>
        <xdr:cNvPr id="3" name="Seta para a esquerda 2">
          <a:extLst>
            <a:ext uri="{FF2B5EF4-FFF2-40B4-BE49-F238E27FC236}">
              <a16:creationId xmlns:a16="http://schemas.microsoft.com/office/drawing/2014/main" id="{251F9862-E27B-5D98-9475-4E33B1A68539}"/>
            </a:ext>
          </a:extLst>
        </xdr:cNvPr>
        <xdr:cNvSpPr/>
      </xdr:nvSpPr>
      <xdr:spPr bwMode="auto">
        <a:xfrm>
          <a:off x="6515099" y="13990758"/>
          <a:ext cx="293077" cy="271097"/>
        </a:xfrm>
        <a:prstGeom prst="leftArrow">
          <a:avLst/>
        </a:prstGeom>
        <a:solidFill>
          <a:srgbClr val="FF0000"/>
        </a:solidFill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</xdr:rowOff>
    </xdr:from>
    <xdr:to>
      <xdr:col>7</xdr:col>
      <xdr:colOff>594360</xdr:colOff>
      <xdr:row>13</xdr:row>
      <xdr:rowOff>0</xdr:rowOff>
    </xdr:to>
    <xdr:sp macro="" textlink="">
      <xdr:nvSpPr>
        <xdr:cNvPr id="37331" name="Rectangle 2">
          <a:extLst>
            <a:ext uri="{FF2B5EF4-FFF2-40B4-BE49-F238E27FC236}">
              <a16:creationId xmlns:a16="http://schemas.microsoft.com/office/drawing/2014/main" id="{6EC042F3-901F-24C0-CD99-83E82E70CD1D}"/>
            </a:ext>
          </a:extLst>
        </xdr:cNvPr>
        <xdr:cNvSpPr>
          <a:spLocks noChangeArrowheads="1"/>
        </xdr:cNvSpPr>
      </xdr:nvSpPr>
      <xdr:spPr bwMode="auto">
        <a:xfrm>
          <a:off x="0" y="2049780"/>
          <a:ext cx="6903720" cy="16002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601980</xdr:colOff>
      <xdr:row>12</xdr:row>
      <xdr:rowOff>0</xdr:rowOff>
    </xdr:to>
    <xdr:sp macro="" textlink="">
      <xdr:nvSpPr>
        <xdr:cNvPr id="37332" name="EXPB1">
          <a:extLst>
            <a:ext uri="{FF2B5EF4-FFF2-40B4-BE49-F238E27FC236}">
              <a16:creationId xmlns:a16="http://schemas.microsoft.com/office/drawing/2014/main" id="{B825A8C1-E6D2-8079-4355-F6921B06B5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2042160"/>
        </a:xfrm>
        <a:prstGeom prst="roundRect">
          <a:avLst>
            <a:gd name="adj" fmla="val 16667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</xdr:rowOff>
    </xdr:from>
    <xdr:to>
      <xdr:col>7</xdr:col>
      <xdr:colOff>594360</xdr:colOff>
      <xdr:row>13</xdr:row>
      <xdr:rowOff>0</xdr:rowOff>
    </xdr:to>
    <xdr:sp macro="" textlink="">
      <xdr:nvSpPr>
        <xdr:cNvPr id="38355" name="Rectangle 2">
          <a:extLst>
            <a:ext uri="{FF2B5EF4-FFF2-40B4-BE49-F238E27FC236}">
              <a16:creationId xmlns:a16="http://schemas.microsoft.com/office/drawing/2014/main" id="{6F660CB6-9539-FFA9-1C95-267B727CC081}"/>
            </a:ext>
          </a:extLst>
        </xdr:cNvPr>
        <xdr:cNvSpPr>
          <a:spLocks noChangeArrowheads="1"/>
        </xdr:cNvSpPr>
      </xdr:nvSpPr>
      <xdr:spPr bwMode="auto">
        <a:xfrm>
          <a:off x="0" y="2049780"/>
          <a:ext cx="6903720" cy="16002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601980</xdr:colOff>
      <xdr:row>12</xdr:row>
      <xdr:rowOff>0</xdr:rowOff>
    </xdr:to>
    <xdr:sp macro="" textlink="">
      <xdr:nvSpPr>
        <xdr:cNvPr id="38356" name="EXPB1">
          <a:extLst>
            <a:ext uri="{FF2B5EF4-FFF2-40B4-BE49-F238E27FC236}">
              <a16:creationId xmlns:a16="http://schemas.microsoft.com/office/drawing/2014/main" id="{AA4C096A-36C6-1C0A-4589-1222B9C832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2042160"/>
        </a:xfrm>
        <a:prstGeom prst="roundRect">
          <a:avLst>
            <a:gd name="adj" fmla="val 16667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</xdr:rowOff>
    </xdr:from>
    <xdr:to>
      <xdr:col>7</xdr:col>
      <xdr:colOff>594360</xdr:colOff>
      <xdr:row>13</xdr:row>
      <xdr:rowOff>0</xdr:rowOff>
    </xdr:to>
    <xdr:sp macro="" textlink="">
      <xdr:nvSpPr>
        <xdr:cNvPr id="39379" name="Rectangle 2">
          <a:extLst>
            <a:ext uri="{FF2B5EF4-FFF2-40B4-BE49-F238E27FC236}">
              <a16:creationId xmlns:a16="http://schemas.microsoft.com/office/drawing/2014/main" id="{5D1A4A23-9D74-10DC-0140-FE0E92EF5488}"/>
            </a:ext>
          </a:extLst>
        </xdr:cNvPr>
        <xdr:cNvSpPr>
          <a:spLocks noChangeArrowheads="1"/>
        </xdr:cNvSpPr>
      </xdr:nvSpPr>
      <xdr:spPr bwMode="auto">
        <a:xfrm>
          <a:off x="0" y="2049780"/>
          <a:ext cx="6903720" cy="160020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601980</xdr:colOff>
      <xdr:row>12</xdr:row>
      <xdr:rowOff>0</xdr:rowOff>
    </xdr:to>
    <xdr:sp macro="" textlink="">
      <xdr:nvSpPr>
        <xdr:cNvPr id="39380" name="EXPB1">
          <a:extLst>
            <a:ext uri="{FF2B5EF4-FFF2-40B4-BE49-F238E27FC236}">
              <a16:creationId xmlns:a16="http://schemas.microsoft.com/office/drawing/2014/main" id="{D7252806-C337-D0E2-11B5-185E4AEC96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2042160"/>
        </a:xfrm>
        <a:prstGeom prst="roundRect">
          <a:avLst>
            <a:gd name="adj" fmla="val 16667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P100"/>
  <sheetViews>
    <sheetView topLeftCell="D1" zoomScale="75" workbookViewId="0">
      <selection activeCell="E61" sqref="E61"/>
    </sheetView>
  </sheetViews>
  <sheetFormatPr defaultRowHeight="13.2"/>
  <cols>
    <col min="1" max="6" width="30.6640625" customWidth="1"/>
    <col min="7" max="8" width="30.6640625" style="1" customWidth="1"/>
    <col min="9" max="9" width="30.6640625" style="2" customWidth="1"/>
    <col min="10" max="10" width="30.6640625" style="4" customWidth="1"/>
    <col min="11" max="11" width="35.6640625" style="4" bestFit="1" customWidth="1"/>
    <col min="12" max="12" width="30.6640625" style="1" customWidth="1"/>
  </cols>
  <sheetData>
    <row r="1" spans="1:16" ht="50.1" customHeight="1" thickBot="1">
      <c r="A1" s="230" t="s">
        <v>84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</row>
    <row r="2" spans="1:16" ht="13.8" thickBot="1">
      <c r="A2" s="228" t="s">
        <v>59</v>
      </c>
      <c r="B2" s="229"/>
      <c r="C2" s="228" t="s">
        <v>94</v>
      </c>
      <c r="D2" s="229"/>
      <c r="E2" s="228" t="s">
        <v>22</v>
      </c>
      <c r="F2" s="229"/>
      <c r="G2" s="224" t="s">
        <v>69</v>
      </c>
      <c r="H2" s="225"/>
      <c r="I2" s="224" t="s">
        <v>66</v>
      </c>
      <c r="J2" s="225"/>
      <c r="K2" s="226" t="s">
        <v>1</v>
      </c>
      <c r="L2" s="227"/>
    </row>
    <row r="3" spans="1:16">
      <c r="A3" s="9" t="s">
        <v>3</v>
      </c>
      <c r="B3" s="17" t="s">
        <v>257</v>
      </c>
      <c r="C3" s="9" t="s">
        <v>3</v>
      </c>
      <c r="D3" s="18" t="s">
        <v>257</v>
      </c>
      <c r="E3" s="5" t="s">
        <v>58</v>
      </c>
      <c r="F3" s="177" t="s">
        <v>273</v>
      </c>
      <c r="G3" s="9" t="s">
        <v>33</v>
      </c>
      <c r="H3" s="17">
        <v>1382</v>
      </c>
      <c r="I3" s="9" t="s">
        <v>35</v>
      </c>
      <c r="J3" s="17" t="s">
        <v>220</v>
      </c>
      <c r="K3" s="9" t="s">
        <v>41</v>
      </c>
      <c r="L3" s="17">
        <v>32</v>
      </c>
      <c r="N3" t="s">
        <v>271</v>
      </c>
      <c r="P3">
        <v>0</v>
      </c>
    </row>
    <row r="4" spans="1:16">
      <c r="A4" s="7" t="s">
        <v>0</v>
      </c>
      <c r="B4" s="17" t="s">
        <v>258</v>
      </c>
      <c r="C4" s="7" t="s">
        <v>0</v>
      </c>
      <c r="D4" s="19" t="s">
        <v>258</v>
      </c>
      <c r="E4" s="6" t="s">
        <v>23</v>
      </c>
      <c r="F4" s="15" t="s">
        <v>274</v>
      </c>
      <c r="G4" s="10" t="s">
        <v>34</v>
      </c>
      <c r="H4" s="1" t="s">
        <v>251</v>
      </c>
      <c r="I4" s="12" t="s">
        <v>36</v>
      </c>
      <c r="J4" s="4" t="s">
        <v>290</v>
      </c>
      <c r="K4" s="6" t="s">
        <v>92</v>
      </c>
      <c r="L4" s="115" t="s">
        <v>279</v>
      </c>
      <c r="N4" t="s">
        <v>272</v>
      </c>
    </row>
    <row r="5" spans="1:16">
      <c r="A5" s="7" t="s">
        <v>4</v>
      </c>
      <c r="B5" s="17" t="s">
        <v>259</v>
      </c>
      <c r="C5" s="7" t="s">
        <v>4</v>
      </c>
      <c r="D5" s="18" t="s">
        <v>259</v>
      </c>
      <c r="E5" s="7" t="s">
        <v>65</v>
      </c>
      <c r="F5" s="16" t="s">
        <v>275</v>
      </c>
      <c r="G5" s="20" t="s">
        <v>89</v>
      </c>
      <c r="H5" s="1" t="s">
        <v>252</v>
      </c>
      <c r="I5" s="12" t="s">
        <v>38</v>
      </c>
      <c r="K5" s="6" t="s">
        <v>42</v>
      </c>
    </row>
    <row r="6" spans="1:16">
      <c r="A6" s="7" t="s">
        <v>97</v>
      </c>
      <c r="B6" s="131" t="s">
        <v>260</v>
      </c>
      <c r="C6" s="7" t="s">
        <v>97</v>
      </c>
      <c r="D6" s="130" t="s">
        <v>260</v>
      </c>
      <c r="E6" s="6" t="s">
        <v>64</v>
      </c>
      <c r="F6" s="16" t="s">
        <v>276</v>
      </c>
      <c r="G6" s="20" t="s">
        <v>87</v>
      </c>
      <c r="H6" s="1" t="s">
        <v>253</v>
      </c>
      <c r="I6" s="12" t="s">
        <v>39</v>
      </c>
      <c r="J6" s="4" t="s">
        <v>286</v>
      </c>
      <c r="K6" s="6" t="s">
        <v>90</v>
      </c>
    </row>
    <row r="7" spans="1:16">
      <c r="A7" s="7" t="s">
        <v>96</v>
      </c>
      <c r="B7" s="17"/>
      <c r="C7" s="7" t="s">
        <v>96</v>
      </c>
      <c r="D7" s="18"/>
      <c r="E7" s="6" t="s">
        <v>63</v>
      </c>
      <c r="F7" s="15"/>
      <c r="G7" s="20" t="s">
        <v>85</v>
      </c>
      <c r="H7" s="1" t="s">
        <v>254</v>
      </c>
      <c r="I7" s="12" t="s">
        <v>85</v>
      </c>
      <c r="J7" s="4" t="s">
        <v>287</v>
      </c>
      <c r="K7" s="6" t="s">
        <v>91</v>
      </c>
    </row>
    <row r="8" spans="1:16">
      <c r="A8" s="7" t="s">
        <v>5</v>
      </c>
      <c r="B8" s="17"/>
      <c r="C8" s="7" t="s">
        <v>5</v>
      </c>
      <c r="D8" s="18"/>
      <c r="E8" s="6" t="s">
        <v>24</v>
      </c>
      <c r="F8" s="15"/>
      <c r="G8" s="10" t="s">
        <v>62</v>
      </c>
      <c r="H8" s="1" t="s">
        <v>255</v>
      </c>
      <c r="I8" s="7" t="s">
        <v>40</v>
      </c>
      <c r="J8" s="132">
        <v>45100</v>
      </c>
      <c r="K8" s="6" t="s">
        <v>43</v>
      </c>
      <c r="L8" s="1" t="s">
        <v>280</v>
      </c>
    </row>
    <row r="9" spans="1:16">
      <c r="A9" s="7" t="s">
        <v>13</v>
      </c>
      <c r="B9" s="17"/>
      <c r="C9" s="7" t="s">
        <v>13</v>
      </c>
      <c r="D9" s="18"/>
      <c r="E9" s="6" t="s">
        <v>2</v>
      </c>
      <c r="F9" s="15">
        <v>12</v>
      </c>
      <c r="G9" s="10" t="s">
        <v>67</v>
      </c>
      <c r="I9" s="12" t="s">
        <v>14</v>
      </c>
      <c r="K9" s="6" t="s">
        <v>44</v>
      </c>
      <c r="L9" s="1" t="s">
        <v>281</v>
      </c>
    </row>
    <row r="10" spans="1:16">
      <c r="A10" s="7" t="s">
        <v>98</v>
      </c>
      <c r="B10" s="17" t="s">
        <v>261</v>
      </c>
      <c r="C10" s="7" t="s">
        <v>98</v>
      </c>
      <c r="D10" s="18" t="s">
        <v>261</v>
      </c>
      <c r="E10" s="7" t="s">
        <v>105</v>
      </c>
      <c r="F10" s="15" t="s">
        <v>128</v>
      </c>
      <c r="G10" s="10" t="s">
        <v>14</v>
      </c>
      <c r="H10" s="1" t="s">
        <v>256</v>
      </c>
      <c r="I10" s="12" t="s">
        <v>15</v>
      </c>
      <c r="K10" s="6" t="s">
        <v>45</v>
      </c>
      <c r="L10" s="1" t="s">
        <v>282</v>
      </c>
    </row>
    <row r="11" spans="1:16">
      <c r="A11" s="7" t="s">
        <v>6</v>
      </c>
      <c r="B11" s="17" t="s">
        <v>262</v>
      </c>
      <c r="C11" s="7" t="s">
        <v>6</v>
      </c>
      <c r="D11" s="18" t="s">
        <v>262</v>
      </c>
      <c r="E11" s="7" t="s">
        <v>106</v>
      </c>
      <c r="F11" s="15" t="s">
        <v>277</v>
      </c>
      <c r="G11" s="10" t="s">
        <v>15</v>
      </c>
      <c r="H11" s="1" t="s">
        <v>251</v>
      </c>
      <c r="I11" s="12" t="s">
        <v>16</v>
      </c>
      <c r="K11" s="6" t="s">
        <v>60</v>
      </c>
      <c r="L11" s="1" t="s">
        <v>283</v>
      </c>
    </row>
    <row r="12" spans="1:16">
      <c r="A12" s="7" t="s">
        <v>104</v>
      </c>
      <c r="B12" s="17">
        <v>231</v>
      </c>
      <c r="C12" s="7" t="s">
        <v>104</v>
      </c>
      <c r="D12" s="18">
        <v>231</v>
      </c>
      <c r="E12" s="7" t="s">
        <v>16</v>
      </c>
      <c r="F12" s="15"/>
      <c r="G12" s="10" t="s">
        <v>16</v>
      </c>
      <c r="I12" s="12" t="s">
        <v>17</v>
      </c>
      <c r="K12" s="6" t="s">
        <v>61</v>
      </c>
      <c r="L12" s="1" t="s">
        <v>284</v>
      </c>
    </row>
    <row r="13" spans="1:16">
      <c r="A13" s="7" t="s">
        <v>99</v>
      </c>
      <c r="B13" s="17"/>
      <c r="C13" s="7" t="s">
        <v>99</v>
      </c>
      <c r="D13" s="18"/>
      <c r="E13" s="7" t="s">
        <v>17</v>
      </c>
      <c r="F13" s="15"/>
      <c r="G13" s="10" t="s">
        <v>17</v>
      </c>
      <c r="I13" s="7" t="s">
        <v>114</v>
      </c>
      <c r="J13" s="4" t="s">
        <v>291</v>
      </c>
      <c r="K13" s="6" t="s">
        <v>37</v>
      </c>
      <c r="L13" s="1" t="s">
        <v>285</v>
      </c>
    </row>
    <row r="14" spans="1:16">
      <c r="A14" s="7" t="s">
        <v>7</v>
      </c>
      <c r="B14" s="17" t="s">
        <v>263</v>
      </c>
      <c r="C14" s="7" t="s">
        <v>7</v>
      </c>
      <c r="D14" s="18" t="s">
        <v>263</v>
      </c>
      <c r="E14" s="6" t="s">
        <v>107</v>
      </c>
      <c r="F14" s="19" t="s">
        <v>278</v>
      </c>
      <c r="G14" s="6" t="s">
        <v>18</v>
      </c>
      <c r="I14" s="12" t="s">
        <v>115</v>
      </c>
      <c r="K14" s="6" t="s">
        <v>46</v>
      </c>
      <c r="L14" s="1" t="s">
        <v>271</v>
      </c>
    </row>
    <row r="15" spans="1:16">
      <c r="A15" s="7" t="s">
        <v>8</v>
      </c>
      <c r="B15" s="17" t="s">
        <v>264</v>
      </c>
      <c r="C15" s="7" t="s">
        <v>8</v>
      </c>
      <c r="D15" t="s">
        <v>264</v>
      </c>
      <c r="E15" s="6" t="s">
        <v>108</v>
      </c>
      <c r="F15" s="16"/>
      <c r="G15" s="6" t="s">
        <v>19</v>
      </c>
      <c r="I15" s="12" t="s">
        <v>20</v>
      </c>
      <c r="J15" s="4" t="s">
        <v>292</v>
      </c>
      <c r="K15" s="6" t="s">
        <v>14</v>
      </c>
    </row>
    <row r="16" spans="1:16">
      <c r="A16" s="7" t="s">
        <v>9</v>
      </c>
      <c r="B16" s="17" t="s">
        <v>265</v>
      </c>
      <c r="C16" s="7" t="s">
        <v>9</v>
      </c>
      <c r="D16" t="s">
        <v>265</v>
      </c>
      <c r="E16" s="6" t="s">
        <v>109</v>
      </c>
      <c r="F16" s="16"/>
      <c r="G16" s="6" t="s">
        <v>18</v>
      </c>
      <c r="I16" s="12" t="s">
        <v>21</v>
      </c>
      <c r="K16" s="6" t="s">
        <v>15</v>
      </c>
    </row>
    <row r="17" spans="1:12">
      <c r="A17" s="7" t="s">
        <v>95</v>
      </c>
      <c r="B17" s="3" t="s">
        <v>266</v>
      </c>
      <c r="C17" s="7" t="s">
        <v>95</v>
      </c>
      <c r="D17" t="s">
        <v>266</v>
      </c>
      <c r="E17" s="6" t="s">
        <v>110</v>
      </c>
      <c r="F17" s="16"/>
      <c r="G17" s="6" t="s">
        <v>19</v>
      </c>
      <c r="I17" s="12"/>
      <c r="J17" s="4">
        <v>1</v>
      </c>
      <c r="K17" s="6" t="s">
        <v>16</v>
      </c>
    </row>
    <row r="18" spans="1:12">
      <c r="A18" s="7" t="s">
        <v>103</v>
      </c>
      <c r="B18" t="s">
        <v>267</v>
      </c>
      <c r="C18" s="7" t="s">
        <v>103</v>
      </c>
      <c r="D18" t="s">
        <v>267</v>
      </c>
      <c r="E18" s="6" t="s">
        <v>47</v>
      </c>
      <c r="F18" s="16"/>
      <c r="G18" s="10" t="s">
        <v>86</v>
      </c>
      <c r="I18" s="13"/>
      <c r="J18" s="4" t="s">
        <v>293</v>
      </c>
      <c r="K18" s="6" t="s">
        <v>17</v>
      </c>
    </row>
    <row r="19" spans="1:12">
      <c r="A19" s="7" t="s">
        <v>10</v>
      </c>
      <c r="B19" t="s">
        <v>268</v>
      </c>
      <c r="C19" s="7" t="s">
        <v>10</v>
      </c>
      <c r="D19" t="s">
        <v>268</v>
      </c>
      <c r="E19" s="6" t="s">
        <v>111</v>
      </c>
      <c r="F19" s="16">
        <v>1</v>
      </c>
      <c r="G19" s="10" t="s">
        <v>68</v>
      </c>
      <c r="I19" s="13"/>
      <c r="J19" s="4" t="s">
        <v>287</v>
      </c>
      <c r="K19" s="6" t="s">
        <v>18</v>
      </c>
    </row>
    <row r="20" spans="1:12">
      <c r="A20" s="7" t="s">
        <v>100</v>
      </c>
      <c r="C20" s="7" t="s">
        <v>100</v>
      </c>
      <c r="E20" s="6" t="s">
        <v>112</v>
      </c>
      <c r="F20" s="16"/>
      <c r="G20" s="20" t="s">
        <v>88</v>
      </c>
      <c r="I20" s="13"/>
      <c r="J20" s="132">
        <v>44335</v>
      </c>
      <c r="K20" s="6" t="s">
        <v>19</v>
      </c>
    </row>
    <row r="21" spans="1:12">
      <c r="A21" s="7" t="s">
        <v>101</v>
      </c>
      <c r="B21">
        <v>51</v>
      </c>
      <c r="C21" s="7" t="s">
        <v>101</v>
      </c>
      <c r="D21">
        <v>51</v>
      </c>
      <c r="E21" s="6" t="s">
        <v>25</v>
      </c>
      <c r="F21" s="16"/>
      <c r="G21" s="11"/>
      <c r="I21" s="22"/>
      <c r="J21" s="4" t="s">
        <v>294</v>
      </c>
      <c r="K21" s="6" t="s">
        <v>20</v>
      </c>
    </row>
    <row r="22" spans="1:12">
      <c r="A22" s="7" t="s">
        <v>102</v>
      </c>
      <c r="C22" s="7" t="s">
        <v>102</v>
      </c>
      <c r="E22" s="6" t="s">
        <v>26</v>
      </c>
      <c r="F22" s="16"/>
      <c r="I22" s="13"/>
      <c r="J22" s="4">
        <v>2614</v>
      </c>
      <c r="K22" s="6" t="s">
        <v>21</v>
      </c>
    </row>
    <row r="23" spans="1:12">
      <c r="A23" s="7" t="s">
        <v>11</v>
      </c>
      <c r="B23" t="s">
        <v>269</v>
      </c>
      <c r="C23" s="7" t="s">
        <v>11</v>
      </c>
      <c r="D23" t="s">
        <v>269</v>
      </c>
      <c r="E23" s="6" t="s">
        <v>27</v>
      </c>
      <c r="F23" s="16"/>
      <c r="G23" s="11"/>
      <c r="I23" s="13"/>
      <c r="K23" s="6" t="s">
        <v>77</v>
      </c>
      <c r="L23" s="1" t="s">
        <v>286</v>
      </c>
    </row>
    <row r="24" spans="1:12">
      <c r="A24" s="7" t="s">
        <v>12</v>
      </c>
      <c r="C24" s="7" t="s">
        <v>12</v>
      </c>
      <c r="E24" s="6" t="s">
        <v>28</v>
      </c>
      <c r="F24" s="16"/>
      <c r="G24" s="11"/>
      <c r="I24" s="13"/>
      <c r="K24" s="6" t="s">
        <v>78</v>
      </c>
      <c r="L24" s="1" t="s">
        <v>287</v>
      </c>
    </row>
    <row r="25" spans="1:12">
      <c r="C25" s="8"/>
      <c r="E25" s="6" t="s">
        <v>29</v>
      </c>
      <c r="F25" s="16"/>
      <c r="G25" s="11"/>
      <c r="I25" s="13"/>
      <c r="K25" s="6" t="s">
        <v>93</v>
      </c>
      <c r="L25" s="1" t="s">
        <v>288</v>
      </c>
    </row>
    <row r="26" spans="1:12">
      <c r="C26" s="8"/>
      <c r="E26" s="6" t="s">
        <v>30</v>
      </c>
      <c r="F26" s="16"/>
      <c r="G26" s="11"/>
      <c r="I26" s="13"/>
      <c r="K26" s="6" t="s">
        <v>81</v>
      </c>
      <c r="L26" s="115" t="s">
        <v>362</v>
      </c>
    </row>
    <row r="27" spans="1:12">
      <c r="C27" s="8"/>
      <c r="E27" s="6" t="s">
        <v>31</v>
      </c>
      <c r="F27" s="16"/>
      <c r="G27" s="11"/>
      <c r="I27" s="13"/>
      <c r="K27" s="6" t="s">
        <v>80</v>
      </c>
      <c r="L27" s="115" t="s">
        <v>363</v>
      </c>
    </row>
    <row r="28" spans="1:12">
      <c r="C28" s="8"/>
      <c r="E28" s="7" t="s">
        <v>32</v>
      </c>
      <c r="F28" s="16"/>
      <c r="G28" s="11"/>
      <c r="I28" s="13"/>
      <c r="K28" s="6" t="s">
        <v>79</v>
      </c>
      <c r="L28" s="115" t="s">
        <v>364</v>
      </c>
    </row>
    <row r="29" spans="1:12">
      <c r="B29" t="s">
        <v>270</v>
      </c>
      <c r="D29" t="s">
        <v>270</v>
      </c>
      <c r="F29" s="16"/>
      <c r="G29" s="11"/>
      <c r="I29" s="13"/>
      <c r="K29" s="6" t="s">
        <v>82</v>
      </c>
      <c r="L29" s="1" t="s">
        <v>289</v>
      </c>
    </row>
    <row r="30" spans="1:12">
      <c r="E30" s="3"/>
      <c r="I30" s="13"/>
      <c r="K30" s="6" t="s">
        <v>83</v>
      </c>
    </row>
    <row r="31" spans="1:12">
      <c r="E31" s="3"/>
      <c r="I31" s="13"/>
      <c r="K31" s="14"/>
    </row>
    <row r="32" spans="1:12">
      <c r="K32" s="6"/>
    </row>
    <row r="33" spans="11:11">
      <c r="K33" s="6"/>
    </row>
    <row r="34" spans="11:11">
      <c r="K34" s="14"/>
    </row>
    <row r="35" spans="11:11">
      <c r="K35" s="21"/>
    </row>
    <row r="74" spans="9:11">
      <c r="I74" s="13"/>
      <c r="K74" s="14"/>
    </row>
    <row r="75" spans="9:11">
      <c r="I75" s="13"/>
      <c r="K75" s="14"/>
    </row>
    <row r="76" spans="9:11">
      <c r="I76" s="13"/>
      <c r="K76" s="14"/>
    </row>
    <row r="77" spans="9:11">
      <c r="I77" s="13"/>
      <c r="K77" s="14"/>
    </row>
    <row r="78" spans="9:11">
      <c r="I78" s="13"/>
      <c r="K78" s="14"/>
    </row>
    <row r="79" spans="9:11">
      <c r="I79" s="13"/>
      <c r="K79" s="14"/>
    </row>
    <row r="80" spans="9:11">
      <c r="I80" s="13"/>
      <c r="K80" s="14"/>
    </row>
    <row r="81" spans="9:11">
      <c r="I81" s="13"/>
      <c r="K81" s="14"/>
    </row>
    <row r="82" spans="9:11">
      <c r="I82" s="13"/>
      <c r="K82" s="14"/>
    </row>
    <row r="83" spans="9:11">
      <c r="I83" s="13"/>
      <c r="K83" s="14"/>
    </row>
    <row r="84" spans="9:11">
      <c r="I84" s="13"/>
      <c r="K84" s="14"/>
    </row>
    <row r="85" spans="9:11">
      <c r="I85" s="13"/>
      <c r="K85" s="14"/>
    </row>
    <row r="86" spans="9:11">
      <c r="I86" s="13"/>
      <c r="K86" s="14"/>
    </row>
    <row r="87" spans="9:11">
      <c r="I87" s="13"/>
      <c r="K87" s="14"/>
    </row>
    <row r="88" spans="9:11">
      <c r="I88" s="13"/>
      <c r="K88" s="14"/>
    </row>
    <row r="89" spans="9:11">
      <c r="I89" s="13"/>
      <c r="K89" s="14"/>
    </row>
    <row r="90" spans="9:11">
      <c r="I90" s="13"/>
      <c r="K90" s="14"/>
    </row>
    <row r="91" spans="9:11">
      <c r="I91" s="13"/>
      <c r="K91" s="14"/>
    </row>
    <row r="92" spans="9:11">
      <c r="I92" s="13"/>
      <c r="K92" s="14"/>
    </row>
    <row r="93" spans="9:11">
      <c r="I93" s="13"/>
      <c r="K93" s="14"/>
    </row>
    <row r="94" spans="9:11">
      <c r="I94" s="13"/>
      <c r="K94" s="14"/>
    </row>
    <row r="95" spans="9:11">
      <c r="I95" s="13"/>
      <c r="K95" s="14"/>
    </row>
    <row r="96" spans="9:11">
      <c r="I96" s="13"/>
      <c r="K96" s="14"/>
    </row>
    <row r="97" spans="9:11">
      <c r="I97" s="13"/>
      <c r="K97" s="14"/>
    </row>
    <row r="98" spans="9:11">
      <c r="I98" s="13"/>
      <c r="K98" s="14"/>
    </row>
    <row r="99" spans="9:11">
      <c r="I99" s="13"/>
      <c r="K99" s="14"/>
    </row>
    <row r="100" spans="9:11">
      <c r="I100" s="13"/>
      <c r="K100" s="14"/>
    </row>
  </sheetData>
  <sheetProtection password="C7E8" sheet="1" objects="1" scenarios="1"/>
  <mergeCells count="7">
    <mergeCell ref="I2:J2"/>
    <mergeCell ref="K2:L2"/>
    <mergeCell ref="E2:F2"/>
    <mergeCell ref="A1:L1"/>
    <mergeCell ref="A2:B2"/>
    <mergeCell ref="C2:D2"/>
    <mergeCell ref="G2:H2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60" verticalDpi="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9"/>
  <dimension ref="D5"/>
  <sheetViews>
    <sheetView workbookViewId="0">
      <selection activeCell="A4" sqref="A1:IV65536"/>
    </sheetView>
  </sheetViews>
  <sheetFormatPr defaultRowHeight="13.2"/>
  <cols>
    <col min="1" max="1" width="44.88671875" customWidth="1"/>
  </cols>
  <sheetData>
    <row r="5" spans="4:4">
      <c r="D5" s="133"/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0"/>
  <dimension ref="D5"/>
  <sheetViews>
    <sheetView workbookViewId="0">
      <selection activeCell="A4" sqref="A1:IV65536"/>
    </sheetView>
  </sheetViews>
  <sheetFormatPr defaultRowHeight="13.2"/>
  <sheetData>
    <row r="5" spans="4:4">
      <c r="D5" s="133"/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1"/>
  <dimension ref="D5"/>
  <sheetViews>
    <sheetView workbookViewId="0">
      <selection activeCell="A4" sqref="A1:IV65536"/>
    </sheetView>
  </sheetViews>
  <sheetFormatPr defaultRowHeight="13.2"/>
  <sheetData>
    <row r="5" spans="4:4">
      <c r="D5" s="133"/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12"/>
  <dimension ref="D5"/>
  <sheetViews>
    <sheetView workbookViewId="0">
      <selection activeCell="A4" sqref="A1:IV65536"/>
    </sheetView>
  </sheetViews>
  <sheetFormatPr defaultRowHeight="13.2"/>
  <sheetData>
    <row r="5" spans="4:4">
      <c r="D5" s="133"/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13"/>
  <dimension ref="D5"/>
  <sheetViews>
    <sheetView workbookViewId="0">
      <selection activeCell="A4" sqref="A1:IV65536"/>
    </sheetView>
  </sheetViews>
  <sheetFormatPr defaultRowHeight="13.2"/>
  <sheetData>
    <row r="5" spans="4:4">
      <c r="D5" s="133"/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14"/>
  <dimension ref="D5"/>
  <sheetViews>
    <sheetView workbookViewId="0">
      <selection activeCell="A4" sqref="A1:IV65536"/>
    </sheetView>
  </sheetViews>
  <sheetFormatPr defaultRowHeight="13.2"/>
  <sheetData>
    <row r="5" spans="4:4">
      <c r="D5" s="133"/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5"/>
  <dimension ref="D5"/>
  <sheetViews>
    <sheetView workbookViewId="0">
      <selection activeCell="A4" sqref="A1:IV65536"/>
    </sheetView>
  </sheetViews>
  <sheetFormatPr defaultRowHeight="13.2"/>
  <sheetData>
    <row r="5" spans="4:4">
      <c r="D5" s="133"/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6"/>
  <dimension ref="A1"/>
  <sheetViews>
    <sheetView workbookViewId="0">
      <selection activeCell="A4" sqref="A1:IV65536"/>
    </sheetView>
  </sheetViews>
  <sheetFormatPr defaultRowHeight="13.2"/>
  <sheetData/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7"/>
  <dimension ref="A1"/>
  <sheetViews>
    <sheetView workbookViewId="0">
      <selection activeCell="A4" sqref="A1:IV65536"/>
    </sheetView>
  </sheetViews>
  <sheetFormatPr defaultRowHeight="13.2"/>
  <sheetData/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8"/>
  <dimension ref="A1"/>
  <sheetViews>
    <sheetView workbookViewId="0">
      <selection activeCell="A4" sqref="A1:IV65536"/>
    </sheetView>
  </sheetViews>
  <sheetFormatPr defaultRowHeight="13.2"/>
  <sheetData/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AU1406"/>
  <sheetViews>
    <sheetView zoomScale="75" workbookViewId="0">
      <selection activeCell="F31" sqref="F31"/>
    </sheetView>
  </sheetViews>
  <sheetFormatPr defaultColWidth="9.109375" defaultRowHeight="13.2"/>
  <cols>
    <col min="1" max="1" width="20.6640625" style="39" customWidth="1"/>
    <col min="2" max="2" width="30.6640625" style="39" customWidth="1"/>
    <col min="3" max="4" width="12.6640625" style="39" customWidth="1"/>
    <col min="5" max="11" width="12.6640625" style="40" customWidth="1"/>
    <col min="12" max="13" width="12.6640625" style="25" customWidth="1"/>
    <col min="14" max="14" width="15.6640625" style="25" customWidth="1"/>
    <col min="15" max="15" width="27.5546875" style="111" bestFit="1" customWidth="1"/>
    <col min="16" max="16" width="25.6640625" style="41" customWidth="1"/>
    <col min="17" max="17" width="21.109375" style="25" bestFit="1" customWidth="1"/>
    <col min="18" max="18" width="15" style="25" bestFit="1" customWidth="1"/>
    <col min="19" max="19" width="9.44140625" style="25" customWidth="1"/>
    <col min="20" max="21" width="27.44140625" style="25" bestFit="1" customWidth="1"/>
    <col min="22" max="22" width="27.44140625" style="25" customWidth="1"/>
    <col min="23" max="23" width="22" style="25" bestFit="1" customWidth="1"/>
    <col min="24" max="27" width="25.6640625" style="25" customWidth="1"/>
    <col min="28" max="28" width="22.5546875" style="25" bestFit="1" customWidth="1"/>
    <col min="29" max="31" width="23" style="25" bestFit="1" customWidth="1"/>
    <col min="32" max="33" width="25.6640625" style="25" customWidth="1"/>
    <col min="34" max="40" width="20.6640625" style="25" bestFit="1" customWidth="1"/>
    <col min="41" max="41" width="21.6640625" style="25" bestFit="1" customWidth="1"/>
    <col min="42" max="42" width="21.33203125" style="25" bestFit="1" customWidth="1"/>
    <col min="43" max="45" width="21.6640625" style="25" bestFit="1" customWidth="1"/>
    <col min="46" max="47" width="50.6640625" style="25" customWidth="1"/>
    <col min="48" max="242" width="12.6640625" style="25" customWidth="1"/>
    <col min="243" max="16384" width="9.109375" style="25"/>
  </cols>
  <sheetData>
    <row r="1" spans="1:47" ht="67.5" customHeight="1" thickBot="1">
      <c r="A1" s="23" t="s">
        <v>76</v>
      </c>
      <c r="B1" s="24"/>
      <c r="C1" s="24"/>
      <c r="D1" s="24"/>
      <c r="E1" s="24"/>
      <c r="F1" s="24"/>
      <c r="G1" s="24"/>
      <c r="H1" s="24"/>
      <c r="I1" s="24"/>
      <c r="J1" s="24"/>
      <c r="K1" s="24"/>
      <c r="P1" s="25"/>
    </row>
    <row r="2" spans="1:47" ht="25.5" customHeight="1" thickBot="1">
      <c r="A2" s="231" t="s">
        <v>54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3"/>
      <c r="O2" s="231" t="s">
        <v>55</v>
      </c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  <c r="AS2" s="233"/>
    </row>
    <row r="3" spans="1:47">
      <c r="A3" s="26" t="s">
        <v>74</v>
      </c>
      <c r="B3" s="27" t="s">
        <v>56</v>
      </c>
      <c r="C3" s="27" t="s">
        <v>47</v>
      </c>
      <c r="D3" s="27" t="s">
        <v>48</v>
      </c>
      <c r="E3" s="27" t="s">
        <v>49</v>
      </c>
      <c r="F3" s="27" t="s">
        <v>50</v>
      </c>
      <c r="G3" s="27" t="s">
        <v>51</v>
      </c>
      <c r="H3" s="27" t="s">
        <v>142</v>
      </c>
      <c r="I3" s="27" t="s">
        <v>121</v>
      </c>
      <c r="J3" s="27" t="s">
        <v>70</v>
      </c>
      <c r="K3" s="28" t="s">
        <v>71</v>
      </c>
      <c r="L3" s="28" t="s">
        <v>72</v>
      </c>
      <c r="M3" s="27" t="s">
        <v>73</v>
      </c>
      <c r="N3" s="27" t="s">
        <v>53</v>
      </c>
      <c r="O3" s="112" t="s">
        <v>58</v>
      </c>
      <c r="P3" s="27" t="s">
        <v>23</v>
      </c>
      <c r="Q3" s="27" t="s">
        <v>42</v>
      </c>
      <c r="R3" s="27" t="s">
        <v>57</v>
      </c>
      <c r="S3" s="27" t="s">
        <v>34</v>
      </c>
      <c r="T3" s="27" t="s">
        <v>46</v>
      </c>
      <c r="U3" s="27" t="s">
        <v>52</v>
      </c>
      <c r="V3" s="27" t="s">
        <v>2</v>
      </c>
      <c r="W3" s="27" t="s">
        <v>75</v>
      </c>
      <c r="X3" s="27" t="s">
        <v>24</v>
      </c>
      <c r="Y3" s="27" t="s">
        <v>64</v>
      </c>
      <c r="Z3" s="27" t="s">
        <v>65</v>
      </c>
      <c r="AA3" s="27" t="s">
        <v>63</v>
      </c>
      <c r="AB3" s="27" t="s">
        <v>105</v>
      </c>
      <c r="AC3" s="27" t="s">
        <v>106</v>
      </c>
      <c r="AD3" s="27" t="s">
        <v>16</v>
      </c>
      <c r="AE3" s="27" t="s">
        <v>17</v>
      </c>
      <c r="AF3" s="27" t="s">
        <v>107</v>
      </c>
      <c r="AG3" s="27" t="s">
        <v>108</v>
      </c>
      <c r="AH3" s="27" t="s">
        <v>113</v>
      </c>
      <c r="AI3" s="27" t="s">
        <v>110</v>
      </c>
      <c r="AJ3" s="27" t="s">
        <v>47</v>
      </c>
      <c r="AK3" s="27" t="s">
        <v>111</v>
      </c>
      <c r="AL3" s="27" t="s">
        <v>112</v>
      </c>
      <c r="AM3" s="27" t="s">
        <v>25</v>
      </c>
      <c r="AN3" s="27" t="s">
        <v>26</v>
      </c>
      <c r="AO3" s="27" t="s">
        <v>27</v>
      </c>
      <c r="AP3" s="27" t="s">
        <v>28</v>
      </c>
      <c r="AQ3" s="27" t="s">
        <v>29</v>
      </c>
      <c r="AR3" s="27" t="s">
        <v>30</v>
      </c>
      <c r="AS3" s="27" t="s">
        <v>31</v>
      </c>
      <c r="AT3" s="27"/>
      <c r="AU3" s="27"/>
    </row>
    <row r="4" spans="1:47">
      <c r="A4" s="29" t="s">
        <v>165</v>
      </c>
      <c r="B4" s="30" t="s">
        <v>148</v>
      </c>
      <c r="C4" s="30"/>
      <c r="D4" s="31"/>
      <c r="E4" s="31"/>
      <c r="F4" s="31"/>
      <c r="G4" s="31" t="s">
        <v>178</v>
      </c>
      <c r="H4" s="31"/>
      <c r="I4" s="31"/>
      <c r="J4" s="31"/>
      <c r="K4" s="31"/>
      <c r="L4" s="32"/>
      <c r="M4" s="32"/>
      <c r="N4" s="33"/>
      <c r="O4" s="113" t="s">
        <v>165</v>
      </c>
      <c r="P4" s="35" t="s">
        <v>143</v>
      </c>
      <c r="Q4" s="114" t="s">
        <v>295</v>
      </c>
      <c r="R4" s="33">
        <v>1</v>
      </c>
      <c r="S4" s="33">
        <v>24</v>
      </c>
      <c r="T4" s="33" t="s">
        <v>127</v>
      </c>
      <c r="U4" s="36">
        <v>45294</v>
      </c>
      <c r="V4" s="33">
        <v>12</v>
      </c>
      <c r="W4" s="37">
        <v>45688</v>
      </c>
      <c r="X4" s="33" t="s">
        <v>166</v>
      </c>
      <c r="Y4" s="33" t="s">
        <v>146</v>
      </c>
      <c r="Z4" s="33" t="s">
        <v>144</v>
      </c>
      <c r="AA4" s="33"/>
      <c r="AB4" s="33" t="s">
        <v>167</v>
      </c>
      <c r="AC4" s="33" t="s">
        <v>129</v>
      </c>
      <c r="AD4" s="33" t="s">
        <v>195</v>
      </c>
      <c r="AE4" s="33"/>
      <c r="AF4" s="33">
        <v>158969</v>
      </c>
      <c r="AG4" s="33"/>
      <c r="AH4" s="33" t="s">
        <v>169</v>
      </c>
      <c r="AI4" s="33">
        <v>1E-4</v>
      </c>
      <c r="AJ4" s="33" t="s">
        <v>126</v>
      </c>
      <c r="AK4" s="33">
        <v>1</v>
      </c>
      <c r="AL4" s="33" t="s">
        <v>196</v>
      </c>
      <c r="AM4" s="33"/>
      <c r="AN4" s="33"/>
      <c r="AO4" s="33"/>
      <c r="AP4" s="33"/>
      <c r="AQ4" s="33"/>
      <c r="AR4" s="33"/>
      <c r="AS4" s="33" t="s">
        <v>168</v>
      </c>
      <c r="AT4" s="110" t="s">
        <v>296</v>
      </c>
      <c r="AU4" s="110"/>
    </row>
    <row r="5" spans="1:47">
      <c r="A5" s="29" t="s">
        <v>165</v>
      </c>
      <c r="B5" s="30" t="s">
        <v>149</v>
      </c>
      <c r="C5" s="30"/>
      <c r="D5" s="31"/>
      <c r="E5" s="31"/>
      <c r="F5" s="31"/>
      <c r="G5" s="31" t="s">
        <v>178</v>
      </c>
      <c r="H5" s="31"/>
      <c r="I5" s="31"/>
      <c r="J5" s="31"/>
      <c r="K5" s="31"/>
      <c r="L5" s="32"/>
      <c r="M5" s="32"/>
      <c r="N5" s="33"/>
      <c r="O5" s="113"/>
      <c r="P5" s="35"/>
      <c r="Q5" s="33"/>
      <c r="R5" s="33"/>
      <c r="S5" s="33"/>
      <c r="T5" s="33"/>
      <c r="U5" s="36"/>
      <c r="V5" s="33"/>
      <c r="W5" s="37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110" t="s">
        <v>297</v>
      </c>
      <c r="AU5" s="110"/>
    </row>
    <row r="6" spans="1:47">
      <c r="A6" s="29" t="s">
        <v>165</v>
      </c>
      <c r="B6" s="30" t="s">
        <v>150</v>
      </c>
      <c r="C6" s="38"/>
      <c r="D6" s="31"/>
      <c r="E6" s="31"/>
      <c r="F6" s="31"/>
      <c r="G6" s="31" t="s">
        <v>178</v>
      </c>
      <c r="H6" s="31"/>
      <c r="I6" s="31"/>
      <c r="J6" s="31"/>
      <c r="K6" s="31"/>
      <c r="L6" s="32"/>
      <c r="M6" s="32"/>
      <c r="N6" s="33"/>
      <c r="O6" s="113"/>
      <c r="P6" s="35"/>
      <c r="Q6" s="33"/>
      <c r="R6" s="33"/>
      <c r="S6" s="33"/>
      <c r="T6" s="33"/>
      <c r="U6" s="36"/>
      <c r="V6" s="33"/>
      <c r="W6" s="37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110"/>
      <c r="AU6" s="110"/>
    </row>
    <row r="7" spans="1:47">
      <c r="A7" s="29" t="s">
        <v>165</v>
      </c>
      <c r="B7" s="30" t="s">
        <v>151</v>
      </c>
      <c r="C7" s="30"/>
      <c r="D7" s="31"/>
      <c r="E7" s="31"/>
      <c r="F7" s="31"/>
      <c r="G7" s="31" t="s">
        <v>179</v>
      </c>
      <c r="H7" s="31"/>
      <c r="I7" s="31"/>
      <c r="J7" s="31"/>
      <c r="K7" s="31"/>
      <c r="L7" s="32"/>
      <c r="M7" s="32"/>
      <c r="N7" s="33"/>
      <c r="O7" s="113"/>
      <c r="P7" s="35"/>
      <c r="Q7" s="33"/>
      <c r="R7" s="33"/>
      <c r="S7" s="33"/>
      <c r="T7" s="33"/>
      <c r="U7" s="36"/>
      <c r="V7" s="33"/>
      <c r="W7" s="37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110"/>
      <c r="AU7" s="110"/>
    </row>
    <row r="8" spans="1:47">
      <c r="A8" s="29" t="s">
        <v>165</v>
      </c>
      <c r="B8" s="30" t="s">
        <v>152</v>
      </c>
      <c r="C8" s="30"/>
      <c r="D8" s="31"/>
      <c r="E8" s="31"/>
      <c r="F8" s="31"/>
      <c r="G8" s="31" t="s">
        <v>180</v>
      </c>
      <c r="H8" s="31"/>
      <c r="I8" s="31"/>
      <c r="J8" s="31"/>
      <c r="K8" s="31"/>
      <c r="L8" s="32"/>
      <c r="M8" s="32"/>
      <c r="N8" s="33"/>
      <c r="O8" s="113"/>
      <c r="P8" s="35"/>
      <c r="Q8" s="33"/>
      <c r="R8" s="33"/>
      <c r="S8" s="33"/>
      <c r="T8" s="33"/>
      <c r="U8" s="36"/>
      <c r="V8" s="33"/>
      <c r="W8" s="37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</row>
    <row r="9" spans="1:47">
      <c r="A9" s="29" t="s">
        <v>165</v>
      </c>
      <c r="B9" s="30" t="s">
        <v>153</v>
      </c>
      <c r="C9" s="30"/>
      <c r="D9" s="31"/>
      <c r="E9" s="31"/>
      <c r="F9" s="31"/>
      <c r="G9" s="31" t="s">
        <v>181</v>
      </c>
      <c r="H9" s="31"/>
      <c r="I9" s="31"/>
      <c r="J9" s="31"/>
      <c r="K9" s="31"/>
      <c r="L9" s="32"/>
      <c r="M9" s="32"/>
      <c r="N9" s="33"/>
      <c r="O9" s="113"/>
      <c r="P9" s="35"/>
      <c r="Q9" s="33"/>
      <c r="R9" s="33"/>
      <c r="S9" s="33"/>
      <c r="T9" s="33"/>
      <c r="U9" s="36"/>
      <c r="V9" s="33"/>
      <c r="W9" s="37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</row>
    <row r="10" spans="1:47">
      <c r="A10" s="29" t="s">
        <v>165</v>
      </c>
      <c r="B10" s="30" t="s">
        <v>154</v>
      </c>
      <c r="C10" s="30"/>
      <c r="D10" s="31"/>
      <c r="E10" s="31"/>
      <c r="F10" s="31"/>
      <c r="G10" s="31">
        <v>0.8</v>
      </c>
      <c r="H10" s="31"/>
      <c r="I10" s="31"/>
      <c r="J10" s="31"/>
      <c r="K10" s="31"/>
      <c r="L10" s="32"/>
      <c r="M10" s="32"/>
      <c r="N10" s="33"/>
      <c r="O10" s="113"/>
      <c r="P10" s="35"/>
      <c r="Q10" s="33"/>
      <c r="R10" s="33"/>
      <c r="S10" s="33"/>
      <c r="T10" s="33"/>
      <c r="U10" s="36"/>
      <c r="V10" s="33"/>
      <c r="W10" s="37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</row>
    <row r="11" spans="1:47">
      <c r="A11" s="34">
        <v>25309</v>
      </c>
      <c r="B11" s="33" t="s">
        <v>155</v>
      </c>
      <c r="C11" s="30"/>
      <c r="D11" s="31"/>
      <c r="E11" s="31"/>
      <c r="F11" s="31"/>
      <c r="G11" s="31" t="s">
        <v>182</v>
      </c>
      <c r="H11" s="31"/>
      <c r="I11" s="31"/>
      <c r="J11" s="31"/>
      <c r="K11" s="31"/>
      <c r="L11" s="32"/>
      <c r="M11" s="32"/>
      <c r="N11" s="33"/>
      <c r="O11" s="113"/>
      <c r="P11" s="35"/>
      <c r="Q11" s="33"/>
      <c r="R11" s="33"/>
      <c r="S11" s="33"/>
      <c r="T11" s="33"/>
      <c r="U11" s="36"/>
      <c r="V11" s="33"/>
      <c r="W11" s="37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</row>
    <row r="12" spans="1:47">
      <c r="A12" s="34">
        <v>25309</v>
      </c>
      <c r="B12" s="33" t="s">
        <v>156</v>
      </c>
      <c r="C12" s="30"/>
      <c r="D12" s="31"/>
      <c r="E12" s="31"/>
      <c r="F12" s="31"/>
      <c r="G12" s="31">
        <v>1.2</v>
      </c>
      <c r="H12" s="31"/>
      <c r="I12" s="31"/>
      <c r="J12" s="31"/>
      <c r="K12" s="31"/>
      <c r="L12" s="32"/>
      <c r="M12" s="32"/>
      <c r="N12" s="33"/>
      <c r="O12" s="113"/>
      <c r="P12" s="35"/>
      <c r="Q12" s="33"/>
      <c r="R12" s="33"/>
      <c r="S12" s="33"/>
      <c r="T12" s="33"/>
      <c r="U12" s="36"/>
      <c r="V12" s="33"/>
      <c r="W12" s="37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</row>
    <row r="13" spans="1:47">
      <c r="A13" s="34">
        <v>25309</v>
      </c>
      <c r="B13" s="33" t="s">
        <v>157</v>
      </c>
      <c r="C13" s="30"/>
      <c r="D13" s="31"/>
      <c r="E13" s="31"/>
      <c r="F13" s="31"/>
      <c r="G13" s="31" t="s">
        <v>178</v>
      </c>
      <c r="H13" s="31"/>
      <c r="I13" s="31"/>
      <c r="J13" s="31"/>
      <c r="K13" s="31"/>
      <c r="L13" s="32"/>
      <c r="M13" s="32"/>
      <c r="N13" s="33"/>
      <c r="O13" s="113"/>
      <c r="P13" s="35"/>
      <c r="Q13" s="33"/>
      <c r="R13" s="33"/>
      <c r="S13" s="33"/>
      <c r="T13" s="33"/>
      <c r="U13" s="36"/>
      <c r="V13" s="33"/>
      <c r="W13" s="37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</row>
    <row r="14" spans="1:47">
      <c r="A14" s="34">
        <v>25309</v>
      </c>
      <c r="B14" s="33" t="s">
        <v>158</v>
      </c>
      <c r="C14" s="30"/>
      <c r="D14" s="31"/>
      <c r="E14" s="31"/>
      <c r="F14" s="31"/>
      <c r="G14" s="31" t="s">
        <v>178</v>
      </c>
      <c r="H14" s="31"/>
      <c r="I14" s="31"/>
      <c r="J14" s="31"/>
      <c r="K14" s="31"/>
      <c r="L14" s="32"/>
      <c r="M14" s="32"/>
      <c r="N14" s="33"/>
      <c r="O14" s="113"/>
      <c r="P14" s="35"/>
      <c r="Q14" s="33"/>
      <c r="R14" s="33"/>
      <c r="S14" s="33"/>
      <c r="T14" s="33"/>
      <c r="U14" s="36"/>
      <c r="V14" s="33"/>
      <c r="W14" s="37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</row>
    <row r="15" spans="1:47">
      <c r="A15" s="34">
        <v>25309</v>
      </c>
      <c r="B15" s="33" t="s">
        <v>159</v>
      </c>
      <c r="C15" s="30"/>
      <c r="D15" s="31"/>
      <c r="E15" s="31"/>
      <c r="F15" s="31"/>
      <c r="G15" s="31" t="s">
        <v>183</v>
      </c>
      <c r="H15" s="31"/>
      <c r="I15" s="31"/>
      <c r="J15" s="31"/>
      <c r="K15" s="31"/>
      <c r="L15" s="32"/>
      <c r="M15" s="32"/>
      <c r="N15" s="33"/>
      <c r="O15" s="113"/>
      <c r="P15" s="35"/>
      <c r="Q15" s="33"/>
      <c r="R15" s="33"/>
      <c r="S15" s="33"/>
      <c r="T15" s="33"/>
      <c r="U15" s="36"/>
      <c r="V15" s="33"/>
      <c r="W15" s="37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</row>
    <row r="16" spans="1:47">
      <c r="A16" s="29" t="s">
        <v>165</v>
      </c>
      <c r="B16" s="33" t="s">
        <v>160</v>
      </c>
      <c r="C16" s="30"/>
      <c r="D16" s="31"/>
      <c r="E16" s="31"/>
      <c r="F16" s="31"/>
      <c r="G16" s="31" t="s">
        <v>184</v>
      </c>
      <c r="H16" s="31"/>
      <c r="I16" s="31"/>
      <c r="J16" s="31"/>
      <c r="K16" s="31"/>
      <c r="L16" s="32"/>
      <c r="M16" s="32"/>
      <c r="N16" s="33"/>
      <c r="O16" s="113"/>
      <c r="P16" s="35"/>
      <c r="Q16" s="33"/>
      <c r="R16" s="33"/>
      <c r="S16" s="33"/>
      <c r="T16" s="33"/>
      <c r="U16" s="36"/>
      <c r="V16" s="33"/>
      <c r="W16" s="37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</row>
    <row r="17" spans="1:45">
      <c r="A17" s="29" t="s">
        <v>165</v>
      </c>
      <c r="B17" s="33" t="s">
        <v>161</v>
      </c>
      <c r="C17" s="30"/>
      <c r="D17" s="31"/>
      <c r="E17" s="31"/>
      <c r="F17" s="31"/>
      <c r="G17" s="31" t="s">
        <v>185</v>
      </c>
      <c r="H17" s="31"/>
      <c r="I17" s="31"/>
      <c r="J17" s="31"/>
      <c r="K17" s="31"/>
      <c r="L17" s="32"/>
      <c r="M17" s="32"/>
      <c r="N17" s="33"/>
      <c r="O17" s="113"/>
      <c r="P17" s="35"/>
      <c r="Q17" s="33"/>
      <c r="R17" s="33"/>
      <c r="S17" s="33"/>
      <c r="T17" s="33"/>
      <c r="U17" s="36"/>
      <c r="V17" s="33"/>
      <c r="W17" s="37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</row>
    <row r="18" spans="1:45">
      <c r="A18" s="29" t="s">
        <v>165</v>
      </c>
      <c r="B18" s="33" t="s">
        <v>162</v>
      </c>
      <c r="C18" s="30"/>
      <c r="D18" s="31"/>
      <c r="E18" s="31"/>
      <c r="F18" s="31"/>
      <c r="G18" s="31" t="s">
        <v>183</v>
      </c>
      <c r="H18" s="31"/>
      <c r="I18" s="31"/>
      <c r="J18" s="31"/>
      <c r="K18" s="31"/>
      <c r="L18" s="32"/>
      <c r="M18" s="32"/>
      <c r="N18" s="33"/>
      <c r="O18" s="113"/>
      <c r="P18" s="35"/>
      <c r="Q18" s="33"/>
      <c r="R18" s="33"/>
      <c r="S18" s="33"/>
      <c r="T18" s="33"/>
      <c r="U18" s="36"/>
      <c r="V18" s="33"/>
      <c r="W18" s="37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</row>
    <row r="19" spans="1:45">
      <c r="A19" s="29" t="s">
        <v>165</v>
      </c>
      <c r="B19" s="33" t="s">
        <v>163</v>
      </c>
      <c r="C19" s="30"/>
      <c r="D19" s="31"/>
      <c r="E19" s="31"/>
      <c r="F19" s="31"/>
      <c r="G19" s="31" t="s">
        <v>184</v>
      </c>
      <c r="H19" s="31"/>
      <c r="I19" s="31"/>
      <c r="J19" s="31"/>
      <c r="K19" s="31"/>
      <c r="L19" s="32"/>
      <c r="M19" s="32"/>
      <c r="N19" s="33"/>
      <c r="O19" s="113"/>
      <c r="P19" s="35"/>
      <c r="Q19" s="33"/>
      <c r="R19" s="33"/>
      <c r="S19" s="33"/>
      <c r="T19" s="33"/>
      <c r="U19" s="36"/>
      <c r="V19" s="33"/>
      <c r="W19" s="37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</row>
    <row r="20" spans="1:45">
      <c r="A20" s="29" t="s">
        <v>165</v>
      </c>
      <c r="B20" s="30" t="s">
        <v>164</v>
      </c>
      <c r="C20" s="30"/>
      <c r="D20" s="31"/>
      <c r="E20" s="31"/>
      <c r="F20" s="31"/>
      <c r="G20" s="31" t="s">
        <v>185</v>
      </c>
      <c r="H20" s="31"/>
      <c r="I20" s="31"/>
      <c r="J20" s="31"/>
      <c r="K20" s="31"/>
      <c r="L20" s="32"/>
      <c r="M20" s="32"/>
      <c r="N20" s="33"/>
      <c r="O20" s="113"/>
      <c r="P20" s="35"/>
      <c r="Q20" s="33"/>
      <c r="R20" s="33"/>
      <c r="S20" s="33"/>
      <c r="T20" s="33"/>
      <c r="U20" s="36"/>
      <c r="V20" s="33"/>
      <c r="W20" s="37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</row>
    <row r="21" spans="1:45">
      <c r="A21" s="29"/>
      <c r="B21" s="30"/>
      <c r="C21" s="30"/>
      <c r="D21" s="31"/>
      <c r="E21" s="31"/>
      <c r="F21" s="31"/>
      <c r="G21" s="31"/>
      <c r="H21" s="31"/>
      <c r="I21" s="31"/>
      <c r="J21" s="31"/>
      <c r="K21" s="31"/>
      <c r="L21" s="32"/>
      <c r="M21" s="32"/>
      <c r="N21" s="33"/>
      <c r="O21" s="113"/>
      <c r="P21" s="35"/>
      <c r="Q21" s="33"/>
      <c r="R21" s="33"/>
      <c r="S21" s="33"/>
      <c r="T21" s="33"/>
      <c r="U21" s="36"/>
      <c r="V21" s="33"/>
      <c r="W21" s="37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</row>
    <row r="22" spans="1:45">
      <c r="A22" s="29"/>
      <c r="B22" s="30"/>
      <c r="C22" s="30"/>
      <c r="D22" s="31"/>
      <c r="E22" s="31"/>
      <c r="F22" s="31"/>
      <c r="G22" s="31"/>
      <c r="H22" s="31"/>
      <c r="I22" s="31"/>
      <c r="J22" s="31"/>
      <c r="K22" s="31"/>
      <c r="L22" s="32"/>
      <c r="M22" s="32"/>
      <c r="N22" s="33"/>
      <c r="O22" s="113"/>
      <c r="P22" s="35"/>
      <c r="Q22" s="33"/>
      <c r="R22" s="33"/>
      <c r="S22" s="33"/>
      <c r="T22" s="33"/>
      <c r="U22" s="36"/>
      <c r="V22" s="33"/>
      <c r="W22" s="37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</row>
    <row r="23" spans="1:45">
      <c r="A23" s="29"/>
      <c r="B23" s="30"/>
      <c r="C23" s="30"/>
      <c r="D23" s="31"/>
      <c r="E23" s="31"/>
      <c r="F23" s="31"/>
      <c r="G23" s="31"/>
      <c r="H23" s="31"/>
      <c r="I23" s="31"/>
      <c r="J23" s="31"/>
      <c r="K23" s="31"/>
      <c r="L23" s="32"/>
      <c r="M23" s="32"/>
      <c r="N23" s="33"/>
      <c r="O23" s="113"/>
      <c r="P23" s="35"/>
      <c r="Q23" s="33"/>
      <c r="R23" s="33"/>
      <c r="S23" s="33"/>
      <c r="T23" s="33"/>
      <c r="U23" s="36"/>
      <c r="V23" s="33"/>
      <c r="W23" s="37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</row>
    <row r="24" spans="1:45">
      <c r="A24" s="29"/>
      <c r="B24" s="30"/>
      <c r="C24" s="30"/>
      <c r="D24" s="31"/>
      <c r="E24" s="31"/>
      <c r="F24" s="31"/>
      <c r="G24" s="31"/>
      <c r="H24" s="31"/>
      <c r="I24" s="31"/>
      <c r="J24" s="31"/>
      <c r="K24" s="31"/>
      <c r="L24" s="32"/>
      <c r="M24" s="32"/>
      <c r="N24" s="33"/>
      <c r="O24" s="113"/>
      <c r="P24" s="35"/>
      <c r="Q24" s="33"/>
      <c r="R24" s="33"/>
      <c r="S24" s="33"/>
      <c r="T24" s="33"/>
      <c r="U24" s="36"/>
      <c r="V24" s="33"/>
      <c r="W24" s="37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</row>
    <row r="25" spans="1:45">
      <c r="A25" s="29"/>
      <c r="B25" s="30"/>
      <c r="C25" s="30"/>
      <c r="D25" s="31"/>
      <c r="E25" s="31"/>
      <c r="F25" s="31"/>
      <c r="G25" s="31"/>
      <c r="H25" s="31"/>
      <c r="I25" s="31"/>
      <c r="J25" s="31"/>
      <c r="K25" s="31"/>
      <c r="L25" s="32"/>
      <c r="M25" s="32"/>
      <c r="N25" s="33"/>
      <c r="O25" s="113"/>
      <c r="P25" s="35"/>
      <c r="Q25" s="33"/>
      <c r="R25" s="33"/>
      <c r="S25" s="33"/>
      <c r="T25" s="33"/>
      <c r="U25" s="36"/>
      <c r="V25" s="33"/>
      <c r="W25" s="37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</row>
    <row r="26" spans="1:45">
      <c r="A26" s="29"/>
      <c r="B26" s="30"/>
      <c r="C26" s="30"/>
      <c r="D26" s="31"/>
      <c r="E26" s="31"/>
      <c r="F26" s="31"/>
      <c r="G26" s="31"/>
      <c r="H26" s="31"/>
      <c r="I26" s="31"/>
      <c r="J26" s="31"/>
      <c r="K26" s="31"/>
      <c r="L26" s="32"/>
      <c r="M26" s="32"/>
      <c r="N26" s="33"/>
      <c r="O26" s="113"/>
      <c r="P26" s="35"/>
      <c r="Q26" s="33"/>
      <c r="R26" s="33"/>
      <c r="S26" s="33"/>
      <c r="T26" s="33"/>
      <c r="U26" s="36"/>
      <c r="V26" s="33"/>
      <c r="W26" s="37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</row>
    <row r="27" spans="1:45">
      <c r="A27" s="29"/>
      <c r="B27" s="30"/>
      <c r="C27" s="30"/>
      <c r="D27" s="31"/>
      <c r="E27" s="31"/>
      <c r="F27" s="31"/>
      <c r="G27" s="31"/>
      <c r="H27" s="31"/>
      <c r="I27" s="31"/>
      <c r="J27" s="31"/>
      <c r="K27" s="31"/>
      <c r="L27" s="32"/>
      <c r="M27" s="32"/>
      <c r="N27" s="33"/>
      <c r="O27" s="113"/>
      <c r="P27" s="35"/>
      <c r="Q27" s="33"/>
      <c r="R27" s="33"/>
      <c r="S27" s="33"/>
      <c r="T27" s="33"/>
      <c r="U27" s="36"/>
      <c r="V27" s="33"/>
      <c r="W27" s="37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</row>
    <row r="28" spans="1:45">
      <c r="A28" s="29"/>
      <c r="B28" s="30"/>
      <c r="C28" s="30"/>
      <c r="D28" s="31"/>
      <c r="E28" s="31"/>
      <c r="F28" s="31"/>
      <c r="G28" s="31"/>
      <c r="H28" s="31"/>
      <c r="I28" s="31"/>
      <c r="J28" s="31"/>
      <c r="K28" s="31"/>
      <c r="L28" s="32"/>
      <c r="M28" s="32"/>
      <c r="N28" s="33"/>
      <c r="O28" s="113"/>
      <c r="P28" s="35"/>
      <c r="Q28" s="33"/>
      <c r="R28" s="33"/>
      <c r="S28" s="33"/>
      <c r="T28" s="33"/>
      <c r="U28" s="36"/>
      <c r="V28" s="33"/>
      <c r="W28" s="37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</row>
    <row r="29" spans="1:45">
      <c r="A29" s="29"/>
      <c r="B29" s="30"/>
      <c r="C29" s="30"/>
      <c r="D29" s="31"/>
      <c r="E29" s="31"/>
      <c r="F29" s="31"/>
      <c r="G29" s="31"/>
      <c r="H29" s="31"/>
      <c r="I29" s="31"/>
      <c r="J29" s="31"/>
      <c r="K29" s="31"/>
      <c r="L29" s="32"/>
      <c r="M29" s="32"/>
      <c r="N29" s="33"/>
      <c r="O29" s="113"/>
      <c r="P29" s="35"/>
      <c r="Q29" s="33"/>
      <c r="R29" s="33"/>
      <c r="S29" s="33"/>
      <c r="T29" s="33"/>
      <c r="U29" s="36"/>
      <c r="V29" s="33"/>
      <c r="W29" s="37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</row>
    <row r="30" spans="1:45">
      <c r="A30" s="29"/>
      <c r="B30" s="30"/>
      <c r="C30" s="30"/>
      <c r="D30" s="31"/>
      <c r="E30" s="31"/>
      <c r="F30" s="31"/>
      <c r="G30" s="31"/>
      <c r="H30" s="31"/>
      <c r="I30" s="31"/>
      <c r="J30" s="31"/>
      <c r="K30" s="31"/>
      <c r="L30" s="32"/>
      <c r="M30" s="32"/>
      <c r="N30" s="33"/>
      <c r="O30" s="113"/>
      <c r="P30" s="35"/>
      <c r="Q30" s="33"/>
      <c r="R30" s="33"/>
      <c r="S30" s="33"/>
      <c r="T30" s="33"/>
      <c r="U30" s="36"/>
      <c r="V30" s="33"/>
      <c r="W30" s="37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</row>
    <row r="31" spans="1:45">
      <c r="A31" s="29"/>
      <c r="B31" s="30"/>
      <c r="C31" s="30"/>
      <c r="D31" s="31"/>
      <c r="E31" s="31"/>
      <c r="F31" s="31"/>
      <c r="G31" s="31"/>
      <c r="H31" s="31"/>
      <c r="I31" s="31"/>
      <c r="J31" s="31"/>
      <c r="K31" s="31"/>
      <c r="L31" s="32"/>
      <c r="M31" s="32"/>
      <c r="N31" s="33"/>
      <c r="O31" s="113"/>
      <c r="P31" s="35"/>
      <c r="Q31" s="33"/>
      <c r="R31" s="33"/>
      <c r="S31" s="33"/>
      <c r="T31" s="33"/>
      <c r="U31" s="36"/>
      <c r="V31" s="33"/>
      <c r="W31" s="37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</row>
    <row r="32" spans="1:45">
      <c r="A32" s="29"/>
      <c r="B32" s="30"/>
      <c r="C32" s="30"/>
      <c r="D32" s="31"/>
      <c r="E32" s="31"/>
      <c r="F32" s="31"/>
      <c r="G32" s="31"/>
      <c r="H32" s="31"/>
      <c r="I32" s="31"/>
      <c r="J32" s="31"/>
      <c r="K32" s="31"/>
      <c r="L32" s="32"/>
      <c r="M32" s="32"/>
      <c r="N32" s="33"/>
      <c r="O32" s="113"/>
      <c r="P32" s="35"/>
      <c r="Q32" s="33"/>
      <c r="R32" s="33"/>
      <c r="S32" s="33"/>
      <c r="T32" s="33"/>
      <c r="U32" s="36"/>
      <c r="V32" s="33"/>
      <c r="W32" s="37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</row>
    <row r="33" spans="1:45">
      <c r="A33" s="29"/>
      <c r="B33" s="30"/>
      <c r="C33" s="30"/>
      <c r="D33" s="31"/>
      <c r="E33" s="31"/>
      <c r="F33" s="31"/>
      <c r="G33" s="31"/>
      <c r="H33" s="31"/>
      <c r="I33" s="31"/>
      <c r="J33" s="31"/>
      <c r="K33" s="31"/>
      <c r="L33" s="32"/>
      <c r="M33" s="32"/>
      <c r="N33" s="33"/>
      <c r="O33" s="113"/>
      <c r="P33" s="35"/>
      <c r="Q33" s="33"/>
      <c r="R33" s="33"/>
      <c r="S33" s="33"/>
      <c r="T33" s="33"/>
      <c r="U33" s="36"/>
      <c r="V33" s="33"/>
      <c r="W33" s="37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</row>
    <row r="34" spans="1:45">
      <c r="A34" s="29"/>
      <c r="B34" s="30"/>
      <c r="C34" s="30"/>
      <c r="D34" s="31"/>
      <c r="E34" s="31"/>
      <c r="F34" s="31"/>
      <c r="G34" s="31"/>
      <c r="H34" s="31"/>
      <c r="I34" s="31"/>
      <c r="J34" s="31"/>
      <c r="K34" s="31"/>
      <c r="L34" s="32"/>
      <c r="M34" s="32"/>
      <c r="N34" s="33"/>
      <c r="O34" s="113"/>
      <c r="P34" s="35"/>
      <c r="Q34" s="33"/>
      <c r="R34" s="33"/>
      <c r="S34" s="33"/>
      <c r="T34" s="33"/>
      <c r="U34" s="36"/>
      <c r="V34" s="33"/>
      <c r="W34" s="37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</row>
    <row r="35" spans="1:45">
      <c r="A35" s="29"/>
      <c r="B35" s="30"/>
      <c r="C35" s="30"/>
      <c r="D35" s="31"/>
      <c r="E35" s="31"/>
      <c r="F35" s="31"/>
      <c r="G35" s="31"/>
      <c r="H35" s="31"/>
      <c r="I35" s="31"/>
      <c r="J35" s="31"/>
      <c r="K35" s="31"/>
      <c r="L35" s="32"/>
      <c r="M35" s="32"/>
      <c r="N35" s="33"/>
      <c r="O35" s="113"/>
      <c r="P35" s="35"/>
      <c r="Q35" s="33"/>
      <c r="R35" s="33"/>
      <c r="S35" s="33"/>
      <c r="T35" s="33"/>
      <c r="U35" s="36"/>
      <c r="V35" s="33"/>
      <c r="W35" s="37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</row>
    <row r="36" spans="1:45">
      <c r="A36" s="29"/>
      <c r="B36" s="30"/>
      <c r="C36" s="30"/>
      <c r="D36" s="31"/>
      <c r="E36" s="31"/>
      <c r="F36" s="31"/>
      <c r="G36" s="31"/>
      <c r="H36" s="31"/>
      <c r="I36" s="31"/>
      <c r="J36" s="31"/>
      <c r="K36" s="31"/>
      <c r="L36" s="32"/>
      <c r="M36" s="32"/>
      <c r="N36" s="33"/>
      <c r="O36" s="113"/>
      <c r="P36" s="35"/>
      <c r="Q36" s="33"/>
      <c r="R36" s="33"/>
      <c r="S36" s="33"/>
      <c r="T36" s="33"/>
      <c r="U36" s="36"/>
      <c r="V36" s="33"/>
      <c r="W36" s="37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</row>
    <row r="37" spans="1:45">
      <c r="A37" s="29"/>
      <c r="B37" s="30"/>
      <c r="C37" s="30"/>
      <c r="D37" s="31"/>
      <c r="E37" s="31"/>
      <c r="F37" s="31"/>
      <c r="G37" s="31"/>
      <c r="H37" s="31"/>
      <c r="I37" s="31"/>
      <c r="J37" s="31"/>
      <c r="K37" s="31"/>
      <c r="L37" s="32"/>
      <c r="M37" s="32"/>
      <c r="N37" s="33"/>
      <c r="O37" s="113"/>
      <c r="P37" s="35"/>
      <c r="Q37" s="33"/>
      <c r="R37" s="33"/>
      <c r="S37" s="33"/>
      <c r="T37" s="33"/>
      <c r="U37" s="36"/>
      <c r="V37" s="33"/>
      <c r="W37" s="37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</row>
    <row r="38" spans="1:45">
      <c r="A38" s="29"/>
      <c r="B38" s="30"/>
      <c r="C38" s="30"/>
      <c r="D38" s="31"/>
      <c r="E38" s="31"/>
      <c r="F38" s="31"/>
      <c r="G38" s="31"/>
      <c r="H38" s="31"/>
      <c r="I38" s="31"/>
      <c r="J38" s="31"/>
      <c r="K38" s="31"/>
      <c r="L38" s="32"/>
      <c r="M38" s="32"/>
      <c r="N38" s="33"/>
      <c r="O38" s="113"/>
      <c r="P38" s="35"/>
      <c r="Q38" s="33"/>
      <c r="R38" s="33"/>
      <c r="S38" s="33"/>
      <c r="T38" s="33"/>
      <c r="U38" s="36"/>
      <c r="V38" s="33"/>
      <c r="W38" s="37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</row>
    <row r="39" spans="1:45">
      <c r="A39" s="29"/>
      <c r="B39" s="30"/>
      <c r="C39" s="30"/>
      <c r="D39" s="31"/>
      <c r="E39" s="31"/>
      <c r="F39" s="31"/>
      <c r="G39" s="31"/>
      <c r="H39" s="31"/>
      <c r="I39" s="31"/>
      <c r="J39" s="31"/>
      <c r="K39" s="31"/>
      <c r="L39" s="32"/>
      <c r="M39" s="32"/>
      <c r="N39" s="33"/>
      <c r="O39" s="113"/>
      <c r="P39" s="35"/>
      <c r="Q39" s="33"/>
      <c r="R39" s="33"/>
      <c r="S39" s="33"/>
      <c r="T39" s="33"/>
      <c r="U39" s="36"/>
      <c r="V39" s="33"/>
      <c r="W39" s="37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</row>
    <row r="40" spans="1:45">
      <c r="A40" s="29"/>
      <c r="B40" s="30"/>
      <c r="C40" s="30"/>
      <c r="D40" s="31"/>
      <c r="E40" s="31"/>
      <c r="F40" s="31"/>
      <c r="G40" s="31"/>
      <c r="H40" s="31"/>
      <c r="I40" s="31"/>
      <c r="J40" s="31"/>
      <c r="K40" s="31"/>
      <c r="L40" s="32"/>
      <c r="M40" s="32"/>
      <c r="N40" s="33"/>
      <c r="O40" s="113"/>
      <c r="P40" s="35"/>
      <c r="Q40" s="33"/>
      <c r="R40" s="33"/>
      <c r="S40" s="33"/>
      <c r="T40" s="33"/>
      <c r="U40" s="36"/>
      <c r="V40" s="33"/>
      <c r="W40" s="37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</row>
    <row r="41" spans="1:45">
      <c r="A41" s="29"/>
      <c r="B41" s="30"/>
      <c r="C41" s="30"/>
      <c r="D41" s="31"/>
      <c r="E41" s="31"/>
      <c r="F41" s="31"/>
      <c r="G41" s="31"/>
      <c r="H41" s="31"/>
      <c r="I41" s="31"/>
      <c r="J41" s="31"/>
      <c r="K41" s="31"/>
      <c r="L41" s="32"/>
      <c r="M41" s="32"/>
      <c r="N41" s="33"/>
      <c r="O41" s="113"/>
      <c r="P41" s="35"/>
      <c r="Q41" s="33"/>
      <c r="R41" s="33"/>
      <c r="S41" s="33"/>
      <c r="T41" s="33"/>
      <c r="U41" s="36"/>
      <c r="V41" s="33"/>
      <c r="W41" s="37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</row>
    <row r="42" spans="1:45">
      <c r="A42" s="29"/>
      <c r="B42" s="30"/>
      <c r="C42" s="30"/>
      <c r="D42" s="31"/>
      <c r="E42" s="31"/>
      <c r="F42" s="31"/>
      <c r="G42" s="31"/>
      <c r="H42" s="31"/>
      <c r="I42" s="31"/>
      <c r="J42" s="31"/>
      <c r="K42" s="31"/>
      <c r="L42" s="32"/>
      <c r="M42" s="32"/>
      <c r="N42" s="33"/>
      <c r="O42" s="113"/>
      <c r="P42" s="35"/>
      <c r="Q42" s="33"/>
      <c r="R42" s="33"/>
      <c r="S42" s="33"/>
      <c r="T42" s="33"/>
      <c r="U42" s="36"/>
      <c r="V42" s="33"/>
      <c r="W42" s="37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</row>
    <row r="43" spans="1:45">
      <c r="A43" s="29"/>
      <c r="B43" s="30"/>
      <c r="C43" s="30"/>
      <c r="D43" s="31"/>
      <c r="E43" s="31"/>
      <c r="F43" s="31"/>
      <c r="G43" s="31"/>
      <c r="H43" s="31"/>
      <c r="I43" s="31"/>
      <c r="J43" s="31"/>
      <c r="K43" s="31"/>
      <c r="L43" s="32"/>
      <c r="M43" s="32"/>
      <c r="N43" s="33"/>
      <c r="O43" s="113"/>
      <c r="P43" s="35"/>
      <c r="Q43" s="33"/>
      <c r="R43" s="33"/>
      <c r="S43" s="33"/>
      <c r="T43" s="33"/>
      <c r="U43" s="36"/>
      <c r="V43" s="33"/>
      <c r="W43" s="37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</row>
    <row r="44" spans="1:45">
      <c r="A44" s="29"/>
      <c r="B44" s="30"/>
      <c r="C44" s="30"/>
      <c r="D44" s="31"/>
      <c r="E44" s="31"/>
      <c r="F44" s="31"/>
      <c r="G44" s="31"/>
      <c r="H44" s="31"/>
      <c r="I44" s="31"/>
      <c r="J44" s="31"/>
      <c r="K44" s="31"/>
      <c r="L44" s="32"/>
      <c r="M44" s="32"/>
      <c r="N44" s="33"/>
      <c r="O44" s="113"/>
      <c r="P44" s="35"/>
      <c r="Q44" s="33"/>
      <c r="R44" s="33"/>
      <c r="S44" s="33"/>
      <c r="T44" s="33"/>
      <c r="U44" s="36"/>
      <c r="V44" s="33"/>
      <c r="W44" s="37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</row>
    <row r="45" spans="1:45">
      <c r="A45" s="29"/>
      <c r="B45" s="30"/>
      <c r="C45" s="30"/>
      <c r="D45" s="31"/>
      <c r="E45" s="31"/>
      <c r="F45" s="31"/>
      <c r="G45" s="31"/>
      <c r="H45" s="31"/>
      <c r="I45" s="31"/>
      <c r="J45" s="31"/>
      <c r="K45" s="31"/>
      <c r="L45" s="32"/>
      <c r="M45" s="32"/>
      <c r="N45" s="33"/>
      <c r="O45" s="113"/>
      <c r="P45" s="35"/>
      <c r="Q45" s="33"/>
      <c r="R45" s="33"/>
      <c r="S45" s="33"/>
      <c r="T45" s="33"/>
      <c r="U45" s="36"/>
      <c r="V45" s="33"/>
      <c r="W45" s="37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</row>
    <row r="46" spans="1:45">
      <c r="A46" s="29"/>
      <c r="B46" s="30"/>
      <c r="C46" s="30"/>
      <c r="D46" s="31"/>
      <c r="E46" s="31"/>
      <c r="F46" s="31"/>
      <c r="G46" s="31"/>
      <c r="H46" s="31"/>
      <c r="I46" s="31"/>
      <c r="J46" s="31"/>
      <c r="K46" s="31"/>
      <c r="L46" s="32"/>
      <c r="M46" s="32"/>
      <c r="N46" s="33"/>
      <c r="O46" s="113"/>
      <c r="P46" s="35"/>
      <c r="Q46" s="33"/>
      <c r="R46" s="33"/>
      <c r="S46" s="33"/>
      <c r="T46" s="33"/>
      <c r="U46" s="36"/>
      <c r="V46" s="33"/>
      <c r="W46" s="37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</row>
    <row r="47" spans="1:45">
      <c r="A47" s="29"/>
      <c r="B47" s="30"/>
      <c r="C47" s="30"/>
      <c r="D47" s="31"/>
      <c r="E47" s="31"/>
      <c r="F47" s="31"/>
      <c r="G47" s="31"/>
      <c r="H47" s="31"/>
      <c r="I47" s="31"/>
      <c r="J47" s="31"/>
      <c r="K47" s="31"/>
      <c r="L47" s="32"/>
      <c r="M47" s="32"/>
      <c r="N47" s="33"/>
      <c r="O47" s="113"/>
      <c r="P47" s="35"/>
      <c r="Q47" s="33"/>
      <c r="R47" s="33"/>
      <c r="S47" s="33"/>
      <c r="T47" s="33"/>
      <c r="U47" s="36"/>
      <c r="V47" s="33"/>
      <c r="W47" s="37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</row>
    <row r="48" spans="1:45">
      <c r="A48" s="29"/>
      <c r="B48" s="30"/>
      <c r="C48" s="30"/>
      <c r="D48" s="31"/>
      <c r="E48" s="31"/>
      <c r="F48" s="31"/>
      <c r="G48" s="31"/>
      <c r="H48" s="31"/>
      <c r="I48" s="31"/>
      <c r="J48" s="31"/>
      <c r="K48" s="31"/>
      <c r="L48" s="32"/>
      <c r="M48" s="32"/>
      <c r="N48" s="33"/>
      <c r="O48" s="113"/>
      <c r="P48" s="35"/>
      <c r="Q48" s="33"/>
      <c r="R48" s="33"/>
      <c r="S48" s="33"/>
      <c r="T48" s="33"/>
      <c r="U48" s="36"/>
      <c r="V48" s="33"/>
      <c r="W48" s="37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</row>
    <row r="49" spans="1:45">
      <c r="A49" s="29"/>
      <c r="B49" s="30"/>
      <c r="C49" s="30"/>
      <c r="D49" s="31"/>
      <c r="E49" s="31"/>
      <c r="F49" s="31"/>
      <c r="G49" s="31"/>
      <c r="H49" s="31"/>
      <c r="I49" s="31"/>
      <c r="J49" s="31"/>
      <c r="K49" s="31"/>
      <c r="L49" s="32"/>
      <c r="M49" s="32"/>
      <c r="N49" s="33"/>
      <c r="O49" s="113"/>
      <c r="P49" s="35"/>
      <c r="Q49" s="33"/>
      <c r="R49" s="33"/>
      <c r="S49" s="33"/>
      <c r="T49" s="33"/>
      <c r="U49" s="36"/>
      <c r="V49" s="33"/>
      <c r="W49" s="37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</row>
    <row r="50" spans="1:45">
      <c r="A50" s="29"/>
      <c r="B50" s="30"/>
      <c r="C50" s="30"/>
      <c r="D50" s="31"/>
      <c r="E50" s="31"/>
      <c r="F50" s="31"/>
      <c r="G50" s="31"/>
      <c r="H50" s="31"/>
      <c r="I50" s="31"/>
      <c r="J50" s="31"/>
      <c r="K50" s="31"/>
      <c r="L50" s="32"/>
      <c r="M50" s="32"/>
      <c r="N50" s="33"/>
      <c r="O50" s="113"/>
      <c r="P50" s="35"/>
      <c r="Q50" s="33"/>
      <c r="R50" s="33"/>
      <c r="S50" s="33"/>
      <c r="T50" s="33"/>
      <c r="U50" s="36"/>
      <c r="V50" s="33"/>
      <c r="W50" s="37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</row>
    <row r="51" spans="1:45">
      <c r="A51" s="29"/>
      <c r="B51" s="30"/>
      <c r="C51" s="30"/>
      <c r="D51" s="31"/>
      <c r="E51" s="31"/>
      <c r="F51" s="31"/>
      <c r="G51" s="31"/>
      <c r="H51" s="31"/>
      <c r="I51" s="31"/>
      <c r="J51" s="31"/>
      <c r="K51" s="31"/>
      <c r="L51" s="32"/>
      <c r="M51" s="32"/>
      <c r="N51" s="33"/>
      <c r="O51" s="113"/>
      <c r="P51" s="35"/>
      <c r="Q51" s="33"/>
      <c r="R51" s="33"/>
      <c r="S51" s="33"/>
      <c r="T51" s="33"/>
      <c r="U51" s="36"/>
      <c r="V51" s="33"/>
      <c r="W51" s="37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</row>
    <row r="52" spans="1:45">
      <c r="A52" s="29"/>
      <c r="B52" s="30"/>
      <c r="C52" s="30"/>
      <c r="D52" s="31"/>
      <c r="E52" s="31"/>
      <c r="F52" s="31"/>
      <c r="G52" s="31"/>
      <c r="H52" s="31"/>
      <c r="I52" s="31"/>
      <c r="J52" s="31"/>
      <c r="K52" s="31"/>
      <c r="L52" s="32"/>
      <c r="M52" s="32"/>
      <c r="N52" s="33"/>
      <c r="O52" s="113"/>
      <c r="P52" s="35"/>
      <c r="Q52" s="33"/>
      <c r="R52" s="33"/>
      <c r="S52" s="33"/>
      <c r="T52" s="33"/>
      <c r="U52" s="36"/>
      <c r="V52" s="33"/>
      <c r="W52" s="37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</row>
    <row r="53" spans="1:45">
      <c r="A53" s="29"/>
      <c r="B53" s="30"/>
      <c r="C53" s="30"/>
      <c r="D53" s="31"/>
      <c r="E53" s="31"/>
      <c r="F53" s="31"/>
      <c r="G53" s="31"/>
      <c r="H53" s="31"/>
      <c r="I53" s="31"/>
      <c r="J53" s="31"/>
      <c r="K53" s="31"/>
      <c r="L53" s="32"/>
      <c r="M53" s="32"/>
      <c r="N53" s="33"/>
      <c r="O53" s="113"/>
      <c r="P53" s="35"/>
      <c r="Q53" s="33"/>
      <c r="R53" s="33"/>
      <c r="S53" s="33"/>
      <c r="T53" s="33"/>
      <c r="U53" s="36"/>
      <c r="V53" s="33"/>
      <c r="W53" s="37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</row>
    <row r="54" spans="1:45">
      <c r="A54" s="29"/>
      <c r="B54" s="30"/>
      <c r="C54" s="30"/>
      <c r="D54" s="31"/>
      <c r="E54" s="31"/>
      <c r="F54" s="31"/>
      <c r="G54" s="31"/>
      <c r="H54" s="31"/>
      <c r="I54" s="31"/>
      <c r="J54" s="31"/>
      <c r="K54" s="31"/>
      <c r="L54" s="32"/>
      <c r="M54" s="32"/>
      <c r="N54" s="33"/>
      <c r="O54" s="113"/>
      <c r="P54" s="35"/>
      <c r="Q54" s="33"/>
      <c r="R54" s="33"/>
      <c r="S54" s="33"/>
      <c r="T54" s="33"/>
      <c r="U54" s="36"/>
      <c r="V54" s="33"/>
      <c r="W54" s="37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</row>
    <row r="55" spans="1:45">
      <c r="A55" s="29"/>
      <c r="B55" s="30"/>
      <c r="C55" s="30"/>
      <c r="D55" s="31"/>
      <c r="E55" s="31"/>
      <c r="F55" s="31"/>
      <c r="G55" s="31"/>
      <c r="H55" s="31"/>
      <c r="I55" s="31"/>
      <c r="J55" s="31"/>
      <c r="K55" s="31"/>
      <c r="L55" s="32"/>
      <c r="M55" s="32"/>
      <c r="N55" s="33"/>
      <c r="O55" s="113"/>
      <c r="P55" s="35"/>
      <c r="Q55" s="33"/>
      <c r="R55" s="33"/>
      <c r="S55" s="33"/>
      <c r="T55" s="33"/>
      <c r="U55" s="36"/>
      <c r="V55" s="33"/>
      <c r="W55" s="37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</row>
    <row r="56" spans="1:45">
      <c r="A56" s="29"/>
      <c r="B56" s="30"/>
      <c r="C56" s="30"/>
      <c r="D56" s="31"/>
      <c r="E56" s="31"/>
      <c r="F56" s="31"/>
      <c r="G56" s="31"/>
      <c r="H56" s="31"/>
      <c r="I56" s="31"/>
      <c r="J56" s="31"/>
      <c r="K56" s="31"/>
      <c r="L56" s="32"/>
      <c r="M56" s="32"/>
      <c r="N56" s="33"/>
      <c r="O56" s="113"/>
      <c r="P56" s="35"/>
      <c r="Q56" s="33"/>
      <c r="R56" s="33"/>
      <c r="S56" s="33"/>
      <c r="T56" s="33"/>
      <c r="U56" s="36"/>
      <c r="V56" s="33"/>
      <c r="W56" s="37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</row>
    <row r="57" spans="1:45">
      <c r="A57" s="29"/>
      <c r="B57" s="30"/>
      <c r="C57" s="30"/>
      <c r="D57" s="31"/>
      <c r="E57" s="31"/>
      <c r="F57" s="31"/>
      <c r="G57" s="31"/>
      <c r="H57" s="31"/>
      <c r="I57" s="31"/>
      <c r="J57" s="31"/>
      <c r="K57" s="31"/>
      <c r="L57" s="32"/>
      <c r="M57" s="32"/>
      <c r="N57" s="33"/>
      <c r="O57" s="113"/>
      <c r="P57" s="35"/>
      <c r="Q57" s="33"/>
      <c r="R57" s="33"/>
      <c r="S57" s="33"/>
      <c r="T57" s="33"/>
      <c r="U57" s="36"/>
      <c r="V57" s="33"/>
      <c r="W57" s="37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</row>
    <row r="58" spans="1:45">
      <c r="A58" s="29"/>
      <c r="B58" s="30"/>
      <c r="C58" s="30"/>
      <c r="D58" s="31"/>
      <c r="E58" s="31"/>
      <c r="F58" s="31"/>
      <c r="G58" s="31"/>
      <c r="H58" s="31"/>
      <c r="I58" s="31"/>
      <c r="J58" s="31"/>
      <c r="K58" s="31"/>
      <c r="L58" s="32"/>
      <c r="M58" s="32"/>
      <c r="N58" s="33"/>
      <c r="O58" s="113"/>
      <c r="P58" s="35"/>
      <c r="Q58" s="33"/>
      <c r="R58" s="33"/>
      <c r="S58" s="33"/>
      <c r="T58" s="33"/>
      <c r="U58" s="36"/>
      <c r="V58" s="33"/>
      <c r="W58" s="37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</row>
    <row r="59" spans="1:45">
      <c r="A59" s="29"/>
      <c r="B59" s="30"/>
      <c r="C59" s="30"/>
      <c r="D59" s="31"/>
      <c r="E59" s="31"/>
      <c r="F59" s="31"/>
      <c r="G59" s="31"/>
      <c r="H59" s="31"/>
      <c r="I59" s="31"/>
      <c r="J59" s="31"/>
      <c r="K59" s="31"/>
      <c r="L59" s="32"/>
      <c r="M59" s="32"/>
      <c r="N59" s="33"/>
      <c r="O59" s="113"/>
      <c r="P59" s="35"/>
      <c r="Q59" s="33"/>
      <c r="R59" s="33"/>
      <c r="S59" s="33"/>
      <c r="T59" s="33"/>
      <c r="U59" s="36"/>
      <c r="V59" s="33"/>
      <c r="W59" s="37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</row>
    <row r="60" spans="1:45">
      <c r="A60" s="29"/>
      <c r="B60" s="30"/>
      <c r="C60" s="30"/>
      <c r="D60" s="31"/>
      <c r="E60" s="31"/>
      <c r="F60" s="31"/>
      <c r="G60" s="31"/>
      <c r="H60" s="31"/>
      <c r="I60" s="31"/>
      <c r="J60" s="31"/>
      <c r="K60" s="31"/>
      <c r="L60" s="32"/>
      <c r="M60" s="32"/>
      <c r="N60" s="33"/>
      <c r="O60" s="113"/>
      <c r="P60" s="35"/>
      <c r="Q60" s="33"/>
      <c r="R60" s="33"/>
      <c r="S60" s="33"/>
      <c r="T60" s="33"/>
      <c r="U60" s="36"/>
      <c r="V60" s="33"/>
      <c r="W60" s="37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</row>
    <row r="61" spans="1:45">
      <c r="A61" s="29"/>
      <c r="B61" s="30"/>
      <c r="C61" s="30"/>
      <c r="D61" s="31"/>
      <c r="E61" s="31"/>
      <c r="F61" s="31"/>
      <c r="G61" s="31"/>
      <c r="H61" s="31"/>
      <c r="I61" s="31"/>
      <c r="J61" s="31"/>
      <c r="K61" s="31"/>
      <c r="L61" s="32"/>
      <c r="M61" s="32"/>
      <c r="N61" s="33"/>
      <c r="O61" s="113"/>
      <c r="P61" s="35"/>
      <c r="Q61" s="33"/>
      <c r="R61" s="33"/>
      <c r="S61" s="33"/>
      <c r="T61" s="33"/>
      <c r="U61" s="36"/>
      <c r="V61" s="33"/>
      <c r="W61" s="37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</row>
    <row r="62" spans="1:45">
      <c r="A62" s="29"/>
      <c r="B62" s="30"/>
      <c r="C62" s="30"/>
      <c r="D62" s="31"/>
      <c r="E62" s="31"/>
      <c r="F62" s="31"/>
      <c r="G62" s="31"/>
      <c r="H62" s="31"/>
      <c r="I62" s="31"/>
      <c r="J62" s="31"/>
      <c r="K62" s="31"/>
      <c r="L62" s="32"/>
      <c r="M62" s="32"/>
      <c r="N62" s="33"/>
      <c r="O62" s="113"/>
      <c r="P62" s="35"/>
      <c r="Q62" s="33"/>
      <c r="R62" s="33"/>
      <c r="S62" s="33"/>
      <c r="T62" s="33"/>
      <c r="U62" s="36"/>
      <c r="V62" s="33"/>
      <c r="W62" s="37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</row>
    <row r="63" spans="1:45">
      <c r="A63" s="29"/>
      <c r="B63" s="30"/>
      <c r="C63" s="30"/>
      <c r="D63" s="31"/>
      <c r="E63" s="31"/>
      <c r="F63" s="31"/>
      <c r="G63" s="31"/>
      <c r="H63" s="31"/>
      <c r="I63" s="31"/>
      <c r="J63" s="31"/>
      <c r="K63" s="31"/>
      <c r="L63" s="32"/>
      <c r="M63" s="32"/>
      <c r="N63" s="33"/>
      <c r="O63" s="113"/>
      <c r="P63" s="35"/>
      <c r="Q63" s="33"/>
      <c r="R63" s="33"/>
      <c r="S63" s="33"/>
      <c r="T63" s="33"/>
      <c r="U63" s="36"/>
      <c r="V63" s="33"/>
      <c r="W63" s="37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</row>
    <row r="64" spans="1:45">
      <c r="A64" s="29"/>
      <c r="B64" s="30"/>
      <c r="C64" s="30"/>
      <c r="D64" s="31"/>
      <c r="E64" s="31"/>
      <c r="F64" s="31"/>
      <c r="G64" s="31"/>
      <c r="H64" s="31"/>
      <c r="I64" s="31"/>
      <c r="J64" s="31"/>
      <c r="K64" s="31"/>
      <c r="L64" s="32"/>
      <c r="M64" s="32"/>
      <c r="N64" s="33"/>
      <c r="O64" s="113"/>
      <c r="P64" s="35"/>
      <c r="Q64" s="33"/>
      <c r="R64" s="33"/>
      <c r="S64" s="33"/>
      <c r="T64" s="33"/>
      <c r="U64" s="36"/>
      <c r="V64" s="33"/>
      <c r="W64" s="37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</row>
    <row r="65" spans="1:45">
      <c r="A65" s="29"/>
      <c r="B65" s="30"/>
      <c r="C65" s="30"/>
      <c r="D65" s="31"/>
      <c r="E65" s="31"/>
      <c r="F65" s="31"/>
      <c r="G65" s="31"/>
      <c r="H65" s="31"/>
      <c r="I65" s="31"/>
      <c r="J65" s="31"/>
      <c r="K65" s="31"/>
      <c r="L65" s="32"/>
      <c r="M65" s="32"/>
      <c r="N65" s="33"/>
      <c r="O65" s="113"/>
      <c r="P65" s="35"/>
      <c r="Q65" s="33"/>
      <c r="R65" s="33"/>
      <c r="S65" s="33"/>
      <c r="T65" s="33"/>
      <c r="U65" s="36"/>
      <c r="V65" s="33"/>
      <c r="W65" s="37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</row>
    <row r="66" spans="1:45">
      <c r="A66" s="29"/>
      <c r="B66" s="30"/>
      <c r="C66" s="30"/>
      <c r="D66" s="31"/>
      <c r="E66" s="31"/>
      <c r="F66" s="31"/>
      <c r="G66" s="31"/>
      <c r="H66" s="31"/>
      <c r="I66" s="31"/>
      <c r="J66" s="31"/>
      <c r="K66" s="31"/>
      <c r="L66" s="32"/>
      <c r="M66" s="32"/>
      <c r="N66" s="33"/>
      <c r="O66" s="113"/>
      <c r="P66" s="35"/>
      <c r="Q66" s="33"/>
      <c r="R66" s="33"/>
      <c r="S66" s="33"/>
      <c r="T66" s="33"/>
      <c r="U66" s="36"/>
      <c r="V66" s="33"/>
      <c r="W66" s="37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</row>
    <row r="67" spans="1:45">
      <c r="A67" s="29"/>
      <c r="B67" s="30"/>
      <c r="C67" s="30"/>
      <c r="D67" s="31"/>
      <c r="E67" s="31"/>
      <c r="F67" s="31"/>
      <c r="G67" s="31"/>
      <c r="H67" s="31"/>
      <c r="I67" s="31"/>
      <c r="J67" s="31"/>
      <c r="K67" s="31"/>
      <c r="L67" s="32"/>
      <c r="M67" s="32"/>
      <c r="N67" s="33"/>
      <c r="O67" s="113"/>
      <c r="P67" s="35"/>
      <c r="Q67" s="33"/>
      <c r="R67" s="33"/>
      <c r="S67" s="33"/>
      <c r="T67" s="33"/>
      <c r="U67" s="36"/>
      <c r="V67" s="33"/>
      <c r="W67" s="37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</row>
    <row r="68" spans="1:45">
      <c r="A68" s="29"/>
      <c r="B68" s="30"/>
      <c r="C68" s="30"/>
      <c r="D68" s="31"/>
      <c r="E68" s="31"/>
      <c r="F68" s="31"/>
      <c r="G68" s="31"/>
      <c r="H68" s="31"/>
      <c r="I68" s="31"/>
      <c r="J68" s="31"/>
      <c r="K68" s="31"/>
      <c r="L68" s="32"/>
      <c r="M68" s="32"/>
      <c r="N68" s="33"/>
      <c r="O68" s="113"/>
      <c r="P68" s="35"/>
      <c r="Q68" s="33"/>
      <c r="R68" s="33"/>
      <c r="S68" s="33"/>
      <c r="T68" s="33"/>
      <c r="U68" s="36"/>
      <c r="V68" s="33"/>
      <c r="W68" s="37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</row>
    <row r="69" spans="1:45">
      <c r="A69" s="29"/>
      <c r="B69" s="30"/>
      <c r="C69" s="30"/>
      <c r="D69" s="31"/>
      <c r="E69" s="31"/>
      <c r="F69" s="31"/>
      <c r="G69" s="31"/>
      <c r="H69" s="31"/>
      <c r="I69" s="31"/>
      <c r="J69" s="31"/>
      <c r="K69" s="31"/>
      <c r="L69" s="32"/>
      <c r="M69" s="32"/>
      <c r="N69" s="33"/>
      <c r="O69" s="113"/>
      <c r="P69" s="35"/>
      <c r="Q69" s="33"/>
      <c r="R69" s="33"/>
      <c r="S69" s="33"/>
      <c r="T69" s="33"/>
      <c r="U69" s="36"/>
      <c r="V69" s="33"/>
      <c r="W69" s="37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</row>
    <row r="70" spans="1:45">
      <c r="A70" s="29"/>
      <c r="B70" s="30"/>
      <c r="C70" s="30"/>
      <c r="D70" s="31"/>
      <c r="E70" s="31"/>
      <c r="F70" s="31"/>
      <c r="G70" s="31"/>
      <c r="H70" s="31"/>
      <c r="I70" s="31"/>
      <c r="J70" s="31"/>
      <c r="K70" s="31"/>
      <c r="L70" s="32"/>
      <c r="M70" s="32"/>
      <c r="N70" s="33"/>
      <c r="O70" s="113"/>
      <c r="P70" s="35"/>
      <c r="Q70" s="33"/>
      <c r="R70" s="33"/>
      <c r="S70" s="33"/>
      <c r="T70" s="33"/>
      <c r="U70" s="36"/>
      <c r="V70" s="33"/>
      <c r="W70" s="37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</row>
    <row r="71" spans="1:45">
      <c r="A71" s="29"/>
      <c r="B71" s="30"/>
      <c r="C71" s="30"/>
      <c r="D71" s="31"/>
      <c r="E71" s="31"/>
      <c r="F71" s="31"/>
      <c r="G71" s="31"/>
      <c r="H71" s="31"/>
      <c r="I71" s="31"/>
      <c r="J71" s="31"/>
      <c r="K71" s="31"/>
      <c r="L71" s="32"/>
      <c r="M71" s="32"/>
      <c r="N71" s="33"/>
      <c r="O71" s="113"/>
      <c r="P71" s="35"/>
      <c r="Q71" s="33"/>
      <c r="R71" s="33"/>
      <c r="S71" s="33"/>
      <c r="T71" s="33"/>
      <c r="U71" s="36"/>
      <c r="V71" s="33"/>
      <c r="W71" s="37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</row>
    <row r="72" spans="1:45">
      <c r="A72" s="29"/>
      <c r="B72" s="30"/>
      <c r="C72" s="30"/>
      <c r="D72" s="31"/>
      <c r="E72" s="31"/>
      <c r="F72" s="31"/>
      <c r="G72" s="31"/>
      <c r="H72" s="31"/>
      <c r="I72" s="31"/>
      <c r="J72" s="31"/>
      <c r="K72" s="31"/>
      <c r="L72" s="32"/>
      <c r="M72" s="32"/>
      <c r="N72" s="33"/>
      <c r="O72" s="113"/>
      <c r="P72" s="35"/>
      <c r="Q72" s="33"/>
      <c r="R72" s="33"/>
      <c r="S72" s="33"/>
      <c r="T72" s="33"/>
      <c r="U72" s="36"/>
      <c r="V72" s="33"/>
      <c r="W72" s="37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</row>
    <row r="73" spans="1:45">
      <c r="A73" s="29"/>
      <c r="B73" s="30"/>
      <c r="C73" s="30"/>
      <c r="D73" s="31"/>
      <c r="E73" s="31"/>
      <c r="F73" s="31"/>
      <c r="G73" s="31"/>
      <c r="H73" s="31"/>
      <c r="I73" s="31"/>
      <c r="J73" s="31"/>
      <c r="K73" s="31"/>
      <c r="L73" s="32"/>
      <c r="M73" s="32"/>
      <c r="N73" s="33"/>
      <c r="O73" s="113"/>
      <c r="P73" s="35"/>
      <c r="Q73" s="33"/>
      <c r="R73" s="33"/>
      <c r="S73" s="33"/>
      <c r="T73" s="33"/>
      <c r="U73" s="36"/>
      <c r="V73" s="33"/>
      <c r="W73" s="37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</row>
    <row r="74" spans="1:45">
      <c r="A74" s="29"/>
      <c r="B74" s="30"/>
      <c r="C74" s="30"/>
      <c r="D74" s="31"/>
      <c r="E74" s="31"/>
      <c r="F74" s="31"/>
      <c r="G74" s="31"/>
      <c r="H74" s="31"/>
      <c r="I74" s="31"/>
      <c r="J74" s="31"/>
      <c r="K74" s="31"/>
      <c r="L74" s="32"/>
      <c r="M74" s="32"/>
      <c r="N74" s="33"/>
      <c r="O74" s="113"/>
      <c r="P74" s="35"/>
      <c r="Q74" s="33"/>
      <c r="R74" s="33"/>
      <c r="S74" s="33"/>
      <c r="T74" s="33"/>
      <c r="U74" s="36"/>
      <c r="V74" s="33"/>
      <c r="W74" s="37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</row>
    <row r="75" spans="1:45">
      <c r="A75" s="29"/>
      <c r="B75" s="30"/>
      <c r="C75" s="30"/>
      <c r="D75" s="31"/>
      <c r="E75" s="31"/>
      <c r="F75" s="31"/>
      <c r="G75" s="31"/>
      <c r="H75" s="31"/>
      <c r="I75" s="31"/>
      <c r="J75" s="31"/>
      <c r="K75" s="31"/>
      <c r="L75" s="32"/>
      <c r="M75" s="32"/>
      <c r="N75" s="33"/>
      <c r="O75" s="113"/>
      <c r="P75" s="35"/>
      <c r="Q75" s="33"/>
      <c r="R75" s="33"/>
      <c r="S75" s="33"/>
      <c r="T75" s="33"/>
      <c r="U75" s="36"/>
      <c r="V75" s="33"/>
      <c r="W75" s="37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</row>
    <row r="76" spans="1:45">
      <c r="A76" s="29"/>
      <c r="B76" s="30"/>
      <c r="C76" s="30"/>
      <c r="D76" s="31"/>
      <c r="E76" s="31"/>
      <c r="F76" s="31"/>
      <c r="G76" s="31"/>
      <c r="H76" s="31"/>
      <c r="I76" s="31"/>
      <c r="J76" s="31"/>
      <c r="K76" s="31"/>
      <c r="L76" s="32"/>
      <c r="M76" s="32"/>
      <c r="N76" s="33"/>
      <c r="O76" s="113"/>
      <c r="P76" s="35"/>
      <c r="Q76" s="33"/>
      <c r="R76" s="33"/>
      <c r="S76" s="33"/>
      <c r="T76" s="33"/>
      <c r="U76" s="36"/>
      <c r="V76" s="33"/>
      <c r="W76" s="37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</row>
    <row r="77" spans="1:45">
      <c r="A77" s="29"/>
      <c r="B77" s="30"/>
      <c r="C77" s="30"/>
      <c r="D77" s="31"/>
      <c r="E77" s="31"/>
      <c r="F77" s="31"/>
      <c r="G77" s="31"/>
      <c r="H77" s="31"/>
      <c r="I77" s="31"/>
      <c r="J77" s="31"/>
      <c r="K77" s="31"/>
      <c r="L77" s="32"/>
      <c r="M77" s="32"/>
      <c r="N77" s="33"/>
      <c r="O77" s="113"/>
      <c r="P77" s="35"/>
      <c r="Q77" s="33"/>
      <c r="R77" s="33"/>
      <c r="S77" s="33"/>
      <c r="T77" s="33"/>
      <c r="U77" s="36"/>
      <c r="V77" s="33"/>
      <c r="W77" s="37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</row>
    <row r="78" spans="1:45">
      <c r="A78" s="29"/>
      <c r="B78" s="30"/>
      <c r="C78" s="30"/>
      <c r="D78" s="31"/>
      <c r="E78" s="31"/>
      <c r="F78" s="31"/>
      <c r="G78" s="31"/>
      <c r="H78" s="31"/>
      <c r="I78" s="31"/>
      <c r="J78" s="31"/>
      <c r="K78" s="31"/>
      <c r="L78" s="32"/>
      <c r="M78" s="32"/>
      <c r="N78" s="33"/>
      <c r="O78" s="113"/>
      <c r="P78" s="35"/>
      <c r="Q78" s="33"/>
      <c r="R78" s="33"/>
      <c r="S78" s="33"/>
      <c r="T78" s="33"/>
      <c r="U78" s="36"/>
      <c r="V78" s="33"/>
      <c r="W78" s="37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</row>
    <row r="79" spans="1:45">
      <c r="A79" s="29"/>
      <c r="B79" s="30"/>
      <c r="C79" s="30"/>
      <c r="D79" s="31"/>
      <c r="E79" s="31"/>
      <c r="F79" s="31"/>
      <c r="G79" s="31"/>
      <c r="H79" s="31"/>
      <c r="I79" s="31"/>
      <c r="J79" s="31"/>
      <c r="K79" s="31"/>
      <c r="L79" s="32"/>
      <c r="M79" s="32"/>
      <c r="N79" s="33"/>
      <c r="O79" s="113"/>
      <c r="P79" s="35"/>
      <c r="Q79" s="33"/>
      <c r="R79" s="33"/>
      <c r="S79" s="33"/>
      <c r="T79" s="33"/>
      <c r="U79" s="36"/>
      <c r="V79" s="33"/>
      <c r="W79" s="37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</row>
    <row r="80" spans="1:45">
      <c r="A80" s="29"/>
      <c r="B80" s="30"/>
      <c r="C80" s="30"/>
      <c r="D80" s="31"/>
      <c r="E80" s="31"/>
      <c r="F80" s="31"/>
      <c r="G80" s="31"/>
      <c r="H80" s="31"/>
      <c r="I80" s="31"/>
      <c r="J80" s="31"/>
      <c r="K80" s="31"/>
      <c r="L80" s="32"/>
      <c r="M80" s="32"/>
      <c r="N80" s="33"/>
      <c r="O80" s="113"/>
      <c r="P80" s="35"/>
      <c r="Q80" s="33"/>
      <c r="R80" s="33"/>
      <c r="S80" s="33"/>
      <c r="T80" s="33"/>
      <c r="U80" s="36"/>
      <c r="V80" s="33"/>
      <c r="W80" s="37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</row>
    <row r="81" spans="1:45">
      <c r="A81" s="29"/>
      <c r="B81" s="30"/>
      <c r="C81" s="30"/>
      <c r="D81" s="31"/>
      <c r="E81" s="31"/>
      <c r="F81" s="31"/>
      <c r="G81" s="31"/>
      <c r="H81" s="31"/>
      <c r="I81" s="31"/>
      <c r="J81" s="31"/>
      <c r="K81" s="31"/>
      <c r="L81" s="32"/>
      <c r="M81" s="32"/>
      <c r="N81" s="33"/>
      <c r="O81" s="113"/>
      <c r="P81" s="35"/>
      <c r="Q81" s="33"/>
      <c r="R81" s="33"/>
      <c r="S81" s="33"/>
      <c r="T81" s="33"/>
      <c r="U81" s="36"/>
      <c r="V81" s="33"/>
      <c r="W81" s="37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</row>
    <row r="82" spans="1:45">
      <c r="A82" s="29"/>
      <c r="B82" s="30"/>
      <c r="C82" s="30"/>
      <c r="D82" s="31"/>
      <c r="E82" s="31"/>
      <c r="F82" s="31"/>
      <c r="G82" s="31"/>
      <c r="H82" s="31"/>
      <c r="I82" s="31"/>
      <c r="J82" s="31"/>
      <c r="K82" s="31"/>
      <c r="L82" s="32"/>
      <c r="M82" s="32"/>
      <c r="N82" s="33"/>
      <c r="O82" s="113"/>
      <c r="P82" s="35"/>
      <c r="Q82" s="33"/>
      <c r="R82" s="33"/>
      <c r="S82" s="33"/>
      <c r="T82" s="33"/>
      <c r="U82" s="36"/>
      <c r="V82" s="33"/>
      <c r="W82" s="37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</row>
    <row r="83" spans="1:45">
      <c r="A83" s="29"/>
      <c r="B83" s="30"/>
      <c r="C83" s="30"/>
      <c r="D83" s="31"/>
      <c r="E83" s="31"/>
      <c r="F83" s="31"/>
      <c r="G83" s="31"/>
      <c r="H83" s="31"/>
      <c r="I83" s="31"/>
      <c r="J83" s="31"/>
      <c r="K83" s="31"/>
      <c r="L83" s="32"/>
      <c r="M83" s="32"/>
      <c r="N83" s="33"/>
      <c r="O83" s="113"/>
      <c r="P83" s="35"/>
      <c r="Q83" s="33"/>
      <c r="R83" s="33"/>
      <c r="S83" s="33"/>
      <c r="T83" s="33"/>
      <c r="U83" s="36"/>
      <c r="V83" s="33"/>
      <c r="W83" s="37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</row>
    <row r="84" spans="1:45">
      <c r="A84" s="29"/>
      <c r="B84" s="30"/>
      <c r="C84" s="30"/>
      <c r="D84" s="31"/>
      <c r="E84" s="31"/>
      <c r="F84" s="31"/>
      <c r="G84" s="31"/>
      <c r="H84" s="31"/>
      <c r="I84" s="31"/>
      <c r="J84" s="31"/>
      <c r="K84" s="31"/>
      <c r="L84" s="32"/>
      <c r="M84" s="32"/>
      <c r="N84" s="33"/>
      <c r="O84" s="113"/>
      <c r="P84" s="35"/>
      <c r="Q84" s="33"/>
      <c r="R84" s="33"/>
      <c r="S84" s="33"/>
      <c r="T84" s="33"/>
      <c r="U84" s="36"/>
      <c r="V84" s="33"/>
      <c r="W84" s="37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</row>
    <row r="85" spans="1:45">
      <c r="A85" s="29"/>
      <c r="B85" s="30"/>
      <c r="C85" s="30"/>
      <c r="D85" s="31"/>
      <c r="E85" s="31"/>
      <c r="F85" s="31"/>
      <c r="G85" s="31"/>
      <c r="H85" s="31"/>
      <c r="I85" s="31"/>
      <c r="J85" s="31"/>
      <c r="K85" s="31"/>
      <c r="L85" s="32"/>
      <c r="M85" s="32"/>
      <c r="N85" s="33"/>
      <c r="O85" s="113"/>
      <c r="P85" s="35"/>
      <c r="Q85" s="33"/>
      <c r="R85" s="33"/>
      <c r="S85" s="33"/>
      <c r="T85" s="33"/>
      <c r="U85" s="36"/>
      <c r="V85" s="33"/>
      <c r="W85" s="37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</row>
    <row r="86" spans="1:45">
      <c r="A86" s="29"/>
      <c r="B86" s="30"/>
      <c r="C86" s="30"/>
      <c r="D86" s="31"/>
      <c r="E86" s="31"/>
      <c r="F86" s="31"/>
      <c r="G86" s="31"/>
      <c r="H86" s="31"/>
      <c r="I86" s="31"/>
      <c r="J86" s="31"/>
      <c r="K86" s="31"/>
      <c r="L86" s="32"/>
      <c r="M86" s="32"/>
      <c r="N86" s="33"/>
      <c r="O86" s="113"/>
      <c r="P86" s="35"/>
      <c r="Q86" s="33"/>
      <c r="R86" s="33"/>
      <c r="S86" s="33"/>
      <c r="T86" s="33"/>
      <c r="U86" s="36"/>
      <c r="V86" s="33"/>
      <c r="W86" s="37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</row>
    <row r="87" spans="1:45">
      <c r="A87" s="29"/>
      <c r="B87" s="30"/>
      <c r="C87" s="30"/>
      <c r="D87" s="31"/>
      <c r="E87" s="31"/>
      <c r="F87" s="31"/>
      <c r="G87" s="31"/>
      <c r="H87" s="31"/>
      <c r="I87" s="31"/>
      <c r="J87" s="31"/>
      <c r="K87" s="31"/>
      <c r="L87" s="32"/>
      <c r="M87" s="32"/>
      <c r="N87" s="33"/>
      <c r="O87" s="113"/>
      <c r="P87" s="35"/>
      <c r="Q87" s="33"/>
      <c r="R87" s="33"/>
      <c r="S87" s="33"/>
      <c r="T87" s="33"/>
      <c r="U87" s="36"/>
      <c r="V87" s="33"/>
      <c r="W87" s="37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</row>
    <row r="88" spans="1:45">
      <c r="A88" s="29"/>
      <c r="B88" s="30"/>
      <c r="C88" s="30"/>
      <c r="D88" s="31"/>
      <c r="E88" s="31"/>
      <c r="F88" s="31"/>
      <c r="G88" s="31"/>
      <c r="H88" s="31"/>
      <c r="I88" s="31"/>
      <c r="J88" s="31"/>
      <c r="K88" s="31"/>
      <c r="L88" s="32"/>
      <c r="M88" s="32"/>
      <c r="N88" s="33"/>
      <c r="O88" s="113"/>
      <c r="P88" s="35"/>
      <c r="Q88" s="33"/>
      <c r="R88" s="33"/>
      <c r="S88" s="33"/>
      <c r="T88" s="33"/>
      <c r="U88" s="36"/>
      <c r="V88" s="33"/>
      <c r="W88" s="37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</row>
    <row r="89" spans="1:45">
      <c r="A89" s="29"/>
      <c r="B89" s="30"/>
      <c r="C89" s="30"/>
      <c r="D89" s="31"/>
      <c r="E89" s="31"/>
      <c r="F89" s="31"/>
      <c r="G89" s="31"/>
      <c r="H89" s="31"/>
      <c r="I89" s="31"/>
      <c r="J89" s="31"/>
      <c r="K89" s="31"/>
      <c r="L89" s="32"/>
      <c r="M89" s="32"/>
      <c r="N89" s="33"/>
      <c r="O89" s="113"/>
      <c r="P89" s="35"/>
      <c r="Q89" s="33"/>
      <c r="R89" s="33"/>
      <c r="S89" s="33"/>
      <c r="T89" s="33"/>
      <c r="U89" s="36"/>
      <c r="V89" s="33"/>
      <c r="W89" s="37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</row>
    <row r="90" spans="1:45">
      <c r="A90" s="29"/>
      <c r="B90" s="30"/>
      <c r="C90" s="30"/>
      <c r="D90" s="31"/>
      <c r="E90" s="31"/>
      <c r="F90" s="31"/>
      <c r="G90" s="31"/>
      <c r="H90" s="31"/>
      <c r="I90" s="31"/>
      <c r="J90" s="31"/>
      <c r="K90" s="31"/>
      <c r="L90" s="32"/>
      <c r="M90" s="32"/>
      <c r="N90" s="33"/>
      <c r="O90" s="113"/>
      <c r="P90" s="35"/>
      <c r="Q90" s="33"/>
      <c r="R90" s="33"/>
      <c r="S90" s="33"/>
      <c r="T90" s="33"/>
      <c r="U90" s="36"/>
      <c r="V90" s="33"/>
      <c r="W90" s="37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</row>
    <row r="91" spans="1:45">
      <c r="A91" s="29"/>
      <c r="B91" s="30"/>
      <c r="C91" s="30"/>
      <c r="D91" s="31"/>
      <c r="E91" s="31"/>
      <c r="F91" s="31"/>
      <c r="G91" s="31"/>
      <c r="H91" s="31"/>
      <c r="I91" s="31"/>
      <c r="J91" s="31"/>
      <c r="K91" s="31"/>
      <c r="L91" s="32"/>
      <c r="M91" s="32"/>
      <c r="N91" s="33"/>
      <c r="O91" s="113"/>
      <c r="P91" s="35"/>
      <c r="Q91" s="33"/>
      <c r="R91" s="33"/>
      <c r="S91" s="33"/>
      <c r="T91" s="33"/>
      <c r="U91" s="36"/>
      <c r="V91" s="33"/>
      <c r="W91" s="37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</row>
    <row r="92" spans="1:45">
      <c r="A92" s="29"/>
      <c r="B92" s="30"/>
      <c r="C92" s="30"/>
      <c r="D92" s="31"/>
      <c r="E92" s="31"/>
      <c r="F92" s="31"/>
      <c r="G92" s="31"/>
      <c r="H92" s="31"/>
      <c r="I92" s="31"/>
      <c r="J92" s="31"/>
      <c r="K92" s="31"/>
      <c r="L92" s="32"/>
      <c r="M92" s="32"/>
      <c r="N92" s="33"/>
      <c r="O92" s="113"/>
      <c r="P92" s="35"/>
      <c r="Q92" s="33"/>
      <c r="R92" s="33"/>
      <c r="S92" s="33"/>
      <c r="T92" s="33"/>
      <c r="U92" s="36"/>
      <c r="V92" s="33"/>
      <c r="W92" s="37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</row>
    <row r="93" spans="1:45">
      <c r="A93" s="29"/>
      <c r="B93" s="30"/>
      <c r="C93" s="30"/>
      <c r="D93" s="31"/>
      <c r="E93" s="31"/>
      <c r="F93" s="31"/>
      <c r="G93" s="31"/>
      <c r="H93" s="31"/>
      <c r="I93" s="31"/>
      <c r="J93" s="31"/>
      <c r="K93" s="31"/>
      <c r="L93" s="32"/>
      <c r="M93" s="32"/>
      <c r="N93" s="33"/>
      <c r="O93" s="113"/>
      <c r="P93" s="35"/>
      <c r="Q93" s="33"/>
      <c r="R93" s="33"/>
      <c r="S93" s="33"/>
      <c r="T93" s="33"/>
      <c r="U93" s="36"/>
      <c r="V93" s="33"/>
      <c r="W93" s="37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</row>
    <row r="94" spans="1:45">
      <c r="A94" s="29"/>
      <c r="B94" s="30"/>
      <c r="C94" s="30"/>
      <c r="D94" s="31"/>
      <c r="E94" s="31"/>
      <c r="F94" s="31"/>
      <c r="G94" s="31"/>
      <c r="H94" s="31"/>
      <c r="I94" s="31"/>
      <c r="J94" s="31"/>
      <c r="K94" s="31"/>
      <c r="L94" s="32"/>
      <c r="M94" s="32"/>
      <c r="N94" s="33"/>
      <c r="O94" s="113"/>
      <c r="P94" s="35"/>
      <c r="Q94" s="33"/>
      <c r="R94" s="33"/>
      <c r="S94" s="33"/>
      <c r="T94" s="33"/>
      <c r="U94" s="36"/>
      <c r="V94" s="33"/>
      <c r="W94" s="37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</row>
    <row r="95" spans="1:45">
      <c r="A95" s="29"/>
      <c r="B95" s="30"/>
      <c r="C95" s="30"/>
      <c r="D95" s="31"/>
      <c r="E95" s="31"/>
      <c r="F95" s="31"/>
      <c r="G95" s="31"/>
      <c r="H95" s="31"/>
      <c r="I95" s="31"/>
      <c r="J95" s="31"/>
      <c r="K95" s="31"/>
      <c r="L95" s="32"/>
      <c r="M95" s="32"/>
      <c r="N95" s="33"/>
      <c r="O95" s="113"/>
      <c r="P95" s="35"/>
      <c r="Q95" s="33"/>
      <c r="R95" s="33"/>
      <c r="S95" s="33"/>
      <c r="T95" s="33"/>
      <c r="U95" s="36"/>
      <c r="V95" s="33"/>
      <c r="W95" s="37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</row>
    <row r="96" spans="1:45">
      <c r="A96" s="29"/>
      <c r="B96" s="30"/>
      <c r="C96" s="30"/>
      <c r="D96" s="31"/>
      <c r="E96" s="31"/>
      <c r="F96" s="31"/>
      <c r="G96" s="31"/>
      <c r="H96" s="31"/>
      <c r="I96" s="31"/>
      <c r="J96" s="31"/>
      <c r="K96" s="31"/>
      <c r="L96" s="32"/>
      <c r="M96" s="32"/>
      <c r="N96" s="33"/>
      <c r="O96" s="113"/>
      <c r="P96" s="35"/>
      <c r="Q96" s="33"/>
      <c r="R96" s="33"/>
      <c r="S96" s="33"/>
      <c r="T96" s="33"/>
      <c r="U96" s="36"/>
      <c r="V96" s="33"/>
      <c r="W96" s="37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</row>
    <row r="97" spans="1:45">
      <c r="A97" s="29"/>
      <c r="B97" s="30"/>
      <c r="C97" s="30"/>
      <c r="D97" s="31"/>
      <c r="E97" s="31"/>
      <c r="F97" s="31"/>
      <c r="G97" s="31"/>
      <c r="H97" s="31"/>
      <c r="I97" s="31"/>
      <c r="J97" s="31"/>
      <c r="K97" s="31"/>
      <c r="L97" s="32"/>
      <c r="M97" s="32"/>
      <c r="N97" s="33"/>
      <c r="O97" s="113"/>
      <c r="P97" s="35"/>
      <c r="Q97" s="33"/>
      <c r="R97" s="33"/>
      <c r="S97" s="33"/>
      <c r="T97" s="33"/>
      <c r="U97" s="36"/>
      <c r="V97" s="33"/>
      <c r="W97" s="37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</row>
    <row r="98" spans="1:45">
      <c r="A98" s="29"/>
      <c r="B98" s="30"/>
      <c r="C98" s="30"/>
      <c r="D98" s="31"/>
      <c r="E98" s="31"/>
      <c r="F98" s="31"/>
      <c r="G98" s="31"/>
      <c r="H98" s="31"/>
      <c r="I98" s="31"/>
      <c r="J98" s="31"/>
      <c r="K98" s="31"/>
      <c r="L98" s="32"/>
      <c r="M98" s="32"/>
      <c r="N98" s="33"/>
      <c r="O98" s="113"/>
      <c r="P98" s="35"/>
      <c r="Q98" s="33"/>
      <c r="R98" s="33"/>
      <c r="S98" s="33"/>
      <c r="T98" s="33"/>
      <c r="U98" s="36"/>
      <c r="V98" s="33"/>
      <c r="W98" s="37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</row>
    <row r="99" spans="1:45">
      <c r="A99" s="29"/>
      <c r="B99" s="30"/>
      <c r="C99" s="30"/>
      <c r="D99" s="31"/>
      <c r="E99" s="31"/>
      <c r="F99" s="31"/>
      <c r="G99" s="31"/>
      <c r="H99" s="31"/>
      <c r="I99" s="31"/>
      <c r="J99" s="31"/>
      <c r="K99" s="31"/>
      <c r="L99" s="32"/>
      <c r="M99" s="32"/>
      <c r="N99" s="33"/>
      <c r="O99" s="113"/>
      <c r="P99" s="35"/>
      <c r="Q99" s="33"/>
      <c r="R99" s="33"/>
      <c r="S99" s="33"/>
      <c r="T99" s="33"/>
      <c r="U99" s="36"/>
      <c r="V99" s="33"/>
      <c r="W99" s="37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</row>
    <row r="100" spans="1:45">
      <c r="A100" s="29"/>
      <c r="B100" s="30"/>
      <c r="C100" s="30"/>
      <c r="D100" s="31"/>
      <c r="E100" s="31"/>
      <c r="F100" s="31"/>
      <c r="G100" s="31"/>
      <c r="H100" s="31"/>
      <c r="I100" s="31"/>
      <c r="J100" s="31"/>
      <c r="K100" s="31"/>
      <c r="L100" s="32"/>
      <c r="M100" s="32"/>
      <c r="N100" s="33"/>
      <c r="O100" s="113"/>
      <c r="P100" s="35"/>
      <c r="Q100" s="33"/>
      <c r="R100" s="33"/>
      <c r="S100" s="33"/>
      <c r="T100" s="33"/>
      <c r="U100" s="36"/>
      <c r="V100" s="33"/>
      <c r="W100" s="37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</row>
    <row r="101" spans="1:45">
      <c r="A101" s="30"/>
      <c r="B101" s="30"/>
      <c r="C101" s="30"/>
      <c r="D101" s="31"/>
      <c r="E101" s="31"/>
      <c r="F101" s="31"/>
      <c r="G101" s="31"/>
      <c r="H101" s="31"/>
      <c r="I101" s="31"/>
      <c r="J101" s="31"/>
      <c r="K101" s="31"/>
      <c r="L101" s="32"/>
      <c r="M101" s="32"/>
      <c r="N101" s="33"/>
      <c r="O101" s="114"/>
      <c r="P101" s="35"/>
      <c r="Q101" s="33"/>
      <c r="R101" s="33"/>
      <c r="S101" s="33"/>
      <c r="T101" s="33"/>
      <c r="U101" s="36"/>
      <c r="V101" s="33"/>
      <c r="W101" s="37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</row>
    <row r="102" spans="1:45">
      <c r="A102" s="30"/>
      <c r="B102" s="30"/>
      <c r="C102" s="30"/>
      <c r="D102" s="31"/>
      <c r="E102" s="31"/>
      <c r="F102" s="31"/>
      <c r="G102" s="31"/>
      <c r="H102" s="31"/>
      <c r="I102" s="31"/>
      <c r="J102" s="31"/>
      <c r="K102" s="31"/>
      <c r="L102" s="32"/>
      <c r="M102" s="32"/>
      <c r="N102" s="33"/>
      <c r="O102" s="114"/>
      <c r="P102" s="35"/>
      <c r="Q102" s="33"/>
      <c r="R102" s="33"/>
      <c r="S102" s="33"/>
      <c r="T102" s="33"/>
      <c r="U102" s="36"/>
      <c r="V102" s="33"/>
      <c r="W102" s="37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</row>
    <row r="103" spans="1:45">
      <c r="A103" s="30"/>
      <c r="B103" s="30"/>
      <c r="C103" s="30"/>
      <c r="D103" s="31"/>
      <c r="E103" s="31"/>
      <c r="F103" s="31"/>
      <c r="G103" s="31"/>
      <c r="H103" s="31"/>
      <c r="I103" s="31"/>
      <c r="J103" s="31"/>
      <c r="K103" s="31"/>
      <c r="L103" s="32"/>
      <c r="M103" s="32"/>
      <c r="N103" s="33"/>
      <c r="O103" s="114"/>
      <c r="P103" s="35"/>
      <c r="Q103" s="33"/>
      <c r="R103" s="33"/>
      <c r="S103" s="33"/>
      <c r="T103" s="33"/>
      <c r="U103" s="36"/>
      <c r="V103" s="33"/>
      <c r="W103" s="37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</row>
    <row r="104" spans="1:45">
      <c r="A104" s="30"/>
      <c r="B104" s="30"/>
      <c r="C104" s="30"/>
      <c r="D104" s="31"/>
      <c r="E104" s="31"/>
      <c r="F104" s="31"/>
      <c r="G104" s="31"/>
      <c r="H104" s="31"/>
      <c r="I104" s="31"/>
      <c r="J104" s="31"/>
      <c r="K104" s="31"/>
      <c r="L104" s="32"/>
      <c r="M104" s="32"/>
      <c r="N104" s="33"/>
      <c r="O104" s="114"/>
      <c r="P104" s="35"/>
      <c r="Q104" s="33"/>
      <c r="R104" s="33"/>
      <c r="S104" s="33"/>
      <c r="T104" s="33"/>
      <c r="U104" s="36"/>
      <c r="V104" s="33"/>
      <c r="W104" s="37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</row>
    <row r="105" spans="1:45">
      <c r="A105" s="30"/>
      <c r="B105" s="30"/>
      <c r="C105" s="30"/>
      <c r="D105" s="31"/>
      <c r="E105" s="31"/>
      <c r="F105" s="31"/>
      <c r="G105" s="31"/>
      <c r="H105" s="31"/>
      <c r="I105" s="31"/>
      <c r="J105" s="31"/>
      <c r="K105" s="31"/>
      <c r="L105" s="32"/>
      <c r="M105" s="32"/>
      <c r="N105" s="33"/>
      <c r="O105" s="114"/>
      <c r="P105" s="35"/>
      <c r="Q105" s="33"/>
      <c r="R105" s="33"/>
      <c r="S105" s="33"/>
      <c r="T105" s="33"/>
      <c r="U105" s="36"/>
      <c r="V105" s="33"/>
      <c r="W105" s="37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</row>
    <row r="106" spans="1:45">
      <c r="A106" s="30"/>
      <c r="B106" s="30"/>
      <c r="C106" s="30"/>
      <c r="D106" s="31"/>
      <c r="E106" s="31"/>
      <c r="F106" s="31"/>
      <c r="G106" s="31"/>
      <c r="H106" s="31"/>
      <c r="I106" s="31"/>
      <c r="J106" s="31"/>
      <c r="K106" s="31"/>
      <c r="L106" s="32"/>
      <c r="M106" s="32"/>
      <c r="N106" s="33"/>
      <c r="O106" s="114"/>
      <c r="P106" s="35"/>
      <c r="Q106" s="33"/>
      <c r="R106" s="33"/>
      <c r="S106" s="33"/>
      <c r="T106" s="33"/>
      <c r="U106" s="36"/>
      <c r="V106" s="33"/>
      <c r="W106" s="37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</row>
    <row r="107" spans="1:45">
      <c r="A107" s="30"/>
      <c r="B107" s="30"/>
      <c r="C107" s="30"/>
      <c r="D107" s="31"/>
      <c r="E107" s="31"/>
      <c r="F107" s="31"/>
      <c r="G107" s="31"/>
      <c r="H107" s="31"/>
      <c r="I107" s="31"/>
      <c r="J107" s="31"/>
      <c r="K107" s="31"/>
      <c r="L107" s="32"/>
      <c r="M107" s="32"/>
      <c r="N107" s="33"/>
      <c r="O107" s="114"/>
      <c r="P107" s="35"/>
      <c r="Q107" s="33"/>
      <c r="R107" s="33"/>
      <c r="S107" s="33"/>
      <c r="T107" s="33"/>
      <c r="U107" s="36"/>
      <c r="V107" s="33"/>
      <c r="W107" s="37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</row>
    <row r="108" spans="1:45">
      <c r="A108" s="30"/>
      <c r="B108" s="30"/>
      <c r="C108" s="30"/>
      <c r="D108" s="31"/>
      <c r="E108" s="31"/>
      <c r="F108" s="31"/>
      <c r="G108" s="31"/>
      <c r="H108" s="31"/>
      <c r="I108" s="31"/>
      <c r="J108" s="31"/>
      <c r="K108" s="31"/>
      <c r="L108" s="32"/>
      <c r="M108" s="32"/>
      <c r="N108" s="33"/>
      <c r="O108" s="114"/>
      <c r="P108" s="35"/>
      <c r="Q108" s="33"/>
      <c r="R108" s="33"/>
      <c r="S108" s="33"/>
      <c r="T108" s="33"/>
      <c r="U108" s="36"/>
      <c r="V108" s="33"/>
      <c r="W108" s="37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</row>
    <row r="109" spans="1:45">
      <c r="A109" s="30"/>
      <c r="B109" s="30"/>
      <c r="C109" s="30"/>
      <c r="D109" s="31"/>
      <c r="E109" s="31"/>
      <c r="F109" s="31"/>
      <c r="G109" s="31"/>
      <c r="H109" s="31"/>
      <c r="I109" s="31"/>
      <c r="J109" s="31"/>
      <c r="K109" s="31"/>
      <c r="L109" s="32"/>
      <c r="M109" s="32"/>
      <c r="N109" s="33"/>
      <c r="O109" s="114"/>
      <c r="P109" s="35"/>
      <c r="Q109" s="33"/>
      <c r="R109" s="33"/>
      <c r="S109" s="33"/>
      <c r="T109" s="33"/>
      <c r="U109" s="36"/>
      <c r="V109" s="33"/>
      <c r="W109" s="37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</row>
    <row r="110" spans="1:45">
      <c r="A110" s="30"/>
      <c r="B110" s="30"/>
      <c r="C110" s="30"/>
      <c r="D110" s="31"/>
      <c r="E110" s="31"/>
      <c r="F110" s="31"/>
      <c r="G110" s="31"/>
      <c r="H110" s="31"/>
      <c r="I110" s="31"/>
      <c r="J110" s="31"/>
      <c r="K110" s="31"/>
      <c r="L110" s="32"/>
      <c r="M110" s="32"/>
      <c r="N110" s="33"/>
      <c r="O110" s="114"/>
      <c r="P110" s="35"/>
      <c r="Q110" s="33"/>
      <c r="R110" s="33"/>
      <c r="S110" s="33"/>
      <c r="T110" s="33"/>
      <c r="U110" s="36"/>
      <c r="V110" s="33"/>
      <c r="W110" s="37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</row>
    <row r="111" spans="1:45">
      <c r="A111" s="30"/>
      <c r="B111" s="30"/>
      <c r="C111" s="30"/>
      <c r="D111" s="31"/>
      <c r="E111" s="31"/>
      <c r="F111" s="31"/>
      <c r="G111" s="31"/>
      <c r="H111" s="31"/>
      <c r="I111" s="31"/>
      <c r="J111" s="31"/>
      <c r="K111" s="31"/>
      <c r="L111" s="32"/>
      <c r="M111" s="32"/>
      <c r="N111" s="33"/>
      <c r="O111" s="114"/>
      <c r="P111" s="35"/>
      <c r="Q111" s="33"/>
      <c r="R111" s="33"/>
      <c r="S111" s="33"/>
      <c r="T111" s="33"/>
      <c r="U111" s="36"/>
      <c r="V111" s="33"/>
      <c r="W111" s="37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</row>
    <row r="112" spans="1:45">
      <c r="A112" s="30"/>
      <c r="B112" s="30"/>
      <c r="C112" s="30"/>
      <c r="D112" s="31"/>
      <c r="E112" s="31"/>
      <c r="F112" s="31"/>
      <c r="G112" s="31"/>
      <c r="H112" s="31"/>
      <c r="I112" s="31"/>
      <c r="J112" s="31"/>
      <c r="K112" s="31"/>
      <c r="L112" s="32"/>
      <c r="M112" s="32"/>
      <c r="N112" s="33"/>
      <c r="O112" s="114"/>
      <c r="P112" s="35"/>
      <c r="Q112" s="33"/>
      <c r="R112" s="33"/>
      <c r="S112" s="33"/>
      <c r="T112" s="33"/>
      <c r="U112" s="36"/>
      <c r="V112" s="33"/>
      <c r="W112" s="37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</row>
    <row r="113" spans="1:45">
      <c r="A113" s="30"/>
      <c r="B113" s="30"/>
      <c r="C113" s="30"/>
      <c r="D113" s="31"/>
      <c r="E113" s="31"/>
      <c r="F113" s="31"/>
      <c r="G113" s="31"/>
      <c r="H113" s="31"/>
      <c r="I113" s="31"/>
      <c r="J113" s="31"/>
      <c r="K113" s="31"/>
      <c r="L113" s="32"/>
      <c r="M113" s="32"/>
      <c r="N113" s="33"/>
      <c r="O113" s="114"/>
      <c r="P113" s="35"/>
      <c r="Q113" s="33"/>
      <c r="R113" s="33"/>
      <c r="S113" s="33"/>
      <c r="T113" s="33"/>
      <c r="U113" s="36"/>
      <c r="V113" s="33"/>
      <c r="W113" s="37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</row>
    <row r="114" spans="1:45">
      <c r="A114" s="30"/>
      <c r="B114" s="30"/>
      <c r="C114" s="30"/>
      <c r="D114" s="31"/>
      <c r="E114" s="31"/>
      <c r="F114" s="31"/>
      <c r="G114" s="31"/>
      <c r="H114" s="31"/>
      <c r="I114" s="31"/>
      <c r="J114" s="31"/>
      <c r="K114" s="31"/>
      <c r="L114" s="32"/>
      <c r="M114" s="32"/>
      <c r="N114" s="33"/>
      <c r="O114" s="114"/>
      <c r="P114" s="35"/>
      <c r="Q114" s="33"/>
      <c r="R114" s="33"/>
      <c r="S114" s="33"/>
      <c r="T114" s="33"/>
      <c r="U114" s="36"/>
      <c r="V114" s="33"/>
      <c r="W114" s="37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</row>
    <row r="115" spans="1:45">
      <c r="A115" s="30"/>
      <c r="B115" s="30"/>
      <c r="C115" s="30"/>
      <c r="D115" s="31"/>
      <c r="E115" s="31"/>
      <c r="F115" s="31"/>
      <c r="G115" s="31"/>
      <c r="H115" s="31"/>
      <c r="I115" s="31"/>
      <c r="J115" s="31"/>
      <c r="K115" s="31"/>
      <c r="L115" s="32"/>
      <c r="M115" s="32"/>
      <c r="N115" s="33"/>
      <c r="O115" s="114"/>
      <c r="P115" s="35"/>
      <c r="Q115" s="33"/>
      <c r="R115" s="33"/>
      <c r="S115" s="33"/>
      <c r="T115" s="33"/>
      <c r="U115" s="36"/>
      <c r="V115" s="33"/>
      <c r="W115" s="37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</row>
    <row r="116" spans="1:45">
      <c r="A116" s="30"/>
      <c r="B116" s="30"/>
      <c r="C116" s="30"/>
      <c r="D116" s="31"/>
      <c r="E116" s="31"/>
      <c r="F116" s="31"/>
      <c r="G116" s="31"/>
      <c r="H116" s="31"/>
      <c r="I116" s="31"/>
      <c r="J116" s="31"/>
      <c r="K116" s="31"/>
      <c r="L116" s="32"/>
      <c r="M116" s="32"/>
      <c r="N116" s="33"/>
      <c r="O116" s="114"/>
      <c r="P116" s="35"/>
      <c r="Q116" s="33"/>
      <c r="R116" s="33"/>
      <c r="S116" s="33"/>
      <c r="T116" s="33"/>
      <c r="U116" s="36"/>
      <c r="V116" s="33"/>
      <c r="W116" s="37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</row>
    <row r="117" spans="1:45">
      <c r="A117" s="30"/>
      <c r="B117" s="30"/>
      <c r="C117" s="30"/>
      <c r="D117" s="31"/>
      <c r="E117" s="31"/>
      <c r="F117" s="31"/>
      <c r="G117" s="31"/>
      <c r="H117" s="31"/>
      <c r="I117" s="31"/>
      <c r="J117" s="31"/>
      <c r="K117" s="31"/>
      <c r="L117" s="32"/>
      <c r="M117" s="32"/>
      <c r="N117" s="33"/>
      <c r="O117" s="114"/>
      <c r="P117" s="35"/>
      <c r="Q117" s="33"/>
      <c r="R117" s="33"/>
      <c r="S117" s="33"/>
      <c r="T117" s="33"/>
      <c r="U117" s="36"/>
      <c r="V117" s="33"/>
      <c r="W117" s="37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</row>
    <row r="118" spans="1:45">
      <c r="A118" s="30"/>
      <c r="B118" s="30"/>
      <c r="C118" s="30"/>
      <c r="D118" s="31"/>
      <c r="E118" s="31"/>
      <c r="F118" s="31"/>
      <c r="G118" s="31"/>
      <c r="H118" s="31"/>
      <c r="I118" s="31"/>
      <c r="J118" s="31"/>
      <c r="K118" s="31"/>
      <c r="L118" s="32"/>
      <c r="M118" s="32"/>
      <c r="N118" s="33"/>
      <c r="O118" s="114"/>
      <c r="P118" s="35"/>
      <c r="Q118" s="33"/>
      <c r="R118" s="33"/>
      <c r="S118" s="33"/>
      <c r="T118" s="33"/>
      <c r="U118" s="36"/>
      <c r="V118" s="33"/>
      <c r="W118" s="37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</row>
    <row r="119" spans="1:45">
      <c r="A119" s="30"/>
      <c r="B119" s="30"/>
      <c r="C119" s="30"/>
      <c r="D119" s="31"/>
      <c r="E119" s="31"/>
      <c r="F119" s="31"/>
      <c r="G119" s="31"/>
      <c r="H119" s="31"/>
      <c r="I119" s="31"/>
      <c r="J119" s="31"/>
      <c r="K119" s="31"/>
      <c r="L119" s="32"/>
      <c r="M119" s="32"/>
      <c r="N119" s="33"/>
      <c r="O119" s="114"/>
      <c r="P119" s="35"/>
      <c r="Q119" s="33"/>
      <c r="R119" s="33"/>
      <c r="S119" s="33"/>
      <c r="T119" s="33"/>
      <c r="U119" s="36"/>
      <c r="V119" s="33"/>
      <c r="W119" s="37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</row>
    <row r="120" spans="1:45">
      <c r="A120" s="30"/>
      <c r="B120" s="30"/>
      <c r="C120" s="30"/>
      <c r="D120" s="31"/>
      <c r="E120" s="31"/>
      <c r="F120" s="31"/>
      <c r="G120" s="31"/>
      <c r="H120" s="31"/>
      <c r="I120" s="31"/>
      <c r="J120" s="31"/>
      <c r="K120" s="31"/>
      <c r="L120" s="32"/>
      <c r="M120" s="32"/>
      <c r="N120" s="33"/>
      <c r="O120" s="114"/>
      <c r="P120" s="35"/>
      <c r="Q120" s="33"/>
      <c r="R120" s="33"/>
      <c r="S120" s="33"/>
      <c r="T120" s="33"/>
      <c r="U120" s="36"/>
      <c r="V120" s="33"/>
      <c r="W120" s="37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</row>
    <row r="121" spans="1:45">
      <c r="A121" s="30"/>
      <c r="B121" s="30"/>
      <c r="C121" s="30"/>
      <c r="D121" s="31"/>
      <c r="E121" s="31"/>
      <c r="F121" s="31"/>
      <c r="G121" s="31"/>
      <c r="H121" s="31"/>
      <c r="I121" s="31"/>
      <c r="J121" s="31"/>
      <c r="K121" s="31"/>
      <c r="L121" s="32"/>
      <c r="M121" s="32"/>
      <c r="N121" s="33"/>
      <c r="O121" s="114"/>
      <c r="P121" s="35"/>
      <c r="Q121" s="33"/>
      <c r="R121" s="33"/>
      <c r="S121" s="33"/>
      <c r="T121" s="33"/>
      <c r="U121" s="36"/>
      <c r="V121" s="33"/>
      <c r="W121" s="37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</row>
    <row r="122" spans="1:45">
      <c r="A122" s="30"/>
      <c r="B122" s="30"/>
      <c r="C122" s="30"/>
      <c r="D122" s="31"/>
      <c r="E122" s="31"/>
      <c r="F122" s="31"/>
      <c r="G122" s="31"/>
      <c r="H122" s="31"/>
      <c r="I122" s="31"/>
      <c r="J122" s="31"/>
      <c r="K122" s="31"/>
      <c r="L122" s="32"/>
      <c r="M122" s="32"/>
      <c r="N122" s="33"/>
      <c r="O122" s="114"/>
      <c r="P122" s="35"/>
      <c r="Q122" s="33"/>
      <c r="R122" s="33"/>
      <c r="S122" s="33"/>
      <c r="T122" s="33"/>
      <c r="U122" s="36"/>
      <c r="V122" s="33"/>
      <c r="W122" s="37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</row>
    <row r="123" spans="1:45">
      <c r="A123" s="30"/>
      <c r="B123" s="30"/>
      <c r="C123" s="30"/>
      <c r="D123" s="31"/>
      <c r="E123" s="31"/>
      <c r="F123" s="31"/>
      <c r="G123" s="31"/>
      <c r="H123" s="31"/>
      <c r="I123" s="31"/>
      <c r="J123" s="31"/>
      <c r="K123" s="31"/>
      <c r="L123" s="32"/>
      <c r="M123" s="32"/>
      <c r="N123" s="33"/>
      <c r="O123" s="114"/>
      <c r="P123" s="35"/>
      <c r="Q123" s="33"/>
      <c r="R123" s="33"/>
      <c r="S123" s="33"/>
      <c r="T123" s="33"/>
      <c r="U123" s="36"/>
      <c r="V123" s="33"/>
      <c r="W123" s="37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</row>
    <row r="124" spans="1:45">
      <c r="A124" s="30"/>
      <c r="B124" s="30"/>
      <c r="C124" s="30"/>
      <c r="D124" s="31"/>
      <c r="E124" s="31"/>
      <c r="F124" s="31"/>
      <c r="G124" s="31"/>
      <c r="H124" s="31"/>
      <c r="I124" s="31"/>
      <c r="J124" s="31"/>
      <c r="K124" s="31"/>
      <c r="L124" s="32"/>
      <c r="M124" s="32"/>
      <c r="N124" s="33"/>
      <c r="O124" s="114"/>
      <c r="P124" s="35"/>
      <c r="Q124" s="33"/>
      <c r="R124" s="33"/>
      <c r="S124" s="33"/>
      <c r="T124" s="33"/>
      <c r="U124" s="36"/>
      <c r="V124" s="33"/>
      <c r="W124" s="37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</row>
    <row r="125" spans="1:45">
      <c r="A125" s="30"/>
      <c r="B125" s="30"/>
      <c r="C125" s="30"/>
      <c r="D125" s="31"/>
      <c r="E125" s="31"/>
      <c r="F125" s="31"/>
      <c r="G125" s="31"/>
      <c r="H125" s="31"/>
      <c r="I125" s="31"/>
      <c r="J125" s="31"/>
      <c r="K125" s="31"/>
      <c r="L125" s="32"/>
      <c r="M125" s="32"/>
      <c r="N125" s="33"/>
      <c r="O125" s="114"/>
      <c r="P125" s="35"/>
      <c r="Q125" s="33"/>
      <c r="R125" s="33"/>
      <c r="S125" s="33"/>
      <c r="T125" s="33"/>
      <c r="U125" s="36"/>
      <c r="V125" s="33"/>
      <c r="W125" s="37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</row>
    <row r="126" spans="1:45">
      <c r="A126" s="30"/>
      <c r="B126" s="30"/>
      <c r="C126" s="30"/>
      <c r="D126" s="31"/>
      <c r="E126" s="31"/>
      <c r="F126" s="31"/>
      <c r="G126" s="31"/>
      <c r="H126" s="31"/>
      <c r="I126" s="31"/>
      <c r="J126" s="31"/>
      <c r="K126" s="31"/>
      <c r="L126" s="32"/>
      <c r="M126" s="32"/>
      <c r="N126" s="33"/>
      <c r="O126" s="114"/>
      <c r="P126" s="35"/>
      <c r="Q126" s="33"/>
      <c r="R126" s="33"/>
      <c r="S126" s="33"/>
      <c r="T126" s="33"/>
      <c r="U126" s="36"/>
      <c r="V126" s="33"/>
      <c r="W126" s="37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</row>
    <row r="127" spans="1:45">
      <c r="A127" s="30"/>
      <c r="B127" s="30"/>
      <c r="C127" s="30"/>
      <c r="D127" s="31"/>
      <c r="E127" s="31"/>
      <c r="F127" s="31"/>
      <c r="G127" s="31"/>
      <c r="H127" s="31"/>
      <c r="I127" s="31"/>
      <c r="J127" s="31"/>
      <c r="K127" s="31"/>
      <c r="L127" s="32"/>
      <c r="M127" s="32"/>
      <c r="N127" s="33"/>
      <c r="O127" s="114"/>
      <c r="P127" s="35"/>
      <c r="Q127" s="33"/>
      <c r="R127" s="33"/>
      <c r="S127" s="33"/>
      <c r="T127" s="33"/>
      <c r="U127" s="36"/>
      <c r="V127" s="33"/>
      <c r="W127" s="37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</row>
    <row r="128" spans="1:45">
      <c r="A128" s="30"/>
      <c r="B128" s="30"/>
      <c r="C128" s="30"/>
      <c r="D128" s="31"/>
      <c r="E128" s="31"/>
      <c r="F128" s="31"/>
      <c r="G128" s="31"/>
      <c r="H128" s="31"/>
      <c r="I128" s="31"/>
      <c r="J128" s="31"/>
      <c r="K128" s="31"/>
      <c r="L128" s="32"/>
      <c r="M128" s="32"/>
      <c r="N128" s="33"/>
      <c r="O128" s="114"/>
      <c r="P128" s="35"/>
      <c r="Q128" s="33"/>
      <c r="R128" s="33"/>
      <c r="S128" s="33"/>
      <c r="T128" s="33"/>
      <c r="U128" s="36"/>
      <c r="V128" s="33"/>
      <c r="W128" s="37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</row>
    <row r="129" spans="1:45">
      <c r="A129" s="30"/>
      <c r="B129" s="30"/>
      <c r="C129" s="30"/>
      <c r="D129" s="31"/>
      <c r="E129" s="31"/>
      <c r="F129" s="31"/>
      <c r="G129" s="31"/>
      <c r="H129" s="31"/>
      <c r="I129" s="31"/>
      <c r="J129" s="31"/>
      <c r="K129" s="31"/>
      <c r="L129" s="32"/>
      <c r="M129" s="32"/>
      <c r="N129" s="33"/>
      <c r="O129" s="114"/>
      <c r="P129" s="35"/>
      <c r="Q129" s="33"/>
      <c r="R129" s="33"/>
      <c r="S129" s="33"/>
      <c r="T129" s="33"/>
      <c r="U129" s="36"/>
      <c r="V129" s="33"/>
      <c r="W129" s="37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</row>
    <row r="130" spans="1:45">
      <c r="A130" s="30"/>
      <c r="B130" s="30"/>
      <c r="C130" s="30"/>
      <c r="D130" s="31"/>
      <c r="E130" s="31"/>
      <c r="F130" s="31"/>
      <c r="G130" s="31"/>
      <c r="H130" s="31"/>
      <c r="I130" s="31"/>
      <c r="J130" s="31"/>
      <c r="K130" s="31"/>
      <c r="L130" s="32"/>
      <c r="M130" s="32"/>
      <c r="N130" s="33"/>
      <c r="O130" s="114"/>
      <c r="P130" s="35"/>
      <c r="Q130" s="33"/>
      <c r="R130" s="33"/>
      <c r="S130" s="33"/>
      <c r="T130" s="33"/>
      <c r="U130" s="36"/>
      <c r="V130" s="33"/>
      <c r="W130" s="37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</row>
    <row r="131" spans="1:45">
      <c r="A131" s="30"/>
      <c r="B131" s="30"/>
      <c r="C131" s="30"/>
      <c r="D131" s="31"/>
      <c r="E131" s="31"/>
      <c r="F131" s="31"/>
      <c r="G131" s="31"/>
      <c r="H131" s="31"/>
      <c r="I131" s="31"/>
      <c r="J131" s="31"/>
      <c r="K131" s="31"/>
      <c r="L131" s="32"/>
      <c r="M131" s="32"/>
      <c r="N131" s="33"/>
      <c r="O131" s="114"/>
      <c r="P131" s="35"/>
      <c r="Q131" s="33"/>
      <c r="R131" s="33"/>
      <c r="S131" s="33"/>
      <c r="T131" s="33"/>
      <c r="U131" s="36"/>
      <c r="V131" s="33"/>
      <c r="W131" s="37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</row>
    <row r="132" spans="1:45">
      <c r="A132" s="30"/>
      <c r="B132" s="30"/>
      <c r="C132" s="30"/>
      <c r="D132" s="31"/>
      <c r="E132" s="31"/>
      <c r="F132" s="31"/>
      <c r="G132" s="31"/>
      <c r="H132" s="31"/>
      <c r="I132" s="31"/>
      <c r="J132" s="31"/>
      <c r="K132" s="31"/>
      <c r="L132" s="32"/>
      <c r="M132" s="32"/>
      <c r="N132" s="33"/>
      <c r="O132" s="114"/>
      <c r="P132" s="35"/>
      <c r="Q132" s="33"/>
      <c r="R132" s="33"/>
      <c r="S132" s="33"/>
      <c r="T132" s="33"/>
      <c r="U132" s="36"/>
      <c r="V132" s="33"/>
      <c r="W132" s="37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</row>
    <row r="133" spans="1:45">
      <c r="A133" s="30"/>
      <c r="B133" s="30"/>
      <c r="C133" s="30"/>
      <c r="D133" s="31"/>
      <c r="E133" s="31"/>
      <c r="F133" s="31"/>
      <c r="G133" s="31"/>
      <c r="H133" s="31"/>
      <c r="I133" s="31"/>
      <c r="J133" s="31"/>
      <c r="K133" s="31"/>
      <c r="L133" s="32"/>
      <c r="M133" s="32"/>
      <c r="N133" s="33"/>
      <c r="O133" s="114"/>
      <c r="P133" s="35"/>
      <c r="Q133" s="33"/>
      <c r="R133" s="33"/>
      <c r="S133" s="33"/>
      <c r="T133" s="33"/>
      <c r="U133" s="36"/>
      <c r="V133" s="33"/>
      <c r="W133" s="37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</row>
    <row r="134" spans="1:45">
      <c r="A134" s="30"/>
      <c r="B134" s="30"/>
      <c r="C134" s="30"/>
      <c r="D134" s="31"/>
      <c r="E134" s="31"/>
      <c r="F134" s="31"/>
      <c r="G134" s="31"/>
      <c r="H134" s="31"/>
      <c r="I134" s="31"/>
      <c r="J134" s="31"/>
      <c r="K134" s="31"/>
      <c r="L134" s="32"/>
      <c r="M134" s="32"/>
      <c r="N134" s="33"/>
      <c r="O134" s="114"/>
      <c r="P134" s="35"/>
      <c r="Q134" s="33"/>
      <c r="R134" s="33"/>
      <c r="S134" s="33"/>
      <c r="T134" s="33"/>
      <c r="U134" s="36"/>
      <c r="V134" s="33"/>
      <c r="W134" s="37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</row>
    <row r="135" spans="1:45">
      <c r="A135" s="30"/>
      <c r="B135" s="30"/>
      <c r="C135" s="30"/>
      <c r="D135" s="31"/>
      <c r="E135" s="31"/>
      <c r="F135" s="31"/>
      <c r="G135" s="31"/>
      <c r="H135" s="31"/>
      <c r="I135" s="31"/>
      <c r="J135" s="31"/>
      <c r="K135" s="31"/>
      <c r="L135" s="32"/>
      <c r="M135" s="32"/>
      <c r="N135" s="33"/>
      <c r="O135" s="114"/>
      <c r="P135" s="35"/>
      <c r="Q135" s="33"/>
      <c r="R135" s="33"/>
      <c r="S135" s="33"/>
      <c r="T135" s="33"/>
      <c r="U135" s="36"/>
      <c r="V135" s="33"/>
      <c r="W135" s="37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</row>
    <row r="136" spans="1:45">
      <c r="A136" s="30"/>
      <c r="B136" s="30"/>
      <c r="C136" s="30"/>
      <c r="D136" s="31"/>
      <c r="E136" s="31"/>
      <c r="F136" s="31"/>
      <c r="G136" s="31"/>
      <c r="H136" s="31"/>
      <c r="I136" s="31"/>
      <c r="J136" s="31"/>
      <c r="K136" s="31"/>
      <c r="L136" s="32"/>
      <c r="M136" s="32"/>
      <c r="N136" s="33"/>
      <c r="O136" s="114"/>
      <c r="P136" s="35"/>
      <c r="Q136" s="33"/>
      <c r="R136" s="33"/>
      <c r="S136" s="33"/>
      <c r="T136" s="33"/>
      <c r="U136" s="36"/>
      <c r="V136" s="33"/>
      <c r="W136" s="37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</row>
    <row r="137" spans="1:45">
      <c r="A137" s="30"/>
      <c r="B137" s="30"/>
      <c r="C137" s="30"/>
      <c r="D137" s="31"/>
      <c r="E137" s="31"/>
      <c r="F137" s="31"/>
      <c r="G137" s="31"/>
      <c r="H137" s="31"/>
      <c r="I137" s="31"/>
      <c r="J137" s="31"/>
      <c r="K137" s="31"/>
      <c r="L137" s="32"/>
      <c r="M137" s="32"/>
      <c r="N137" s="33"/>
      <c r="O137" s="114"/>
      <c r="P137" s="35"/>
      <c r="Q137" s="33"/>
      <c r="R137" s="33"/>
      <c r="S137" s="33"/>
      <c r="T137" s="33"/>
      <c r="U137" s="36"/>
      <c r="V137" s="33"/>
      <c r="W137" s="37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</row>
    <row r="138" spans="1:45">
      <c r="A138" s="30"/>
      <c r="B138" s="30"/>
      <c r="C138" s="30"/>
      <c r="D138" s="31"/>
      <c r="E138" s="31"/>
      <c r="F138" s="31"/>
      <c r="G138" s="31"/>
      <c r="H138" s="31"/>
      <c r="I138" s="31"/>
      <c r="J138" s="31"/>
      <c r="K138" s="31"/>
      <c r="L138" s="32"/>
      <c r="M138" s="32"/>
      <c r="N138" s="33"/>
      <c r="O138" s="114"/>
      <c r="P138" s="35"/>
      <c r="Q138" s="33"/>
      <c r="R138" s="33"/>
      <c r="S138" s="33"/>
      <c r="T138" s="33"/>
      <c r="U138" s="36"/>
      <c r="V138" s="33"/>
      <c r="W138" s="37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</row>
    <row r="139" spans="1:45">
      <c r="A139" s="30"/>
      <c r="B139" s="30"/>
      <c r="C139" s="30"/>
      <c r="D139" s="31"/>
      <c r="E139" s="31"/>
      <c r="F139" s="31"/>
      <c r="G139" s="31"/>
      <c r="H139" s="31"/>
      <c r="I139" s="31"/>
      <c r="J139" s="31"/>
      <c r="K139" s="31"/>
      <c r="L139" s="32"/>
      <c r="M139" s="32"/>
      <c r="N139" s="33"/>
      <c r="O139" s="114"/>
      <c r="P139" s="35"/>
      <c r="Q139" s="33"/>
      <c r="R139" s="33"/>
      <c r="S139" s="33"/>
      <c r="T139" s="33"/>
      <c r="U139" s="36"/>
      <c r="V139" s="33"/>
      <c r="W139" s="37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</row>
    <row r="140" spans="1:45">
      <c r="A140" s="30"/>
      <c r="B140" s="30"/>
      <c r="C140" s="30"/>
      <c r="D140" s="31"/>
      <c r="E140" s="31"/>
      <c r="F140" s="31"/>
      <c r="G140" s="31"/>
      <c r="H140" s="31"/>
      <c r="I140" s="31"/>
      <c r="J140" s="31"/>
      <c r="K140" s="31"/>
      <c r="L140" s="32"/>
      <c r="M140" s="32"/>
      <c r="N140" s="33"/>
      <c r="O140" s="114"/>
      <c r="P140" s="35"/>
      <c r="Q140" s="33"/>
      <c r="R140" s="33"/>
      <c r="S140" s="33"/>
      <c r="T140" s="33"/>
      <c r="U140" s="36"/>
      <c r="V140" s="33"/>
      <c r="W140" s="37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</row>
    <row r="141" spans="1:45">
      <c r="A141" s="30"/>
      <c r="B141" s="30"/>
      <c r="C141" s="30"/>
      <c r="D141" s="30"/>
      <c r="E141" s="38"/>
      <c r="F141" s="38"/>
      <c r="G141" s="38"/>
      <c r="H141" s="38"/>
      <c r="I141" s="38"/>
      <c r="J141" s="38"/>
      <c r="K141" s="38"/>
      <c r="L141" s="33"/>
      <c r="M141" s="33"/>
      <c r="N141" s="33"/>
      <c r="O141" s="114"/>
      <c r="P141" s="35"/>
      <c r="Q141" s="33"/>
      <c r="R141" s="33"/>
      <c r="S141" s="33"/>
      <c r="T141" s="33"/>
      <c r="U141" s="36"/>
      <c r="V141" s="33"/>
      <c r="W141" s="37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</row>
    <row r="142" spans="1:45">
      <c r="A142" s="30"/>
      <c r="B142" s="30"/>
      <c r="C142" s="30"/>
      <c r="D142" s="30"/>
      <c r="E142" s="38"/>
      <c r="F142" s="38"/>
      <c r="G142" s="38"/>
      <c r="H142" s="38"/>
      <c r="I142" s="38"/>
      <c r="J142" s="38"/>
      <c r="K142" s="38"/>
      <c r="L142" s="33"/>
      <c r="M142" s="33"/>
      <c r="N142" s="33"/>
      <c r="O142" s="114"/>
      <c r="P142" s="35"/>
      <c r="Q142" s="33"/>
      <c r="R142" s="33"/>
      <c r="S142" s="33"/>
      <c r="T142" s="33"/>
      <c r="U142" s="36"/>
      <c r="V142" s="33"/>
      <c r="W142" s="37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</row>
    <row r="143" spans="1:45">
      <c r="A143" s="30"/>
      <c r="B143" s="30"/>
      <c r="C143" s="30"/>
      <c r="D143" s="30"/>
      <c r="E143" s="38"/>
      <c r="F143" s="38"/>
      <c r="G143" s="38"/>
      <c r="H143" s="38"/>
      <c r="I143" s="38"/>
      <c r="J143" s="38"/>
      <c r="K143" s="38"/>
      <c r="L143" s="33"/>
      <c r="M143" s="33"/>
      <c r="N143" s="33"/>
      <c r="O143" s="114"/>
      <c r="P143" s="35"/>
      <c r="Q143" s="33"/>
      <c r="R143" s="33"/>
      <c r="S143" s="33"/>
      <c r="T143" s="33"/>
      <c r="U143" s="36"/>
      <c r="V143" s="33"/>
      <c r="W143" s="37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</row>
    <row r="144" spans="1:45">
      <c r="A144" s="30"/>
      <c r="B144" s="30"/>
      <c r="C144" s="30"/>
      <c r="D144" s="30"/>
      <c r="E144" s="38"/>
      <c r="F144" s="38"/>
      <c r="G144" s="38"/>
      <c r="H144" s="38"/>
      <c r="I144" s="38"/>
      <c r="J144" s="38"/>
      <c r="K144" s="38"/>
      <c r="L144" s="33"/>
      <c r="M144" s="33"/>
      <c r="N144" s="33"/>
      <c r="O144" s="114"/>
      <c r="P144" s="35"/>
      <c r="Q144" s="33"/>
      <c r="R144" s="33"/>
      <c r="S144" s="33"/>
      <c r="T144" s="33"/>
      <c r="U144" s="36"/>
      <c r="V144" s="33"/>
      <c r="W144" s="37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</row>
    <row r="145" spans="1:45">
      <c r="A145" s="30"/>
      <c r="B145" s="30"/>
      <c r="C145" s="30"/>
      <c r="D145" s="30"/>
      <c r="E145" s="38"/>
      <c r="F145" s="38"/>
      <c r="G145" s="38"/>
      <c r="H145" s="38"/>
      <c r="I145" s="38"/>
      <c r="J145" s="38"/>
      <c r="K145" s="38"/>
      <c r="L145" s="33"/>
      <c r="M145" s="33"/>
      <c r="N145" s="33"/>
      <c r="O145" s="114"/>
      <c r="P145" s="35"/>
      <c r="Q145" s="33"/>
      <c r="R145" s="33"/>
      <c r="S145" s="33"/>
      <c r="T145" s="33"/>
      <c r="U145" s="36"/>
      <c r="V145" s="33"/>
      <c r="W145" s="37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</row>
    <row r="146" spans="1:45">
      <c r="A146" s="30"/>
      <c r="B146" s="30"/>
      <c r="C146" s="30"/>
      <c r="D146" s="30"/>
      <c r="E146" s="38"/>
      <c r="F146" s="38"/>
      <c r="G146" s="38"/>
      <c r="H146" s="38"/>
      <c r="I146" s="38"/>
      <c r="J146" s="38"/>
      <c r="K146" s="38"/>
      <c r="L146" s="33"/>
      <c r="M146" s="33"/>
      <c r="N146" s="33"/>
      <c r="O146" s="114"/>
      <c r="P146" s="35"/>
      <c r="Q146" s="33"/>
      <c r="R146" s="33"/>
      <c r="S146" s="33"/>
      <c r="T146" s="33"/>
      <c r="U146" s="36"/>
      <c r="V146" s="33"/>
      <c r="W146" s="37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</row>
    <row r="147" spans="1:45">
      <c r="A147" s="30"/>
      <c r="B147" s="30"/>
      <c r="C147" s="30"/>
      <c r="D147" s="30"/>
      <c r="E147" s="38"/>
      <c r="F147" s="38"/>
      <c r="G147" s="38"/>
      <c r="H147" s="38"/>
      <c r="I147" s="38"/>
      <c r="J147" s="38"/>
      <c r="K147" s="38"/>
      <c r="L147" s="33"/>
      <c r="M147" s="33"/>
      <c r="N147" s="33"/>
      <c r="O147" s="114"/>
      <c r="P147" s="35"/>
      <c r="Q147" s="33"/>
      <c r="R147" s="33"/>
      <c r="S147" s="33"/>
      <c r="T147" s="33"/>
      <c r="U147" s="36"/>
      <c r="V147" s="33"/>
      <c r="W147" s="37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</row>
    <row r="148" spans="1:45">
      <c r="A148" s="30"/>
      <c r="B148" s="30"/>
      <c r="C148" s="30"/>
      <c r="D148" s="30"/>
      <c r="E148" s="38"/>
      <c r="F148" s="38"/>
      <c r="G148" s="38"/>
      <c r="H148" s="38"/>
      <c r="I148" s="38"/>
      <c r="J148" s="38"/>
      <c r="K148" s="38"/>
      <c r="L148" s="33"/>
      <c r="M148" s="33"/>
      <c r="N148" s="33"/>
      <c r="O148" s="114"/>
      <c r="P148" s="35"/>
      <c r="Q148" s="33"/>
      <c r="R148" s="33"/>
      <c r="S148" s="33"/>
      <c r="T148" s="33"/>
      <c r="U148" s="36"/>
      <c r="V148" s="33"/>
      <c r="W148" s="37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</row>
    <row r="149" spans="1:45">
      <c r="A149" s="30"/>
      <c r="B149" s="30"/>
      <c r="C149" s="30"/>
      <c r="D149" s="30"/>
      <c r="E149" s="38"/>
      <c r="F149" s="38"/>
      <c r="G149" s="38"/>
      <c r="H149" s="38"/>
      <c r="I149" s="38"/>
      <c r="J149" s="38"/>
      <c r="K149" s="38"/>
      <c r="L149" s="33"/>
      <c r="M149" s="33"/>
      <c r="N149" s="33"/>
      <c r="O149" s="114"/>
      <c r="P149" s="35"/>
      <c r="Q149" s="33"/>
      <c r="R149" s="33"/>
      <c r="S149" s="33"/>
      <c r="T149" s="33"/>
      <c r="U149" s="36"/>
      <c r="V149" s="33"/>
      <c r="W149" s="37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</row>
    <row r="150" spans="1:45">
      <c r="A150" s="30"/>
      <c r="B150" s="30"/>
      <c r="C150" s="30"/>
      <c r="D150" s="30"/>
      <c r="E150" s="38"/>
      <c r="F150" s="38"/>
      <c r="G150" s="38"/>
      <c r="H150" s="38"/>
      <c r="I150" s="38"/>
      <c r="J150" s="38"/>
      <c r="K150" s="38"/>
      <c r="L150" s="33"/>
      <c r="M150" s="33"/>
      <c r="N150" s="33"/>
      <c r="O150" s="114"/>
      <c r="P150" s="35"/>
      <c r="Q150" s="33"/>
      <c r="R150" s="33"/>
      <c r="S150" s="33"/>
      <c r="T150" s="33"/>
      <c r="U150" s="36"/>
      <c r="V150" s="33"/>
      <c r="W150" s="37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</row>
    <row r="151" spans="1:45">
      <c r="A151" s="30"/>
      <c r="B151" s="30"/>
      <c r="C151" s="30"/>
      <c r="D151" s="30"/>
      <c r="E151" s="38"/>
      <c r="F151" s="38"/>
      <c r="G151" s="38"/>
      <c r="H151" s="38"/>
      <c r="I151" s="38"/>
      <c r="J151" s="38"/>
      <c r="K151" s="38"/>
      <c r="L151" s="33"/>
      <c r="M151" s="33"/>
      <c r="N151" s="33"/>
      <c r="O151" s="114"/>
      <c r="P151" s="35"/>
      <c r="Q151" s="33"/>
      <c r="R151" s="33"/>
      <c r="S151" s="33"/>
      <c r="T151" s="33"/>
      <c r="U151" s="36"/>
      <c r="V151" s="33"/>
      <c r="W151" s="37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</row>
    <row r="152" spans="1:45">
      <c r="A152" s="30"/>
      <c r="B152" s="30"/>
      <c r="C152" s="30"/>
      <c r="D152" s="30"/>
      <c r="E152" s="38"/>
      <c r="F152" s="38"/>
      <c r="G152" s="38"/>
      <c r="H152" s="38"/>
      <c r="I152" s="38"/>
      <c r="J152" s="38"/>
      <c r="K152" s="38"/>
      <c r="L152" s="33"/>
      <c r="M152" s="33"/>
      <c r="N152" s="33"/>
      <c r="O152" s="114"/>
      <c r="P152" s="35"/>
      <c r="Q152" s="33"/>
      <c r="R152" s="33"/>
      <c r="S152" s="33"/>
      <c r="T152" s="33"/>
      <c r="U152" s="36"/>
      <c r="V152" s="33"/>
      <c r="W152" s="37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</row>
    <row r="153" spans="1:45">
      <c r="A153" s="30"/>
      <c r="B153" s="30"/>
      <c r="C153" s="30"/>
      <c r="D153" s="30"/>
      <c r="E153" s="38"/>
      <c r="F153" s="38"/>
      <c r="G153" s="38"/>
      <c r="H153" s="38"/>
      <c r="I153" s="38"/>
      <c r="J153" s="38"/>
      <c r="K153" s="38"/>
      <c r="L153" s="33"/>
      <c r="M153" s="33"/>
      <c r="N153" s="33"/>
      <c r="O153" s="114"/>
      <c r="P153" s="35"/>
      <c r="Q153" s="33"/>
      <c r="R153" s="33"/>
      <c r="S153" s="33"/>
      <c r="T153" s="33"/>
      <c r="U153" s="36"/>
      <c r="V153" s="33"/>
      <c r="W153" s="37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</row>
    <row r="154" spans="1:45">
      <c r="A154" s="30"/>
      <c r="B154" s="30"/>
      <c r="C154" s="30"/>
      <c r="D154" s="30"/>
      <c r="E154" s="38"/>
      <c r="F154" s="38"/>
      <c r="G154" s="38"/>
      <c r="H154" s="38"/>
      <c r="I154" s="38"/>
      <c r="J154" s="38"/>
      <c r="K154" s="38"/>
      <c r="L154" s="33"/>
      <c r="M154" s="33"/>
      <c r="N154" s="33"/>
      <c r="O154" s="114"/>
      <c r="P154" s="35"/>
      <c r="Q154" s="33"/>
      <c r="R154" s="33"/>
      <c r="S154" s="33"/>
      <c r="T154" s="33"/>
      <c r="U154" s="36"/>
      <c r="V154" s="33"/>
      <c r="W154" s="37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</row>
    <row r="155" spans="1:45">
      <c r="A155" s="30"/>
      <c r="B155" s="30"/>
      <c r="C155" s="30"/>
      <c r="D155" s="30"/>
      <c r="E155" s="38"/>
      <c r="F155" s="38"/>
      <c r="G155" s="38"/>
      <c r="H155" s="38"/>
      <c r="I155" s="38"/>
      <c r="J155" s="38"/>
      <c r="K155" s="38"/>
      <c r="L155" s="33"/>
      <c r="M155" s="33"/>
      <c r="N155" s="33"/>
      <c r="O155" s="114"/>
      <c r="P155" s="35"/>
      <c r="Q155" s="33"/>
      <c r="R155" s="33"/>
      <c r="S155" s="33"/>
      <c r="T155" s="33"/>
      <c r="U155" s="36"/>
      <c r="V155" s="33"/>
      <c r="W155" s="37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</row>
    <row r="156" spans="1:45">
      <c r="A156" s="30"/>
      <c r="B156" s="30"/>
      <c r="C156" s="30"/>
      <c r="D156" s="30"/>
      <c r="E156" s="38"/>
      <c r="F156" s="38"/>
      <c r="G156" s="38"/>
      <c r="H156" s="38"/>
      <c r="I156" s="38"/>
      <c r="J156" s="38"/>
      <c r="K156" s="38"/>
      <c r="L156" s="33"/>
      <c r="M156" s="33"/>
      <c r="N156" s="33"/>
      <c r="O156" s="114"/>
      <c r="P156" s="35"/>
      <c r="Q156" s="33"/>
      <c r="R156" s="33"/>
      <c r="S156" s="33"/>
      <c r="T156" s="33"/>
      <c r="U156" s="36"/>
      <c r="V156" s="33"/>
      <c r="W156" s="37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</row>
    <row r="157" spans="1:45">
      <c r="A157" s="30"/>
      <c r="B157" s="30"/>
      <c r="C157" s="30"/>
      <c r="D157" s="30"/>
      <c r="E157" s="38"/>
      <c r="F157" s="38"/>
      <c r="G157" s="38"/>
      <c r="H157" s="38"/>
      <c r="I157" s="38"/>
      <c r="J157" s="38"/>
      <c r="K157" s="38"/>
      <c r="L157" s="33"/>
      <c r="M157" s="33"/>
      <c r="N157" s="33"/>
      <c r="O157" s="114"/>
      <c r="P157" s="35"/>
      <c r="Q157" s="33"/>
      <c r="R157" s="33"/>
      <c r="S157" s="33"/>
      <c r="T157" s="33"/>
      <c r="U157" s="36"/>
      <c r="V157" s="33"/>
      <c r="W157" s="37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</row>
    <row r="158" spans="1:45">
      <c r="A158" s="30"/>
      <c r="B158" s="30"/>
      <c r="C158" s="30"/>
      <c r="D158" s="30"/>
      <c r="E158" s="38"/>
      <c r="F158" s="38"/>
      <c r="G158" s="38"/>
      <c r="H158" s="38"/>
      <c r="I158" s="38"/>
      <c r="J158" s="38"/>
      <c r="K158" s="38"/>
      <c r="L158" s="33"/>
      <c r="M158" s="33"/>
      <c r="N158" s="33"/>
      <c r="O158" s="114"/>
      <c r="P158" s="35"/>
      <c r="Q158" s="33"/>
      <c r="R158" s="33"/>
      <c r="S158" s="33"/>
      <c r="T158" s="33"/>
      <c r="U158" s="36"/>
      <c r="V158" s="33"/>
      <c r="W158" s="37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</row>
    <row r="159" spans="1:45">
      <c r="A159" s="30"/>
      <c r="B159" s="30"/>
      <c r="C159" s="30"/>
      <c r="D159" s="30"/>
      <c r="E159" s="38"/>
      <c r="F159" s="38"/>
      <c r="G159" s="38"/>
      <c r="H159" s="38"/>
      <c r="I159" s="38"/>
      <c r="J159" s="38"/>
      <c r="K159" s="38"/>
      <c r="L159" s="33"/>
      <c r="M159" s="33"/>
      <c r="N159" s="33"/>
      <c r="O159" s="114"/>
      <c r="P159" s="35"/>
      <c r="Q159" s="33"/>
      <c r="R159" s="33"/>
      <c r="S159" s="33"/>
      <c r="T159" s="33"/>
      <c r="U159" s="36"/>
      <c r="V159" s="33"/>
      <c r="W159" s="37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</row>
    <row r="160" spans="1:45">
      <c r="A160" s="30"/>
      <c r="B160" s="30"/>
      <c r="C160" s="30"/>
      <c r="D160" s="30"/>
      <c r="E160" s="38"/>
      <c r="F160" s="38"/>
      <c r="G160" s="38"/>
      <c r="H160" s="38"/>
      <c r="I160" s="38"/>
      <c r="J160" s="38"/>
      <c r="K160" s="38"/>
      <c r="L160" s="33"/>
      <c r="M160" s="33"/>
      <c r="N160" s="33"/>
      <c r="O160" s="114"/>
      <c r="P160" s="35"/>
      <c r="Q160" s="33"/>
      <c r="R160" s="33"/>
      <c r="S160" s="33"/>
      <c r="T160" s="33"/>
      <c r="U160" s="36"/>
      <c r="V160" s="33"/>
      <c r="W160" s="37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</row>
    <row r="161" spans="1:45">
      <c r="A161" s="30"/>
      <c r="B161" s="30"/>
      <c r="C161" s="30"/>
      <c r="D161" s="30"/>
      <c r="E161" s="38"/>
      <c r="F161" s="38"/>
      <c r="G161" s="38"/>
      <c r="H161" s="38"/>
      <c r="I161" s="38"/>
      <c r="J161" s="38"/>
      <c r="K161" s="38"/>
      <c r="L161" s="33"/>
      <c r="M161" s="33"/>
      <c r="N161" s="33"/>
      <c r="O161" s="114"/>
      <c r="P161" s="35"/>
      <c r="Q161" s="33"/>
      <c r="R161" s="33"/>
      <c r="S161" s="33"/>
      <c r="T161" s="33"/>
      <c r="U161" s="36"/>
      <c r="V161" s="33"/>
      <c r="W161" s="37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</row>
    <row r="162" spans="1:45">
      <c r="A162" s="30"/>
      <c r="B162" s="30"/>
      <c r="C162" s="30"/>
      <c r="D162" s="30"/>
      <c r="E162" s="38"/>
      <c r="F162" s="38"/>
      <c r="G162" s="38"/>
      <c r="H162" s="38"/>
      <c r="I162" s="38"/>
      <c r="J162" s="38"/>
      <c r="K162" s="38"/>
      <c r="L162" s="33"/>
      <c r="M162" s="33"/>
      <c r="N162" s="33"/>
      <c r="O162" s="114"/>
      <c r="P162" s="35"/>
      <c r="Q162" s="33"/>
      <c r="R162" s="33"/>
      <c r="S162" s="33"/>
      <c r="T162" s="33"/>
      <c r="U162" s="36"/>
      <c r="V162" s="33"/>
      <c r="W162" s="37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</row>
    <row r="163" spans="1:45">
      <c r="A163" s="30"/>
      <c r="B163" s="30"/>
      <c r="C163" s="30"/>
      <c r="D163" s="30"/>
      <c r="E163" s="38"/>
      <c r="F163" s="38"/>
      <c r="G163" s="38"/>
      <c r="H163" s="38"/>
      <c r="I163" s="38"/>
      <c r="J163" s="38"/>
      <c r="K163" s="38"/>
      <c r="L163" s="33"/>
      <c r="M163" s="33"/>
      <c r="N163" s="33"/>
      <c r="O163" s="114"/>
      <c r="P163" s="35"/>
      <c r="Q163" s="33"/>
      <c r="R163" s="33"/>
      <c r="S163" s="33"/>
      <c r="T163" s="33"/>
      <c r="U163" s="36"/>
      <c r="V163" s="33"/>
      <c r="W163" s="37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</row>
    <row r="164" spans="1:45">
      <c r="A164" s="30"/>
      <c r="B164" s="30"/>
      <c r="C164" s="30"/>
      <c r="D164" s="30"/>
      <c r="E164" s="38"/>
      <c r="F164" s="38"/>
      <c r="G164" s="38"/>
      <c r="H164" s="38"/>
      <c r="I164" s="38"/>
      <c r="J164" s="38"/>
      <c r="K164" s="38"/>
      <c r="L164" s="33"/>
      <c r="M164" s="33"/>
      <c r="N164" s="33"/>
      <c r="O164" s="114"/>
      <c r="P164" s="35"/>
      <c r="Q164" s="33"/>
      <c r="R164" s="33"/>
      <c r="S164" s="33"/>
      <c r="T164" s="33"/>
      <c r="U164" s="36"/>
      <c r="V164" s="33"/>
      <c r="W164" s="37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</row>
    <row r="165" spans="1:45">
      <c r="A165" s="30"/>
      <c r="B165" s="30"/>
      <c r="C165" s="30"/>
      <c r="D165" s="30"/>
      <c r="E165" s="38"/>
      <c r="F165" s="38"/>
      <c r="G165" s="38"/>
      <c r="H165" s="38"/>
      <c r="I165" s="38"/>
      <c r="J165" s="38"/>
      <c r="K165" s="38"/>
      <c r="L165" s="33"/>
      <c r="M165" s="33"/>
      <c r="N165" s="33"/>
      <c r="O165" s="114"/>
      <c r="P165" s="35"/>
      <c r="Q165" s="33"/>
      <c r="R165" s="33"/>
      <c r="S165" s="33"/>
      <c r="T165" s="33"/>
      <c r="U165" s="36"/>
      <c r="V165" s="33"/>
      <c r="W165" s="37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</row>
    <row r="166" spans="1:45">
      <c r="A166" s="30"/>
      <c r="B166" s="30"/>
      <c r="C166" s="30"/>
      <c r="D166" s="30"/>
      <c r="E166" s="38"/>
      <c r="F166" s="38"/>
      <c r="G166" s="38"/>
      <c r="H166" s="38"/>
      <c r="I166" s="38"/>
      <c r="J166" s="38"/>
      <c r="K166" s="38"/>
      <c r="L166" s="33"/>
      <c r="M166" s="33"/>
      <c r="N166" s="33"/>
      <c r="O166" s="114"/>
      <c r="P166" s="35"/>
      <c r="Q166" s="33"/>
      <c r="R166" s="33"/>
      <c r="S166" s="33"/>
      <c r="T166" s="33"/>
      <c r="U166" s="36"/>
      <c r="V166" s="33"/>
      <c r="W166" s="37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</row>
    <row r="167" spans="1:45">
      <c r="A167" s="30"/>
      <c r="B167" s="30"/>
      <c r="C167" s="30"/>
      <c r="D167" s="30"/>
      <c r="E167" s="38"/>
      <c r="F167" s="38"/>
      <c r="G167" s="38"/>
      <c r="H167" s="38"/>
      <c r="I167" s="38"/>
      <c r="J167" s="38"/>
      <c r="K167" s="38"/>
      <c r="L167" s="33"/>
      <c r="M167" s="33"/>
      <c r="N167" s="33"/>
      <c r="O167" s="114"/>
      <c r="P167" s="35"/>
      <c r="Q167" s="33"/>
      <c r="R167" s="33"/>
      <c r="S167" s="33"/>
      <c r="T167" s="33"/>
      <c r="U167" s="36"/>
      <c r="V167" s="33"/>
      <c r="W167" s="37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</row>
    <row r="168" spans="1:45">
      <c r="A168" s="30"/>
      <c r="B168" s="30"/>
      <c r="C168" s="30"/>
      <c r="D168" s="30"/>
      <c r="E168" s="38"/>
      <c r="F168" s="38"/>
      <c r="G168" s="38"/>
      <c r="H168" s="38"/>
      <c r="I168" s="38"/>
      <c r="J168" s="38"/>
      <c r="K168" s="38"/>
      <c r="L168" s="33"/>
      <c r="M168" s="33"/>
      <c r="N168" s="33"/>
      <c r="O168" s="114"/>
      <c r="P168" s="35"/>
      <c r="Q168" s="33"/>
      <c r="R168" s="33"/>
      <c r="S168" s="33"/>
      <c r="T168" s="33"/>
      <c r="U168" s="36"/>
      <c r="V168" s="33"/>
      <c r="W168" s="37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</row>
    <row r="169" spans="1:45">
      <c r="A169" s="30"/>
      <c r="B169" s="30"/>
      <c r="C169" s="30"/>
      <c r="D169" s="30"/>
      <c r="E169" s="38"/>
      <c r="F169" s="38"/>
      <c r="G169" s="38"/>
      <c r="H169" s="38"/>
      <c r="I169" s="38"/>
      <c r="J169" s="38"/>
      <c r="K169" s="38"/>
      <c r="L169" s="33"/>
      <c r="M169" s="33"/>
      <c r="N169" s="33"/>
      <c r="O169" s="114"/>
      <c r="P169" s="35"/>
      <c r="Q169" s="33"/>
      <c r="R169" s="33"/>
      <c r="S169" s="33"/>
      <c r="T169" s="33"/>
      <c r="U169" s="36"/>
      <c r="V169" s="33"/>
      <c r="W169" s="37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</row>
    <row r="170" spans="1:45">
      <c r="A170" s="30"/>
      <c r="B170" s="30"/>
      <c r="C170" s="30"/>
      <c r="D170" s="30"/>
      <c r="E170" s="38"/>
      <c r="F170" s="38"/>
      <c r="G170" s="38"/>
      <c r="H170" s="38"/>
      <c r="I170" s="38"/>
      <c r="J170" s="38"/>
      <c r="K170" s="38"/>
      <c r="L170" s="33"/>
      <c r="M170" s="33"/>
      <c r="N170" s="33"/>
      <c r="O170" s="114"/>
      <c r="P170" s="35"/>
      <c r="Q170" s="33"/>
      <c r="R170" s="33"/>
      <c r="S170" s="33"/>
      <c r="T170" s="33"/>
      <c r="U170" s="36"/>
      <c r="V170" s="33"/>
      <c r="W170" s="37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</row>
    <row r="171" spans="1:45">
      <c r="A171" s="30"/>
      <c r="B171" s="30"/>
      <c r="C171" s="30"/>
      <c r="D171" s="30"/>
      <c r="E171" s="38"/>
      <c r="F171" s="38"/>
      <c r="G171" s="38"/>
      <c r="H171" s="38"/>
      <c r="I171" s="38"/>
      <c r="J171" s="38"/>
      <c r="K171" s="38"/>
      <c r="L171" s="33"/>
      <c r="M171" s="33"/>
      <c r="N171" s="33"/>
      <c r="O171" s="114"/>
      <c r="P171" s="35"/>
      <c r="Q171" s="33"/>
      <c r="R171" s="33"/>
      <c r="S171" s="33"/>
      <c r="T171" s="33"/>
      <c r="U171" s="36"/>
      <c r="V171" s="33"/>
      <c r="W171" s="37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</row>
    <row r="172" spans="1:45">
      <c r="A172" s="30"/>
      <c r="B172" s="30"/>
      <c r="C172" s="30"/>
      <c r="D172" s="30"/>
      <c r="E172" s="38"/>
      <c r="F172" s="38"/>
      <c r="G172" s="38"/>
      <c r="H172" s="38"/>
      <c r="I172" s="38"/>
      <c r="J172" s="38"/>
      <c r="K172" s="38"/>
      <c r="L172" s="33"/>
      <c r="M172" s="33"/>
      <c r="N172" s="33"/>
      <c r="O172" s="114"/>
      <c r="P172" s="35"/>
      <c r="Q172" s="33"/>
      <c r="R172" s="33"/>
      <c r="S172" s="33"/>
      <c r="T172" s="33"/>
      <c r="U172" s="36"/>
      <c r="V172" s="33"/>
      <c r="W172" s="37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</row>
    <row r="173" spans="1:45">
      <c r="A173" s="30"/>
      <c r="B173" s="30"/>
      <c r="C173" s="30"/>
      <c r="D173" s="30"/>
      <c r="E173" s="38"/>
      <c r="F173" s="38"/>
      <c r="G173" s="38"/>
      <c r="H173" s="38"/>
      <c r="I173" s="38"/>
      <c r="J173" s="38"/>
      <c r="K173" s="38"/>
      <c r="L173" s="33"/>
      <c r="M173" s="33"/>
      <c r="N173" s="33"/>
      <c r="O173" s="114"/>
      <c r="P173" s="35"/>
      <c r="Q173" s="33"/>
      <c r="R173" s="33"/>
      <c r="S173" s="33"/>
      <c r="T173" s="33"/>
      <c r="U173" s="36"/>
      <c r="V173" s="33"/>
      <c r="W173" s="37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</row>
    <row r="174" spans="1:45">
      <c r="A174" s="30"/>
      <c r="B174" s="30"/>
      <c r="C174" s="30"/>
      <c r="D174" s="30"/>
      <c r="E174" s="38"/>
      <c r="F174" s="38"/>
      <c r="G174" s="38"/>
      <c r="H174" s="38"/>
      <c r="I174" s="38"/>
      <c r="J174" s="38"/>
      <c r="K174" s="38"/>
      <c r="L174" s="33"/>
      <c r="M174" s="33"/>
      <c r="N174" s="33"/>
      <c r="O174" s="114"/>
      <c r="P174" s="35"/>
      <c r="Q174" s="33"/>
      <c r="R174" s="33"/>
      <c r="S174" s="33"/>
      <c r="T174" s="33"/>
      <c r="U174" s="36"/>
      <c r="V174" s="33"/>
      <c r="W174" s="37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</row>
    <row r="175" spans="1:45">
      <c r="A175" s="30"/>
      <c r="B175" s="30"/>
      <c r="C175" s="30"/>
      <c r="D175" s="30"/>
      <c r="E175" s="38"/>
      <c r="F175" s="38"/>
      <c r="G175" s="38"/>
      <c r="H175" s="38"/>
      <c r="I175" s="38"/>
      <c r="J175" s="38"/>
      <c r="K175" s="38"/>
      <c r="L175" s="33"/>
      <c r="M175" s="33"/>
      <c r="N175" s="33"/>
      <c r="O175" s="114"/>
      <c r="P175" s="35"/>
      <c r="Q175" s="33"/>
      <c r="R175" s="33"/>
      <c r="S175" s="33"/>
      <c r="T175" s="33"/>
      <c r="U175" s="36"/>
      <c r="V175" s="33"/>
      <c r="W175" s="37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</row>
    <row r="176" spans="1:45">
      <c r="A176" s="30"/>
      <c r="B176" s="30"/>
      <c r="C176" s="30"/>
      <c r="D176" s="30"/>
      <c r="E176" s="38"/>
      <c r="F176" s="38"/>
      <c r="G176" s="38"/>
      <c r="H176" s="38"/>
      <c r="I176" s="38"/>
      <c r="J176" s="38"/>
      <c r="K176" s="38"/>
      <c r="L176" s="33"/>
      <c r="M176" s="33"/>
      <c r="N176" s="33"/>
      <c r="O176" s="114"/>
      <c r="P176" s="35"/>
      <c r="Q176" s="33"/>
      <c r="R176" s="33"/>
      <c r="S176" s="33"/>
      <c r="T176" s="33"/>
      <c r="U176" s="36"/>
      <c r="V176" s="33"/>
      <c r="W176" s="37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</row>
    <row r="177" spans="1:45">
      <c r="A177" s="30"/>
      <c r="B177" s="30"/>
      <c r="C177" s="30"/>
      <c r="D177" s="30"/>
      <c r="E177" s="38"/>
      <c r="F177" s="38"/>
      <c r="G177" s="38"/>
      <c r="H177" s="38"/>
      <c r="I177" s="38"/>
      <c r="J177" s="38"/>
      <c r="K177" s="38"/>
      <c r="L177" s="33"/>
      <c r="M177" s="33"/>
      <c r="N177" s="33"/>
      <c r="O177" s="114"/>
      <c r="P177" s="35"/>
      <c r="Q177" s="33"/>
      <c r="R177" s="33"/>
      <c r="S177" s="33"/>
      <c r="T177" s="33"/>
      <c r="U177" s="36"/>
      <c r="V177" s="33"/>
      <c r="W177" s="37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</row>
    <row r="178" spans="1:45">
      <c r="A178" s="30"/>
      <c r="B178" s="30"/>
      <c r="C178" s="30"/>
      <c r="D178" s="30"/>
      <c r="E178" s="38"/>
      <c r="F178" s="38"/>
      <c r="G178" s="38"/>
      <c r="H178" s="38"/>
      <c r="I178" s="38"/>
      <c r="J178" s="38"/>
      <c r="K178" s="38"/>
      <c r="L178" s="33"/>
      <c r="M178" s="33"/>
      <c r="N178" s="33"/>
      <c r="O178" s="114"/>
      <c r="P178" s="35"/>
      <c r="Q178" s="33"/>
      <c r="R178" s="33"/>
      <c r="S178" s="33"/>
      <c r="T178" s="33"/>
      <c r="U178" s="36"/>
      <c r="V178" s="33"/>
      <c r="W178" s="37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</row>
    <row r="179" spans="1:45">
      <c r="A179" s="30"/>
      <c r="B179" s="30"/>
      <c r="C179" s="30"/>
      <c r="D179" s="30"/>
      <c r="E179" s="38"/>
      <c r="F179" s="38"/>
      <c r="G179" s="38"/>
      <c r="H179" s="38"/>
      <c r="I179" s="38"/>
      <c r="J179" s="38"/>
      <c r="K179" s="38"/>
      <c r="L179" s="33"/>
      <c r="M179" s="33"/>
      <c r="N179" s="33"/>
      <c r="O179" s="114"/>
      <c r="P179" s="35"/>
      <c r="Q179" s="33"/>
      <c r="R179" s="33"/>
      <c r="S179" s="33"/>
      <c r="T179" s="33"/>
      <c r="U179" s="36"/>
      <c r="V179" s="33"/>
      <c r="W179" s="37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</row>
    <row r="180" spans="1:45">
      <c r="A180" s="30"/>
      <c r="B180" s="30"/>
      <c r="C180" s="30"/>
      <c r="D180" s="30"/>
      <c r="E180" s="38"/>
      <c r="F180" s="38"/>
      <c r="G180" s="38"/>
      <c r="H180" s="38"/>
      <c r="I180" s="38"/>
      <c r="J180" s="38"/>
      <c r="K180" s="38"/>
      <c r="L180" s="33"/>
      <c r="M180" s="33"/>
      <c r="N180" s="33"/>
      <c r="O180" s="114"/>
      <c r="P180" s="35"/>
      <c r="Q180" s="33"/>
      <c r="R180" s="33"/>
      <c r="S180" s="33"/>
      <c r="T180" s="33"/>
      <c r="U180" s="36"/>
      <c r="V180" s="33"/>
      <c r="W180" s="37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</row>
    <row r="181" spans="1:45">
      <c r="A181" s="30"/>
      <c r="B181" s="30"/>
      <c r="C181" s="30"/>
      <c r="D181" s="30"/>
      <c r="E181" s="38"/>
      <c r="F181" s="38"/>
      <c r="G181" s="38"/>
      <c r="H181" s="38"/>
      <c r="I181" s="38"/>
      <c r="J181" s="38"/>
      <c r="K181" s="38"/>
      <c r="L181" s="33"/>
      <c r="M181" s="33"/>
      <c r="N181" s="33"/>
      <c r="O181" s="114"/>
      <c r="P181" s="35"/>
      <c r="Q181" s="33"/>
      <c r="R181" s="33"/>
      <c r="S181" s="33"/>
      <c r="T181" s="33"/>
      <c r="U181" s="36"/>
      <c r="V181" s="33"/>
      <c r="W181" s="37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</row>
    <row r="182" spans="1:45">
      <c r="A182" s="30"/>
      <c r="B182" s="30"/>
      <c r="C182" s="30"/>
      <c r="D182" s="30"/>
      <c r="E182" s="38"/>
      <c r="F182" s="38"/>
      <c r="G182" s="38"/>
      <c r="H182" s="38"/>
      <c r="I182" s="38"/>
      <c r="J182" s="38"/>
      <c r="K182" s="38"/>
      <c r="L182" s="33"/>
      <c r="M182" s="33"/>
      <c r="N182" s="33"/>
      <c r="O182" s="114"/>
      <c r="P182" s="35"/>
      <c r="Q182" s="33"/>
      <c r="R182" s="33"/>
      <c r="S182" s="33"/>
      <c r="T182" s="33"/>
      <c r="U182" s="36"/>
      <c r="V182" s="33"/>
      <c r="W182" s="37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</row>
    <row r="183" spans="1:45">
      <c r="A183" s="30"/>
      <c r="B183" s="30"/>
      <c r="C183" s="30"/>
      <c r="D183" s="30"/>
      <c r="E183" s="38"/>
      <c r="F183" s="38"/>
      <c r="G183" s="38"/>
      <c r="H183" s="38"/>
      <c r="I183" s="38"/>
      <c r="J183" s="38"/>
      <c r="K183" s="38"/>
      <c r="L183" s="33"/>
      <c r="M183" s="33"/>
      <c r="N183" s="33"/>
      <c r="O183" s="114"/>
      <c r="P183" s="35"/>
      <c r="Q183" s="33"/>
      <c r="R183" s="33"/>
      <c r="S183" s="33"/>
      <c r="T183" s="33"/>
      <c r="U183" s="36"/>
      <c r="V183" s="33"/>
      <c r="W183" s="37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</row>
    <row r="184" spans="1:45">
      <c r="A184" s="30"/>
      <c r="B184" s="30"/>
      <c r="C184" s="30"/>
      <c r="D184" s="30"/>
      <c r="E184" s="38"/>
      <c r="F184" s="38"/>
      <c r="G184" s="38"/>
      <c r="H184" s="38"/>
      <c r="I184" s="38"/>
      <c r="J184" s="38"/>
      <c r="K184" s="38"/>
      <c r="L184" s="33"/>
      <c r="M184" s="33"/>
      <c r="N184" s="33"/>
      <c r="O184" s="114"/>
      <c r="P184" s="35"/>
      <c r="Q184" s="33"/>
      <c r="R184" s="33"/>
      <c r="S184" s="33"/>
      <c r="T184" s="33"/>
      <c r="U184" s="36"/>
      <c r="V184" s="33"/>
      <c r="W184" s="37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</row>
    <row r="185" spans="1:45">
      <c r="A185" s="30"/>
      <c r="B185" s="30"/>
      <c r="C185" s="30"/>
      <c r="D185" s="30"/>
      <c r="E185" s="38"/>
      <c r="F185" s="38"/>
      <c r="G185" s="38"/>
      <c r="H185" s="38"/>
      <c r="I185" s="38"/>
      <c r="J185" s="38"/>
      <c r="K185" s="38"/>
      <c r="L185" s="33"/>
      <c r="M185" s="33"/>
      <c r="N185" s="33"/>
      <c r="O185" s="114"/>
      <c r="P185" s="35"/>
      <c r="Q185" s="33"/>
      <c r="R185" s="33"/>
      <c r="S185" s="33"/>
      <c r="T185" s="33"/>
      <c r="U185" s="36"/>
      <c r="V185" s="33"/>
      <c r="W185" s="37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</row>
    <row r="186" spans="1:45">
      <c r="A186" s="30"/>
      <c r="B186" s="30"/>
      <c r="C186" s="30"/>
      <c r="D186" s="30"/>
      <c r="E186" s="38"/>
      <c r="F186" s="38"/>
      <c r="G186" s="38"/>
      <c r="H186" s="38"/>
      <c r="I186" s="38"/>
      <c r="J186" s="38"/>
      <c r="K186" s="38"/>
      <c r="L186" s="33"/>
      <c r="M186" s="33"/>
      <c r="N186" s="33"/>
      <c r="O186" s="114"/>
      <c r="P186" s="35"/>
      <c r="Q186" s="33"/>
      <c r="R186" s="33"/>
      <c r="S186" s="33"/>
      <c r="T186" s="33"/>
      <c r="U186" s="36"/>
      <c r="V186" s="33"/>
      <c r="W186" s="37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</row>
    <row r="187" spans="1:45">
      <c r="A187" s="30"/>
      <c r="B187" s="30"/>
      <c r="C187" s="30"/>
      <c r="D187" s="30"/>
      <c r="E187" s="38"/>
      <c r="F187" s="38"/>
      <c r="G187" s="38"/>
      <c r="H187" s="38"/>
      <c r="I187" s="38"/>
      <c r="J187" s="38"/>
      <c r="K187" s="38"/>
      <c r="L187" s="33"/>
      <c r="M187" s="33"/>
      <c r="N187" s="33"/>
      <c r="O187" s="114"/>
      <c r="P187" s="35"/>
      <c r="Q187" s="33"/>
      <c r="R187" s="33"/>
      <c r="S187" s="33"/>
      <c r="T187" s="33"/>
      <c r="U187" s="36"/>
      <c r="V187" s="33"/>
      <c r="W187" s="37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</row>
    <row r="188" spans="1:45">
      <c r="A188" s="30"/>
      <c r="B188" s="30"/>
      <c r="C188" s="30"/>
      <c r="D188" s="30"/>
      <c r="E188" s="38"/>
      <c r="F188" s="38"/>
      <c r="G188" s="38"/>
      <c r="H188" s="38"/>
      <c r="I188" s="38"/>
      <c r="J188" s="38"/>
      <c r="K188" s="38"/>
      <c r="L188" s="33"/>
      <c r="M188" s="33"/>
      <c r="N188" s="33"/>
      <c r="O188" s="114"/>
      <c r="P188" s="35"/>
      <c r="Q188" s="33"/>
      <c r="R188" s="33"/>
      <c r="S188" s="33"/>
      <c r="T188" s="33"/>
      <c r="U188" s="36"/>
      <c r="V188" s="33"/>
      <c r="W188" s="37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</row>
    <row r="189" spans="1:45">
      <c r="A189" s="30"/>
      <c r="B189" s="30"/>
      <c r="C189" s="30"/>
      <c r="D189" s="30"/>
      <c r="E189" s="38"/>
      <c r="F189" s="38"/>
      <c r="G189" s="38"/>
      <c r="H189" s="38"/>
      <c r="I189" s="38"/>
      <c r="J189" s="38"/>
      <c r="K189" s="38"/>
      <c r="L189" s="33"/>
      <c r="M189" s="33"/>
      <c r="N189" s="33"/>
      <c r="O189" s="114"/>
      <c r="P189" s="35"/>
      <c r="Q189" s="33"/>
      <c r="R189" s="33"/>
      <c r="S189" s="33"/>
      <c r="T189" s="33"/>
      <c r="U189" s="36"/>
      <c r="V189" s="33"/>
      <c r="W189" s="37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</row>
    <row r="190" spans="1:45">
      <c r="A190" s="30"/>
      <c r="B190" s="30"/>
      <c r="C190" s="30"/>
      <c r="D190" s="30"/>
      <c r="E190" s="38"/>
      <c r="F190" s="38"/>
      <c r="G190" s="38"/>
      <c r="H190" s="38"/>
      <c r="I190" s="38"/>
      <c r="J190" s="38"/>
      <c r="K190" s="38"/>
      <c r="L190" s="33"/>
      <c r="M190" s="33"/>
      <c r="N190" s="33"/>
      <c r="O190" s="114"/>
      <c r="P190" s="35"/>
      <c r="Q190" s="33"/>
      <c r="R190" s="33"/>
      <c r="S190" s="33"/>
      <c r="T190" s="33"/>
      <c r="U190" s="36"/>
      <c r="V190" s="33"/>
      <c r="W190" s="37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</row>
    <row r="191" spans="1:45">
      <c r="A191" s="30"/>
      <c r="B191" s="30"/>
      <c r="C191" s="30"/>
      <c r="D191" s="30"/>
      <c r="E191" s="38"/>
      <c r="F191" s="38"/>
      <c r="G191" s="38"/>
      <c r="H191" s="38"/>
      <c r="I191" s="38"/>
      <c r="J191" s="38"/>
      <c r="K191" s="38"/>
      <c r="L191" s="33"/>
      <c r="M191" s="33"/>
      <c r="N191" s="33"/>
      <c r="O191" s="114"/>
      <c r="P191" s="35"/>
      <c r="Q191" s="33"/>
      <c r="R191" s="33"/>
      <c r="S191" s="33"/>
      <c r="T191" s="33"/>
      <c r="U191" s="36"/>
      <c r="V191" s="33"/>
      <c r="W191" s="37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</row>
    <row r="192" spans="1:45">
      <c r="A192" s="30"/>
      <c r="B192" s="30"/>
      <c r="C192" s="30"/>
      <c r="D192" s="30"/>
      <c r="E192" s="38"/>
      <c r="F192" s="38"/>
      <c r="G192" s="38"/>
      <c r="H192" s="38"/>
      <c r="I192" s="38"/>
      <c r="J192" s="38"/>
      <c r="K192" s="38"/>
      <c r="L192" s="33"/>
      <c r="M192" s="33"/>
      <c r="N192" s="33"/>
      <c r="O192" s="114"/>
      <c r="P192" s="35"/>
      <c r="Q192" s="33"/>
      <c r="R192" s="33"/>
      <c r="S192" s="33"/>
      <c r="T192" s="33"/>
      <c r="U192" s="36"/>
      <c r="V192" s="33"/>
      <c r="W192" s="37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</row>
    <row r="193" spans="1:45">
      <c r="A193" s="30"/>
      <c r="B193" s="30"/>
      <c r="C193" s="30"/>
      <c r="D193" s="30"/>
      <c r="E193" s="38"/>
      <c r="F193" s="38"/>
      <c r="G193" s="38"/>
      <c r="H193" s="38"/>
      <c r="I193" s="38"/>
      <c r="J193" s="38"/>
      <c r="K193" s="38"/>
      <c r="L193" s="33"/>
      <c r="M193" s="33"/>
      <c r="N193" s="33"/>
      <c r="O193" s="114"/>
      <c r="P193" s="35"/>
      <c r="Q193" s="33"/>
      <c r="R193" s="33"/>
      <c r="S193" s="33"/>
      <c r="T193" s="33"/>
      <c r="U193" s="36"/>
      <c r="V193" s="33"/>
      <c r="W193" s="37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</row>
    <row r="194" spans="1:45">
      <c r="A194" s="30"/>
      <c r="B194" s="30"/>
      <c r="C194" s="30"/>
      <c r="D194" s="30"/>
      <c r="E194" s="38"/>
      <c r="F194" s="38"/>
      <c r="G194" s="38"/>
      <c r="H194" s="38"/>
      <c r="I194" s="38"/>
      <c r="J194" s="38"/>
      <c r="K194" s="38"/>
      <c r="L194" s="33"/>
      <c r="M194" s="33"/>
      <c r="N194" s="33"/>
      <c r="O194" s="114"/>
      <c r="P194" s="35"/>
      <c r="Q194" s="33"/>
      <c r="R194" s="33"/>
      <c r="S194" s="33"/>
      <c r="T194" s="33"/>
      <c r="U194" s="36"/>
      <c r="V194" s="33"/>
      <c r="W194" s="37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</row>
    <row r="195" spans="1:45">
      <c r="A195" s="30"/>
      <c r="B195" s="30"/>
      <c r="C195" s="30"/>
      <c r="D195" s="30"/>
      <c r="E195" s="38"/>
      <c r="F195" s="38"/>
      <c r="G195" s="38"/>
      <c r="H195" s="38"/>
      <c r="I195" s="38"/>
      <c r="J195" s="38"/>
      <c r="K195" s="38"/>
      <c r="L195" s="33"/>
      <c r="M195" s="33"/>
      <c r="N195" s="33"/>
      <c r="O195" s="114"/>
      <c r="P195" s="35"/>
      <c r="Q195" s="33"/>
      <c r="R195" s="33"/>
      <c r="S195" s="33"/>
      <c r="T195" s="33"/>
      <c r="U195" s="36"/>
      <c r="V195" s="33"/>
      <c r="W195" s="37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</row>
    <row r="196" spans="1:45">
      <c r="A196" s="30"/>
      <c r="B196" s="30"/>
      <c r="C196" s="30"/>
      <c r="D196" s="30"/>
      <c r="E196" s="38"/>
      <c r="F196" s="38"/>
      <c r="G196" s="38"/>
      <c r="H196" s="38"/>
      <c r="I196" s="38"/>
      <c r="J196" s="38"/>
      <c r="K196" s="38"/>
      <c r="L196" s="33"/>
      <c r="M196" s="33"/>
      <c r="N196" s="33"/>
      <c r="O196" s="114"/>
      <c r="P196" s="35"/>
      <c r="Q196" s="33"/>
      <c r="R196" s="33"/>
      <c r="S196" s="33"/>
      <c r="T196" s="33"/>
      <c r="U196" s="36"/>
      <c r="V196" s="33"/>
      <c r="W196" s="37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</row>
    <row r="197" spans="1:45">
      <c r="A197" s="30"/>
      <c r="B197" s="30"/>
      <c r="C197" s="30"/>
      <c r="D197" s="30"/>
      <c r="E197" s="38"/>
      <c r="F197" s="38"/>
      <c r="G197" s="38"/>
      <c r="H197" s="38"/>
      <c r="I197" s="38"/>
      <c r="J197" s="38"/>
      <c r="K197" s="38"/>
      <c r="L197" s="33"/>
      <c r="M197" s="33"/>
      <c r="N197" s="33"/>
      <c r="O197" s="114"/>
      <c r="P197" s="35"/>
      <c r="Q197" s="33"/>
      <c r="R197" s="33"/>
      <c r="S197" s="33"/>
      <c r="T197" s="33"/>
      <c r="U197" s="36"/>
      <c r="V197" s="33"/>
      <c r="W197" s="37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</row>
    <row r="198" spans="1:45">
      <c r="A198" s="30"/>
      <c r="B198" s="30"/>
      <c r="C198" s="30"/>
      <c r="D198" s="30"/>
      <c r="E198" s="38"/>
      <c r="F198" s="38"/>
      <c r="G198" s="38"/>
      <c r="H198" s="38"/>
      <c r="I198" s="38"/>
      <c r="J198" s="38"/>
      <c r="K198" s="38"/>
      <c r="L198" s="33"/>
      <c r="M198" s="33"/>
      <c r="N198" s="33"/>
      <c r="O198" s="114"/>
      <c r="P198" s="35"/>
      <c r="Q198" s="33"/>
      <c r="R198" s="33"/>
      <c r="S198" s="33"/>
      <c r="T198" s="33"/>
      <c r="U198" s="36"/>
      <c r="V198" s="33"/>
      <c r="W198" s="37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</row>
    <row r="199" spans="1:45">
      <c r="A199" s="30"/>
      <c r="B199" s="30"/>
      <c r="C199" s="30"/>
      <c r="D199" s="30"/>
      <c r="E199" s="38"/>
      <c r="F199" s="38"/>
      <c r="G199" s="38"/>
      <c r="H199" s="38"/>
      <c r="I199" s="38"/>
      <c r="J199" s="38"/>
      <c r="K199" s="38"/>
      <c r="L199" s="33"/>
      <c r="M199" s="33"/>
      <c r="N199" s="33"/>
      <c r="O199" s="114"/>
      <c r="P199" s="35"/>
      <c r="Q199" s="33"/>
      <c r="R199" s="33"/>
      <c r="S199" s="33"/>
      <c r="T199" s="33"/>
      <c r="U199" s="36"/>
      <c r="V199" s="33"/>
      <c r="W199" s="37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</row>
    <row r="200" spans="1:45">
      <c r="A200" s="30"/>
      <c r="B200" s="30"/>
      <c r="C200" s="30"/>
      <c r="D200" s="30"/>
      <c r="E200" s="38"/>
      <c r="F200" s="38"/>
      <c r="G200" s="38"/>
      <c r="H200" s="38"/>
      <c r="I200" s="38"/>
      <c r="J200" s="38"/>
      <c r="K200" s="38"/>
      <c r="L200" s="33"/>
      <c r="M200" s="33"/>
      <c r="N200" s="33"/>
      <c r="O200" s="114"/>
      <c r="P200" s="35"/>
      <c r="Q200" s="33"/>
      <c r="R200" s="33"/>
      <c r="S200" s="33"/>
      <c r="T200" s="33"/>
      <c r="U200" s="36"/>
      <c r="V200" s="33"/>
      <c r="W200" s="37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</row>
    <row r="201" spans="1:45">
      <c r="A201" s="30"/>
      <c r="B201" s="30"/>
      <c r="C201" s="30"/>
      <c r="D201" s="30"/>
      <c r="E201" s="38"/>
      <c r="F201" s="38"/>
      <c r="G201" s="38"/>
      <c r="H201" s="38"/>
      <c r="I201" s="38"/>
      <c r="J201" s="38"/>
      <c r="K201" s="38"/>
      <c r="L201" s="33"/>
      <c r="M201" s="33"/>
      <c r="N201" s="33"/>
      <c r="O201" s="114"/>
      <c r="P201" s="35"/>
      <c r="Q201" s="33"/>
      <c r="R201" s="33"/>
      <c r="S201" s="33"/>
      <c r="T201" s="33"/>
      <c r="U201" s="36"/>
      <c r="V201" s="33"/>
      <c r="W201" s="37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</row>
    <row r="202" spans="1:45">
      <c r="A202" s="30"/>
      <c r="B202" s="30"/>
      <c r="C202" s="30"/>
      <c r="D202" s="30"/>
      <c r="E202" s="38"/>
      <c r="F202" s="38"/>
      <c r="G202" s="38"/>
      <c r="H202" s="38"/>
      <c r="I202" s="38"/>
      <c r="J202" s="38"/>
      <c r="K202" s="38"/>
      <c r="L202" s="33"/>
      <c r="M202" s="33"/>
      <c r="N202" s="33"/>
      <c r="O202" s="114"/>
      <c r="P202" s="35"/>
      <c r="Q202" s="33"/>
      <c r="R202" s="33"/>
      <c r="S202" s="33"/>
      <c r="T202" s="33"/>
      <c r="U202" s="36"/>
      <c r="V202" s="33"/>
      <c r="W202" s="37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</row>
    <row r="203" spans="1:45">
      <c r="A203" s="30"/>
      <c r="B203" s="30"/>
      <c r="C203" s="30"/>
      <c r="D203" s="30"/>
      <c r="E203" s="38"/>
      <c r="F203" s="38"/>
      <c r="G203" s="38"/>
      <c r="H203" s="38"/>
      <c r="I203" s="38"/>
      <c r="J203" s="38"/>
      <c r="K203" s="38"/>
      <c r="L203" s="33"/>
      <c r="M203" s="33"/>
      <c r="N203" s="33"/>
      <c r="O203" s="114"/>
      <c r="P203" s="35"/>
      <c r="Q203" s="33"/>
      <c r="R203" s="33"/>
      <c r="S203" s="33"/>
      <c r="T203" s="33"/>
      <c r="U203" s="36"/>
      <c r="V203" s="33"/>
      <c r="W203" s="37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</row>
    <row r="204" spans="1:45">
      <c r="A204" s="30"/>
      <c r="B204" s="30"/>
      <c r="C204" s="30"/>
      <c r="D204" s="30"/>
      <c r="E204" s="38"/>
      <c r="F204" s="38"/>
      <c r="G204" s="38"/>
      <c r="H204" s="38"/>
      <c r="I204" s="38"/>
      <c r="J204" s="38"/>
      <c r="K204" s="38"/>
      <c r="L204" s="33"/>
      <c r="M204" s="33"/>
      <c r="N204" s="33"/>
      <c r="O204" s="114"/>
      <c r="P204" s="35"/>
      <c r="Q204" s="33"/>
      <c r="R204" s="33"/>
      <c r="S204" s="33"/>
      <c r="T204" s="33"/>
      <c r="U204" s="36"/>
      <c r="V204" s="33"/>
      <c r="W204" s="37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</row>
    <row r="205" spans="1:45">
      <c r="A205" s="30"/>
      <c r="B205" s="30"/>
      <c r="C205" s="30"/>
      <c r="D205" s="30"/>
      <c r="E205" s="38"/>
      <c r="F205" s="38"/>
      <c r="G205" s="38"/>
      <c r="H205" s="38"/>
      <c r="I205" s="38"/>
      <c r="J205" s="38"/>
      <c r="K205" s="38"/>
      <c r="L205" s="33"/>
      <c r="M205" s="33"/>
      <c r="N205" s="33"/>
      <c r="O205" s="114"/>
      <c r="P205" s="35"/>
      <c r="Q205" s="33"/>
      <c r="R205" s="33"/>
      <c r="S205" s="33"/>
      <c r="T205" s="33"/>
      <c r="U205" s="36"/>
      <c r="V205" s="33"/>
      <c r="W205" s="37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</row>
    <row r="206" spans="1:45">
      <c r="A206" s="30"/>
      <c r="B206" s="30"/>
      <c r="C206" s="30"/>
      <c r="D206" s="30"/>
      <c r="E206" s="38"/>
      <c r="F206" s="38"/>
      <c r="G206" s="38"/>
      <c r="H206" s="38"/>
      <c r="I206" s="38"/>
      <c r="J206" s="38"/>
      <c r="K206" s="38"/>
      <c r="L206" s="33"/>
      <c r="M206" s="33"/>
      <c r="N206" s="33"/>
      <c r="O206" s="114"/>
      <c r="P206" s="35"/>
      <c r="Q206" s="33"/>
      <c r="R206" s="33"/>
      <c r="S206" s="33"/>
      <c r="T206" s="33"/>
      <c r="U206" s="36"/>
      <c r="V206" s="33"/>
      <c r="W206" s="37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</row>
    <row r="207" spans="1:45">
      <c r="A207" s="30"/>
      <c r="B207" s="30"/>
      <c r="C207" s="30"/>
      <c r="D207" s="30"/>
      <c r="E207" s="38"/>
      <c r="F207" s="38"/>
      <c r="G207" s="38"/>
      <c r="H207" s="38"/>
      <c r="I207" s="38"/>
      <c r="J207" s="38"/>
      <c r="K207" s="38"/>
      <c r="L207" s="33"/>
      <c r="M207" s="33"/>
      <c r="N207" s="33"/>
      <c r="O207" s="114"/>
      <c r="P207" s="35"/>
      <c r="Q207" s="33"/>
      <c r="R207" s="33"/>
      <c r="S207" s="33"/>
      <c r="T207" s="33"/>
      <c r="U207" s="36"/>
      <c r="V207" s="33"/>
      <c r="W207" s="37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</row>
    <row r="208" spans="1:45">
      <c r="A208" s="30"/>
      <c r="B208" s="30"/>
      <c r="C208" s="30"/>
      <c r="D208" s="30"/>
      <c r="E208" s="38"/>
      <c r="F208" s="38"/>
      <c r="G208" s="38"/>
      <c r="H208" s="38"/>
      <c r="I208" s="38"/>
      <c r="J208" s="38"/>
      <c r="K208" s="38"/>
      <c r="L208" s="33"/>
      <c r="M208" s="33"/>
      <c r="N208" s="33"/>
      <c r="O208" s="114"/>
      <c r="P208" s="35"/>
      <c r="Q208" s="33"/>
      <c r="R208" s="33"/>
      <c r="S208" s="33"/>
      <c r="T208" s="33"/>
      <c r="U208" s="36"/>
      <c r="V208" s="33"/>
      <c r="W208" s="37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</row>
    <row r="209" spans="1:45">
      <c r="A209" s="30"/>
      <c r="B209" s="30"/>
      <c r="C209" s="30"/>
      <c r="D209" s="30"/>
      <c r="E209" s="38"/>
      <c r="F209" s="38"/>
      <c r="G209" s="38"/>
      <c r="H209" s="38"/>
      <c r="I209" s="38"/>
      <c r="J209" s="38"/>
      <c r="K209" s="38"/>
      <c r="L209" s="33"/>
      <c r="M209" s="33"/>
      <c r="N209" s="33"/>
      <c r="O209" s="114"/>
      <c r="P209" s="35"/>
      <c r="Q209" s="33"/>
      <c r="R209" s="33"/>
      <c r="S209" s="33"/>
      <c r="T209" s="33"/>
      <c r="U209" s="36"/>
      <c r="V209" s="33"/>
      <c r="W209" s="37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</row>
    <row r="210" spans="1:45">
      <c r="A210" s="30"/>
      <c r="B210" s="30"/>
      <c r="C210" s="30"/>
      <c r="D210" s="30"/>
      <c r="E210" s="38"/>
      <c r="F210" s="38"/>
      <c r="G210" s="38"/>
      <c r="H210" s="38"/>
      <c r="I210" s="38"/>
      <c r="J210" s="38"/>
      <c r="K210" s="38"/>
      <c r="L210" s="33"/>
      <c r="M210" s="33"/>
      <c r="N210" s="33"/>
      <c r="O210" s="114"/>
      <c r="P210" s="35"/>
      <c r="Q210" s="33"/>
      <c r="R210" s="33"/>
      <c r="S210" s="33"/>
      <c r="T210" s="33"/>
      <c r="U210" s="36"/>
      <c r="V210" s="33"/>
      <c r="W210" s="37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</row>
    <row r="211" spans="1:45">
      <c r="A211" s="30"/>
      <c r="B211" s="30"/>
      <c r="C211" s="30"/>
      <c r="D211" s="30"/>
      <c r="E211" s="38"/>
      <c r="F211" s="38"/>
      <c r="G211" s="38"/>
      <c r="H211" s="38"/>
      <c r="I211" s="38"/>
      <c r="J211" s="38"/>
      <c r="K211" s="38"/>
      <c r="L211" s="33"/>
      <c r="M211" s="33"/>
      <c r="N211" s="33"/>
      <c r="O211" s="114"/>
      <c r="P211" s="35"/>
      <c r="Q211" s="33"/>
      <c r="R211" s="33"/>
      <c r="S211" s="33"/>
      <c r="T211" s="33"/>
      <c r="U211" s="36"/>
      <c r="V211" s="33"/>
      <c r="W211" s="37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</row>
    <row r="212" spans="1:45">
      <c r="A212" s="30"/>
      <c r="B212" s="30"/>
      <c r="C212" s="30"/>
      <c r="D212" s="30"/>
      <c r="E212" s="38"/>
      <c r="F212" s="38"/>
      <c r="G212" s="38"/>
      <c r="H212" s="38"/>
      <c r="I212" s="38"/>
      <c r="J212" s="38"/>
      <c r="K212" s="38"/>
      <c r="L212" s="33"/>
      <c r="M212" s="33"/>
      <c r="N212" s="33"/>
      <c r="O212" s="114"/>
      <c r="P212" s="35"/>
      <c r="Q212" s="33"/>
      <c r="R212" s="33"/>
      <c r="S212" s="33"/>
      <c r="T212" s="33"/>
      <c r="U212" s="36"/>
      <c r="V212" s="33"/>
      <c r="W212" s="37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</row>
    <row r="213" spans="1:45">
      <c r="A213" s="30"/>
      <c r="B213" s="30"/>
      <c r="C213" s="30"/>
      <c r="D213" s="30"/>
      <c r="E213" s="38"/>
      <c r="F213" s="38"/>
      <c r="G213" s="38"/>
      <c r="H213" s="38"/>
      <c r="I213" s="38"/>
      <c r="J213" s="38"/>
      <c r="K213" s="38"/>
      <c r="L213" s="33"/>
      <c r="M213" s="33"/>
      <c r="N213" s="33"/>
      <c r="O213" s="114"/>
      <c r="P213" s="35"/>
      <c r="Q213" s="33"/>
      <c r="R213" s="33"/>
      <c r="S213" s="33"/>
      <c r="T213" s="33"/>
      <c r="U213" s="36"/>
      <c r="V213" s="33"/>
      <c r="W213" s="37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</row>
    <row r="214" spans="1:45">
      <c r="A214" s="30"/>
      <c r="B214" s="30"/>
      <c r="C214" s="30"/>
      <c r="D214" s="30"/>
      <c r="E214" s="38"/>
      <c r="F214" s="38"/>
      <c r="G214" s="38"/>
      <c r="H214" s="38"/>
      <c r="I214" s="38"/>
      <c r="J214" s="38"/>
      <c r="K214" s="38"/>
      <c r="L214" s="33"/>
      <c r="M214" s="33"/>
      <c r="N214" s="33"/>
      <c r="O214" s="114"/>
      <c r="P214" s="35"/>
      <c r="Q214" s="33"/>
      <c r="R214" s="33"/>
      <c r="S214" s="33"/>
      <c r="T214" s="33"/>
      <c r="U214" s="36"/>
      <c r="V214" s="33"/>
      <c r="W214" s="37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</row>
    <row r="215" spans="1:45">
      <c r="A215" s="30"/>
      <c r="B215" s="30"/>
      <c r="C215" s="30"/>
      <c r="D215" s="30"/>
      <c r="E215" s="38"/>
      <c r="F215" s="38"/>
      <c r="G215" s="38"/>
      <c r="H215" s="38"/>
      <c r="I215" s="38"/>
      <c r="J215" s="38"/>
      <c r="K215" s="38"/>
      <c r="L215" s="33"/>
      <c r="M215" s="33"/>
      <c r="N215" s="33"/>
      <c r="O215" s="114"/>
      <c r="P215" s="35"/>
      <c r="Q215" s="33"/>
      <c r="R215" s="33"/>
      <c r="S215" s="33"/>
      <c r="T215" s="33"/>
      <c r="U215" s="36"/>
      <c r="V215" s="33"/>
      <c r="W215" s="37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</row>
    <row r="216" spans="1:45">
      <c r="A216" s="30"/>
      <c r="B216" s="30"/>
      <c r="C216" s="30"/>
      <c r="D216" s="30"/>
      <c r="E216" s="38"/>
      <c r="F216" s="38"/>
      <c r="G216" s="38"/>
      <c r="H216" s="38"/>
      <c r="I216" s="38"/>
      <c r="J216" s="38"/>
      <c r="K216" s="38"/>
      <c r="L216" s="33"/>
      <c r="M216" s="33"/>
      <c r="N216" s="33"/>
      <c r="O216" s="114"/>
      <c r="P216" s="35"/>
      <c r="Q216" s="33"/>
      <c r="R216" s="33"/>
      <c r="S216" s="33"/>
      <c r="T216" s="33"/>
      <c r="U216" s="36"/>
      <c r="V216" s="33"/>
      <c r="W216" s="37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</row>
    <row r="217" spans="1:45">
      <c r="A217" s="30"/>
      <c r="B217" s="30"/>
      <c r="C217" s="30"/>
      <c r="D217" s="30"/>
      <c r="E217" s="38"/>
      <c r="F217" s="38"/>
      <c r="G217" s="38"/>
      <c r="H217" s="38"/>
      <c r="I217" s="38"/>
      <c r="J217" s="38"/>
      <c r="K217" s="38"/>
      <c r="L217" s="33"/>
      <c r="M217" s="33"/>
      <c r="N217" s="33"/>
      <c r="O217" s="114"/>
      <c r="P217" s="35"/>
      <c r="Q217" s="33"/>
      <c r="R217" s="33"/>
      <c r="S217" s="33"/>
      <c r="T217" s="33"/>
      <c r="U217" s="36"/>
      <c r="V217" s="33"/>
      <c r="W217" s="37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</row>
    <row r="218" spans="1:45">
      <c r="A218" s="30"/>
      <c r="B218" s="30"/>
      <c r="C218" s="30"/>
      <c r="D218" s="30"/>
      <c r="E218" s="38"/>
      <c r="F218" s="38"/>
      <c r="G218" s="38"/>
      <c r="H218" s="38"/>
      <c r="I218" s="38"/>
      <c r="J218" s="38"/>
      <c r="K218" s="38"/>
      <c r="L218" s="33"/>
      <c r="M218" s="33"/>
      <c r="N218" s="33"/>
      <c r="O218" s="114"/>
      <c r="P218" s="35"/>
      <c r="Q218" s="33"/>
      <c r="R218" s="33"/>
      <c r="S218" s="33"/>
      <c r="T218" s="33"/>
      <c r="U218" s="36"/>
      <c r="V218" s="33"/>
      <c r="W218" s="37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</row>
    <row r="219" spans="1:45">
      <c r="A219" s="30"/>
      <c r="B219" s="30"/>
      <c r="C219" s="30"/>
      <c r="D219" s="30"/>
      <c r="E219" s="38"/>
      <c r="F219" s="38"/>
      <c r="G219" s="38"/>
      <c r="H219" s="38"/>
      <c r="I219" s="38"/>
      <c r="J219" s="38"/>
      <c r="K219" s="38"/>
      <c r="L219" s="33"/>
      <c r="M219" s="33"/>
      <c r="N219" s="33"/>
      <c r="O219" s="114"/>
      <c r="P219" s="35"/>
      <c r="Q219" s="33"/>
      <c r="R219" s="33"/>
      <c r="S219" s="33"/>
      <c r="T219" s="33"/>
      <c r="U219" s="36"/>
      <c r="V219" s="33"/>
      <c r="W219" s="37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</row>
    <row r="220" spans="1:45">
      <c r="A220" s="30"/>
      <c r="B220" s="30"/>
      <c r="C220" s="30"/>
      <c r="D220" s="30"/>
      <c r="E220" s="38"/>
      <c r="F220" s="38"/>
      <c r="G220" s="38"/>
      <c r="H220" s="38"/>
      <c r="I220" s="38"/>
      <c r="J220" s="38"/>
      <c r="K220" s="38"/>
      <c r="L220" s="33"/>
      <c r="M220" s="33"/>
      <c r="N220" s="33"/>
      <c r="O220" s="114"/>
      <c r="P220" s="35"/>
      <c r="Q220" s="33"/>
      <c r="R220" s="33"/>
      <c r="S220" s="33"/>
      <c r="T220" s="33"/>
      <c r="U220" s="36"/>
      <c r="V220" s="33"/>
      <c r="W220" s="37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</row>
    <row r="221" spans="1:45">
      <c r="A221" s="30"/>
      <c r="B221" s="30"/>
      <c r="C221" s="30"/>
      <c r="D221" s="30"/>
      <c r="E221" s="38"/>
      <c r="F221" s="38"/>
      <c r="G221" s="38"/>
      <c r="H221" s="38"/>
      <c r="I221" s="38"/>
      <c r="J221" s="38"/>
      <c r="K221" s="38"/>
      <c r="L221" s="33"/>
      <c r="M221" s="33"/>
      <c r="N221" s="33"/>
      <c r="O221" s="114"/>
      <c r="P221" s="35"/>
      <c r="Q221" s="33"/>
      <c r="R221" s="33"/>
      <c r="S221" s="33"/>
      <c r="T221" s="33"/>
      <c r="U221" s="36"/>
      <c r="V221" s="33"/>
      <c r="W221" s="37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</row>
    <row r="222" spans="1:45">
      <c r="A222" s="30"/>
      <c r="B222" s="30"/>
      <c r="C222" s="30"/>
      <c r="D222" s="30"/>
      <c r="E222" s="38"/>
      <c r="F222" s="38"/>
      <c r="G222" s="38"/>
      <c r="H222" s="38"/>
      <c r="I222" s="38"/>
      <c r="J222" s="38"/>
      <c r="K222" s="38"/>
      <c r="L222" s="33"/>
      <c r="M222" s="33"/>
      <c r="N222" s="33"/>
      <c r="O222" s="114"/>
      <c r="P222" s="35"/>
      <c r="Q222" s="33"/>
      <c r="R222" s="33"/>
      <c r="S222" s="33"/>
      <c r="T222" s="33"/>
      <c r="U222" s="36"/>
      <c r="V222" s="33"/>
      <c r="W222" s="37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</row>
    <row r="223" spans="1:45">
      <c r="A223" s="30"/>
      <c r="B223" s="30"/>
      <c r="C223" s="30"/>
      <c r="D223" s="30"/>
      <c r="E223" s="38"/>
      <c r="F223" s="38"/>
      <c r="G223" s="38"/>
      <c r="H223" s="38"/>
      <c r="I223" s="38"/>
      <c r="J223" s="38"/>
      <c r="K223" s="38"/>
      <c r="L223" s="33"/>
      <c r="M223" s="33"/>
      <c r="N223" s="33"/>
      <c r="O223" s="114"/>
      <c r="P223" s="35"/>
      <c r="Q223" s="33"/>
      <c r="R223" s="33"/>
      <c r="S223" s="33"/>
      <c r="T223" s="33"/>
      <c r="U223" s="36"/>
      <c r="V223" s="33"/>
      <c r="W223" s="37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</row>
    <row r="224" spans="1:45">
      <c r="A224" s="30"/>
      <c r="B224" s="30"/>
      <c r="C224" s="30"/>
      <c r="D224" s="30"/>
      <c r="E224" s="38"/>
      <c r="F224" s="38"/>
      <c r="G224" s="38"/>
      <c r="H224" s="38"/>
      <c r="I224" s="38"/>
      <c r="J224" s="38"/>
      <c r="K224" s="38"/>
      <c r="L224" s="33"/>
      <c r="M224" s="33"/>
      <c r="N224" s="33"/>
      <c r="O224" s="114"/>
      <c r="P224" s="35"/>
      <c r="Q224" s="33"/>
      <c r="R224" s="33"/>
      <c r="S224" s="33"/>
      <c r="T224" s="33"/>
      <c r="U224" s="36"/>
      <c r="V224" s="33"/>
      <c r="W224" s="37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</row>
    <row r="225" spans="1:45">
      <c r="A225" s="30"/>
      <c r="B225" s="30"/>
      <c r="C225" s="30"/>
      <c r="D225" s="30"/>
      <c r="E225" s="38"/>
      <c r="F225" s="38"/>
      <c r="G225" s="38"/>
      <c r="H225" s="38"/>
      <c r="I225" s="38"/>
      <c r="J225" s="38"/>
      <c r="K225" s="38"/>
      <c r="L225" s="33"/>
      <c r="M225" s="33"/>
      <c r="N225" s="33"/>
      <c r="O225" s="114"/>
      <c r="P225" s="35"/>
      <c r="Q225" s="33"/>
      <c r="R225" s="33"/>
      <c r="S225" s="33"/>
      <c r="T225" s="33"/>
      <c r="U225" s="36"/>
      <c r="V225" s="33"/>
      <c r="W225" s="37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</row>
    <row r="226" spans="1:45">
      <c r="A226" s="30"/>
      <c r="B226" s="30"/>
      <c r="C226" s="30"/>
      <c r="D226" s="30"/>
      <c r="E226" s="38"/>
      <c r="F226" s="38"/>
      <c r="G226" s="38"/>
      <c r="H226" s="38"/>
      <c r="I226" s="38"/>
      <c r="J226" s="38"/>
      <c r="K226" s="38"/>
      <c r="L226" s="33"/>
      <c r="M226" s="33"/>
      <c r="N226" s="33"/>
      <c r="O226" s="114"/>
      <c r="P226" s="35"/>
      <c r="Q226" s="33"/>
      <c r="R226" s="33"/>
      <c r="S226" s="33"/>
      <c r="T226" s="33"/>
      <c r="U226" s="36"/>
      <c r="V226" s="33"/>
      <c r="W226" s="37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</row>
    <row r="227" spans="1:45">
      <c r="A227" s="30"/>
      <c r="B227" s="30"/>
      <c r="C227" s="30"/>
      <c r="D227" s="30"/>
      <c r="E227" s="38"/>
      <c r="F227" s="38"/>
      <c r="G227" s="38"/>
      <c r="H227" s="38"/>
      <c r="I227" s="38"/>
      <c r="J227" s="38"/>
      <c r="K227" s="38"/>
      <c r="L227" s="33"/>
      <c r="M227" s="33"/>
      <c r="N227" s="33"/>
      <c r="O227" s="114"/>
      <c r="P227" s="35"/>
      <c r="Q227" s="33"/>
      <c r="R227" s="33"/>
      <c r="S227" s="33"/>
      <c r="T227" s="33"/>
      <c r="U227" s="36"/>
      <c r="V227" s="33"/>
      <c r="W227" s="37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</row>
    <row r="228" spans="1:45">
      <c r="A228" s="30"/>
      <c r="B228" s="30"/>
      <c r="C228" s="30"/>
      <c r="D228" s="30"/>
      <c r="E228" s="38"/>
      <c r="F228" s="38"/>
      <c r="G228" s="38"/>
      <c r="H228" s="38"/>
      <c r="I228" s="38"/>
      <c r="J228" s="38"/>
      <c r="K228" s="38"/>
      <c r="L228" s="33"/>
      <c r="M228" s="33"/>
      <c r="N228" s="33"/>
      <c r="O228" s="114"/>
      <c r="P228" s="35"/>
      <c r="Q228" s="33"/>
      <c r="R228" s="33"/>
      <c r="S228" s="33"/>
      <c r="T228" s="33"/>
      <c r="U228" s="36"/>
      <c r="V228" s="33"/>
      <c r="W228" s="37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</row>
    <row r="229" spans="1:45">
      <c r="A229" s="30"/>
      <c r="B229" s="30"/>
      <c r="C229" s="30"/>
      <c r="D229" s="30"/>
      <c r="E229" s="38"/>
      <c r="F229" s="38"/>
      <c r="G229" s="38"/>
      <c r="H229" s="38"/>
      <c r="I229" s="38"/>
      <c r="J229" s="38"/>
      <c r="K229" s="38"/>
      <c r="L229" s="33"/>
      <c r="M229" s="33"/>
      <c r="N229" s="33"/>
      <c r="O229" s="114"/>
      <c r="P229" s="35"/>
      <c r="Q229" s="33"/>
      <c r="R229" s="33"/>
      <c r="S229" s="33"/>
      <c r="T229" s="33"/>
      <c r="U229" s="36"/>
      <c r="V229" s="33"/>
      <c r="W229" s="37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</row>
    <row r="230" spans="1:45">
      <c r="A230" s="30"/>
      <c r="B230" s="30"/>
      <c r="C230" s="30"/>
      <c r="D230" s="30"/>
      <c r="E230" s="38"/>
      <c r="F230" s="38"/>
      <c r="G230" s="38"/>
      <c r="H230" s="38"/>
      <c r="I230" s="38"/>
      <c r="J230" s="38"/>
      <c r="K230" s="38"/>
      <c r="L230" s="33"/>
      <c r="M230" s="33"/>
      <c r="N230" s="33"/>
      <c r="O230" s="114"/>
      <c r="P230" s="35"/>
      <c r="Q230" s="33"/>
      <c r="R230" s="33"/>
      <c r="S230" s="33"/>
      <c r="T230" s="33"/>
      <c r="U230" s="36"/>
      <c r="V230" s="33"/>
      <c r="W230" s="37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</row>
    <row r="231" spans="1:45">
      <c r="A231" s="30"/>
      <c r="B231" s="30"/>
      <c r="C231" s="30"/>
      <c r="D231" s="30"/>
      <c r="E231" s="38"/>
      <c r="F231" s="38"/>
      <c r="G231" s="38"/>
      <c r="H231" s="38"/>
      <c r="I231" s="38"/>
      <c r="J231" s="38"/>
      <c r="K231" s="38"/>
      <c r="L231" s="33"/>
      <c r="M231" s="33"/>
      <c r="N231" s="33"/>
      <c r="O231" s="114"/>
      <c r="P231" s="35"/>
      <c r="Q231" s="33"/>
      <c r="R231" s="33"/>
      <c r="S231" s="33"/>
      <c r="T231" s="33"/>
      <c r="U231" s="36"/>
      <c r="V231" s="33"/>
      <c r="W231" s="37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</row>
    <row r="232" spans="1:45">
      <c r="A232" s="30"/>
      <c r="B232" s="30"/>
      <c r="C232" s="30"/>
      <c r="D232" s="30"/>
      <c r="E232" s="38"/>
      <c r="F232" s="38"/>
      <c r="G232" s="38"/>
      <c r="H232" s="38"/>
      <c r="I232" s="38"/>
      <c r="J232" s="38"/>
      <c r="K232" s="38"/>
      <c r="L232" s="33"/>
      <c r="M232" s="33"/>
      <c r="N232" s="33"/>
      <c r="O232" s="114"/>
      <c r="P232" s="35"/>
      <c r="Q232" s="33"/>
      <c r="R232" s="33"/>
      <c r="S232" s="33"/>
      <c r="T232" s="33"/>
      <c r="U232" s="36"/>
      <c r="V232" s="33"/>
      <c r="W232" s="37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</row>
    <row r="233" spans="1:45">
      <c r="A233" s="30"/>
      <c r="B233" s="30"/>
      <c r="C233" s="30"/>
      <c r="D233" s="30"/>
      <c r="E233" s="38"/>
      <c r="F233" s="38"/>
      <c r="G233" s="38"/>
      <c r="H233" s="38"/>
      <c r="I233" s="38"/>
      <c r="J233" s="38"/>
      <c r="K233" s="38"/>
      <c r="L233" s="33"/>
      <c r="M233" s="33"/>
      <c r="N233" s="33"/>
      <c r="O233" s="114"/>
      <c r="P233" s="35"/>
      <c r="Q233" s="33"/>
      <c r="R233" s="33"/>
      <c r="S233" s="33"/>
      <c r="T233" s="33"/>
      <c r="U233" s="36"/>
      <c r="V233" s="33"/>
      <c r="W233" s="37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</row>
    <row r="234" spans="1:45">
      <c r="A234" s="30"/>
      <c r="B234" s="30"/>
      <c r="C234" s="30"/>
      <c r="D234" s="30"/>
      <c r="E234" s="38"/>
      <c r="F234" s="38"/>
      <c r="G234" s="38"/>
      <c r="H234" s="38"/>
      <c r="I234" s="38"/>
      <c r="J234" s="38"/>
      <c r="K234" s="38"/>
      <c r="L234" s="33"/>
      <c r="M234" s="33"/>
      <c r="N234" s="33"/>
      <c r="O234" s="114"/>
      <c r="P234" s="35"/>
      <c r="Q234" s="33"/>
      <c r="R234" s="33"/>
      <c r="S234" s="33"/>
      <c r="T234" s="33"/>
      <c r="U234" s="36"/>
      <c r="V234" s="33"/>
      <c r="W234" s="37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</row>
    <row r="235" spans="1:45">
      <c r="A235" s="30"/>
      <c r="B235" s="30"/>
      <c r="C235" s="30"/>
      <c r="D235" s="30"/>
      <c r="E235" s="38"/>
      <c r="F235" s="38"/>
      <c r="G235" s="38"/>
      <c r="H235" s="38"/>
      <c r="I235" s="38"/>
      <c r="J235" s="38"/>
      <c r="K235" s="38"/>
      <c r="L235" s="33"/>
      <c r="M235" s="33"/>
      <c r="N235" s="33"/>
      <c r="O235" s="114"/>
      <c r="P235" s="35"/>
      <c r="Q235" s="33"/>
      <c r="R235" s="33"/>
      <c r="S235" s="33"/>
      <c r="T235" s="33"/>
      <c r="U235" s="36"/>
      <c r="V235" s="33"/>
      <c r="W235" s="37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</row>
    <row r="236" spans="1:45">
      <c r="A236" s="30"/>
      <c r="B236" s="30"/>
      <c r="C236" s="30"/>
      <c r="D236" s="30"/>
      <c r="E236" s="38"/>
      <c r="F236" s="38"/>
      <c r="G236" s="38"/>
      <c r="H236" s="38"/>
      <c r="I236" s="38"/>
      <c r="J236" s="38"/>
      <c r="K236" s="38"/>
      <c r="L236" s="33"/>
      <c r="M236" s="33"/>
      <c r="N236" s="33"/>
      <c r="O236" s="114"/>
      <c r="P236" s="35"/>
      <c r="Q236" s="33"/>
      <c r="R236" s="33"/>
      <c r="S236" s="33"/>
      <c r="T236" s="33"/>
      <c r="U236" s="36"/>
      <c r="V236" s="33"/>
      <c r="W236" s="37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</row>
    <row r="237" spans="1:45">
      <c r="A237" s="30"/>
      <c r="B237" s="30"/>
      <c r="C237" s="30"/>
      <c r="D237" s="30"/>
      <c r="E237" s="38"/>
      <c r="F237" s="38"/>
      <c r="G237" s="38"/>
      <c r="H237" s="38"/>
      <c r="I237" s="38"/>
      <c r="J237" s="38"/>
      <c r="K237" s="38"/>
      <c r="L237" s="33"/>
      <c r="M237" s="33"/>
      <c r="N237" s="33"/>
      <c r="O237" s="114"/>
      <c r="P237" s="35"/>
      <c r="Q237" s="33"/>
      <c r="R237" s="33"/>
      <c r="S237" s="33"/>
      <c r="T237" s="33"/>
      <c r="U237" s="36"/>
      <c r="V237" s="33"/>
      <c r="W237" s="37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</row>
    <row r="238" spans="1:45">
      <c r="A238" s="30"/>
      <c r="B238" s="30"/>
      <c r="C238" s="30"/>
      <c r="D238" s="30"/>
      <c r="E238" s="38"/>
      <c r="F238" s="38"/>
      <c r="G238" s="38"/>
      <c r="H238" s="38"/>
      <c r="I238" s="38"/>
      <c r="J238" s="38"/>
      <c r="K238" s="38"/>
      <c r="L238" s="33"/>
      <c r="M238" s="33"/>
      <c r="N238" s="33"/>
      <c r="O238" s="114"/>
      <c r="P238" s="35"/>
      <c r="Q238" s="33"/>
      <c r="R238" s="33"/>
      <c r="S238" s="33"/>
      <c r="T238" s="33"/>
      <c r="U238" s="36"/>
      <c r="V238" s="33"/>
      <c r="W238" s="37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</row>
    <row r="239" spans="1:45">
      <c r="A239" s="30"/>
      <c r="B239" s="30"/>
      <c r="C239" s="30"/>
      <c r="D239" s="30"/>
      <c r="E239" s="38"/>
      <c r="F239" s="38"/>
      <c r="G239" s="38"/>
      <c r="H239" s="38"/>
      <c r="I239" s="38"/>
      <c r="J239" s="38"/>
      <c r="K239" s="38"/>
      <c r="L239" s="33"/>
      <c r="M239" s="33"/>
      <c r="N239" s="33"/>
      <c r="O239" s="114"/>
      <c r="P239" s="35"/>
      <c r="Q239" s="33"/>
      <c r="R239" s="33"/>
      <c r="S239" s="33"/>
      <c r="T239" s="33"/>
      <c r="U239" s="36"/>
      <c r="V239" s="33"/>
      <c r="W239" s="37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</row>
    <row r="240" spans="1:45">
      <c r="A240" s="30"/>
      <c r="B240" s="30"/>
      <c r="C240" s="30"/>
      <c r="D240" s="30"/>
      <c r="E240" s="38"/>
      <c r="F240" s="38"/>
      <c r="G240" s="38"/>
      <c r="H240" s="38"/>
      <c r="I240" s="38"/>
      <c r="J240" s="38"/>
      <c r="K240" s="38"/>
      <c r="L240" s="33"/>
      <c r="M240" s="33"/>
      <c r="N240" s="33"/>
      <c r="O240" s="114"/>
      <c r="P240" s="35"/>
      <c r="Q240" s="33"/>
      <c r="R240" s="33"/>
      <c r="S240" s="33"/>
      <c r="T240" s="33"/>
      <c r="U240" s="36"/>
      <c r="V240" s="33"/>
      <c r="W240" s="37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</row>
    <row r="241" spans="1:45">
      <c r="A241" s="30"/>
      <c r="B241" s="30"/>
      <c r="C241" s="30"/>
      <c r="D241" s="30"/>
      <c r="E241" s="38"/>
      <c r="F241" s="38"/>
      <c r="G241" s="38"/>
      <c r="H241" s="38"/>
      <c r="I241" s="38"/>
      <c r="J241" s="38"/>
      <c r="K241" s="38"/>
      <c r="L241" s="33"/>
      <c r="M241" s="33"/>
      <c r="N241" s="33"/>
      <c r="O241" s="114"/>
      <c r="P241" s="35"/>
      <c r="Q241" s="33"/>
      <c r="R241" s="33"/>
      <c r="S241" s="33"/>
      <c r="T241" s="33"/>
      <c r="U241" s="36"/>
      <c r="V241" s="33"/>
      <c r="W241" s="37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</row>
    <row r="242" spans="1:45">
      <c r="A242" s="30"/>
      <c r="B242" s="30"/>
      <c r="C242" s="30"/>
      <c r="D242" s="30"/>
      <c r="E242" s="38"/>
      <c r="F242" s="38"/>
      <c r="G242" s="38"/>
      <c r="H242" s="38"/>
      <c r="I242" s="38"/>
      <c r="J242" s="38"/>
      <c r="K242" s="38"/>
      <c r="L242" s="33"/>
      <c r="M242" s="33"/>
      <c r="N242" s="33"/>
      <c r="O242" s="114"/>
      <c r="P242" s="35"/>
      <c r="Q242" s="33"/>
      <c r="R242" s="33"/>
      <c r="S242" s="33"/>
      <c r="T242" s="33"/>
      <c r="U242" s="36"/>
      <c r="V242" s="33"/>
      <c r="W242" s="37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</row>
    <row r="243" spans="1:45">
      <c r="A243" s="30"/>
      <c r="B243" s="30"/>
      <c r="C243" s="30"/>
      <c r="D243" s="30"/>
      <c r="E243" s="38"/>
      <c r="F243" s="38"/>
      <c r="G243" s="38"/>
      <c r="H243" s="38"/>
      <c r="I243" s="38"/>
      <c r="J243" s="38"/>
      <c r="K243" s="38"/>
      <c r="L243" s="33"/>
      <c r="M243" s="33"/>
      <c r="N243" s="33"/>
      <c r="O243" s="114"/>
      <c r="P243" s="35"/>
      <c r="Q243" s="33"/>
      <c r="R243" s="33"/>
      <c r="S243" s="33"/>
      <c r="T243" s="33"/>
      <c r="U243" s="36"/>
      <c r="V243" s="33"/>
      <c r="W243" s="37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</row>
    <row r="244" spans="1:45">
      <c r="A244" s="30"/>
      <c r="B244" s="30"/>
      <c r="C244" s="30"/>
      <c r="D244" s="30"/>
      <c r="E244" s="38"/>
      <c r="F244" s="38"/>
      <c r="G244" s="38"/>
      <c r="H244" s="38"/>
      <c r="I244" s="38"/>
      <c r="J244" s="38"/>
      <c r="K244" s="38"/>
      <c r="L244" s="33"/>
      <c r="M244" s="33"/>
      <c r="N244" s="33"/>
      <c r="O244" s="114"/>
      <c r="P244" s="35"/>
      <c r="Q244" s="33"/>
      <c r="R244" s="33"/>
      <c r="S244" s="33"/>
      <c r="T244" s="33"/>
      <c r="U244" s="36"/>
      <c r="V244" s="33"/>
      <c r="W244" s="37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</row>
    <row r="245" spans="1:45">
      <c r="A245" s="30"/>
      <c r="B245" s="30"/>
      <c r="C245" s="30"/>
      <c r="D245" s="30"/>
      <c r="E245" s="38"/>
      <c r="F245" s="38"/>
      <c r="G245" s="38"/>
      <c r="H245" s="38"/>
      <c r="I245" s="38"/>
      <c r="J245" s="38"/>
      <c r="K245" s="38"/>
      <c r="L245" s="33"/>
      <c r="M245" s="33"/>
      <c r="N245" s="33"/>
      <c r="O245" s="114"/>
      <c r="P245" s="35"/>
      <c r="Q245" s="33"/>
      <c r="R245" s="33"/>
      <c r="S245" s="33"/>
      <c r="T245" s="33"/>
      <c r="U245" s="36"/>
      <c r="V245" s="33"/>
      <c r="W245" s="37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</row>
    <row r="246" spans="1:45">
      <c r="A246" s="30"/>
      <c r="B246" s="30"/>
      <c r="C246" s="30"/>
      <c r="D246" s="30"/>
      <c r="E246" s="38"/>
      <c r="F246" s="38"/>
      <c r="G246" s="38"/>
      <c r="H246" s="38"/>
      <c r="I246" s="38"/>
      <c r="J246" s="38"/>
      <c r="K246" s="38"/>
      <c r="L246" s="33"/>
      <c r="M246" s="33"/>
      <c r="N246" s="33"/>
      <c r="O246" s="114"/>
      <c r="P246" s="35"/>
      <c r="Q246" s="33"/>
      <c r="R246" s="33"/>
      <c r="S246" s="33"/>
      <c r="T246" s="33"/>
      <c r="U246" s="36"/>
      <c r="V246" s="33"/>
      <c r="W246" s="37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</row>
    <row r="247" spans="1:45">
      <c r="A247" s="30"/>
      <c r="B247" s="30"/>
      <c r="C247" s="30"/>
      <c r="D247" s="30"/>
      <c r="E247" s="38"/>
      <c r="F247" s="38"/>
      <c r="G247" s="38"/>
      <c r="H247" s="38"/>
      <c r="I247" s="38"/>
      <c r="J247" s="38"/>
      <c r="K247" s="38"/>
      <c r="L247" s="33"/>
      <c r="M247" s="33"/>
      <c r="N247" s="33"/>
      <c r="O247" s="114"/>
      <c r="P247" s="35"/>
      <c r="Q247" s="33"/>
      <c r="R247" s="33"/>
      <c r="S247" s="33"/>
      <c r="T247" s="33"/>
      <c r="U247" s="36"/>
      <c r="V247" s="33"/>
      <c r="W247" s="37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</row>
    <row r="248" spans="1:45">
      <c r="A248" s="30"/>
      <c r="B248" s="30"/>
      <c r="C248" s="30"/>
      <c r="D248" s="30"/>
      <c r="E248" s="38"/>
      <c r="F248" s="38"/>
      <c r="G248" s="38"/>
      <c r="H248" s="38"/>
      <c r="I248" s="38"/>
      <c r="J248" s="38"/>
      <c r="K248" s="38"/>
      <c r="L248" s="33"/>
      <c r="M248" s="33"/>
      <c r="N248" s="33"/>
      <c r="O248" s="114"/>
      <c r="P248" s="35"/>
      <c r="Q248" s="33"/>
      <c r="R248" s="33"/>
      <c r="S248" s="33"/>
      <c r="T248" s="33"/>
      <c r="U248" s="36"/>
      <c r="V248" s="33"/>
      <c r="W248" s="37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</row>
    <row r="249" spans="1:45">
      <c r="A249" s="30"/>
      <c r="B249" s="30"/>
      <c r="C249" s="30"/>
      <c r="D249" s="30"/>
      <c r="E249" s="38"/>
      <c r="F249" s="38"/>
      <c r="G249" s="38"/>
      <c r="H249" s="38"/>
      <c r="I249" s="38"/>
      <c r="J249" s="38"/>
      <c r="K249" s="38"/>
      <c r="L249" s="33"/>
      <c r="M249" s="33"/>
      <c r="N249" s="33"/>
      <c r="O249" s="114"/>
      <c r="P249" s="35"/>
      <c r="Q249" s="33"/>
      <c r="R249" s="33"/>
      <c r="S249" s="33"/>
      <c r="T249" s="33"/>
      <c r="U249" s="36"/>
      <c r="V249" s="33"/>
      <c r="W249" s="37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</row>
    <row r="250" spans="1:45">
      <c r="A250" s="30"/>
      <c r="B250" s="30"/>
      <c r="C250" s="30"/>
      <c r="D250" s="30"/>
      <c r="E250" s="38"/>
      <c r="F250" s="38"/>
      <c r="G250" s="38"/>
      <c r="H250" s="38"/>
      <c r="I250" s="38"/>
      <c r="J250" s="38"/>
      <c r="K250" s="38"/>
      <c r="L250" s="33"/>
      <c r="M250" s="33"/>
      <c r="N250" s="33"/>
      <c r="O250" s="114"/>
      <c r="P250" s="35"/>
      <c r="Q250" s="33"/>
      <c r="R250" s="33"/>
      <c r="S250" s="33"/>
      <c r="T250" s="33"/>
      <c r="U250" s="36"/>
      <c r="V250" s="33"/>
      <c r="W250" s="37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</row>
    <row r="251" spans="1:45">
      <c r="A251" s="30"/>
      <c r="B251" s="30"/>
      <c r="C251" s="30"/>
      <c r="D251" s="30"/>
      <c r="E251" s="38"/>
      <c r="F251" s="38"/>
      <c r="G251" s="38"/>
      <c r="H251" s="38"/>
      <c r="I251" s="38"/>
      <c r="J251" s="38"/>
      <c r="K251" s="38"/>
      <c r="L251" s="33"/>
      <c r="M251" s="33"/>
      <c r="N251" s="33"/>
      <c r="O251" s="114"/>
      <c r="P251" s="35"/>
      <c r="Q251" s="33"/>
      <c r="R251" s="33"/>
      <c r="S251" s="33"/>
      <c r="T251" s="33"/>
      <c r="U251" s="36"/>
      <c r="V251" s="33"/>
      <c r="W251" s="37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</row>
    <row r="252" spans="1:45">
      <c r="A252" s="30"/>
      <c r="B252" s="30"/>
      <c r="C252" s="30"/>
      <c r="D252" s="30"/>
      <c r="E252" s="38"/>
      <c r="F252" s="38"/>
      <c r="G252" s="38"/>
      <c r="H252" s="38"/>
      <c r="I252" s="38"/>
      <c r="J252" s="38"/>
      <c r="K252" s="38"/>
      <c r="L252" s="33"/>
      <c r="M252" s="33"/>
      <c r="N252" s="33"/>
      <c r="O252" s="114"/>
      <c r="P252" s="35"/>
      <c r="Q252" s="33"/>
      <c r="R252" s="33"/>
      <c r="S252" s="33"/>
      <c r="T252" s="33"/>
      <c r="U252" s="36"/>
      <c r="V252" s="33"/>
      <c r="W252" s="37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</row>
    <row r="253" spans="1:45">
      <c r="A253" s="30"/>
      <c r="B253" s="30"/>
      <c r="C253" s="30"/>
      <c r="D253" s="30"/>
      <c r="E253" s="38"/>
      <c r="F253" s="38"/>
      <c r="G253" s="38"/>
      <c r="H253" s="38"/>
      <c r="I253" s="38"/>
      <c r="J253" s="38"/>
      <c r="K253" s="38"/>
      <c r="L253" s="33"/>
      <c r="M253" s="33"/>
      <c r="N253" s="33"/>
      <c r="O253" s="114"/>
      <c r="P253" s="35"/>
      <c r="Q253" s="33"/>
      <c r="R253" s="33"/>
      <c r="S253" s="33"/>
      <c r="T253" s="33"/>
      <c r="U253" s="36"/>
      <c r="V253" s="33"/>
      <c r="W253" s="37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</row>
    <row r="254" spans="1:45">
      <c r="A254" s="30"/>
      <c r="B254" s="30"/>
      <c r="C254" s="30"/>
      <c r="D254" s="30"/>
      <c r="E254" s="38"/>
      <c r="F254" s="38"/>
      <c r="G254" s="38"/>
      <c r="H254" s="38"/>
      <c r="I254" s="38"/>
      <c r="J254" s="38"/>
      <c r="K254" s="38"/>
      <c r="L254" s="33"/>
      <c r="M254" s="33"/>
      <c r="N254" s="33"/>
      <c r="O254" s="114"/>
      <c r="P254" s="35"/>
      <c r="Q254" s="33"/>
      <c r="R254" s="33"/>
      <c r="S254" s="33"/>
      <c r="T254" s="33"/>
      <c r="U254" s="36"/>
      <c r="V254" s="33"/>
      <c r="W254" s="37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</row>
    <row r="255" spans="1:45">
      <c r="A255" s="30"/>
      <c r="B255" s="30"/>
      <c r="C255" s="30"/>
      <c r="D255" s="30"/>
      <c r="E255" s="38"/>
      <c r="F255" s="38"/>
      <c r="G255" s="38"/>
      <c r="H255" s="38"/>
      <c r="I255" s="38"/>
      <c r="J255" s="38"/>
      <c r="K255" s="38"/>
      <c r="L255" s="33"/>
      <c r="M255" s="33"/>
      <c r="N255" s="33"/>
      <c r="O255" s="114"/>
      <c r="P255" s="35"/>
      <c r="Q255" s="33"/>
      <c r="R255" s="33"/>
      <c r="S255" s="33"/>
      <c r="T255" s="33"/>
      <c r="U255" s="36"/>
      <c r="V255" s="33"/>
      <c r="W255" s="37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</row>
    <row r="256" spans="1:45">
      <c r="A256" s="30"/>
      <c r="B256" s="30"/>
      <c r="C256" s="30"/>
      <c r="D256" s="30"/>
      <c r="E256" s="38"/>
      <c r="F256" s="38"/>
      <c r="G256" s="38"/>
      <c r="H256" s="38"/>
      <c r="I256" s="38"/>
      <c r="J256" s="38"/>
      <c r="K256" s="38"/>
      <c r="L256" s="33"/>
      <c r="M256" s="33"/>
      <c r="N256" s="33"/>
      <c r="O256" s="114"/>
      <c r="P256" s="35"/>
      <c r="Q256" s="33"/>
      <c r="R256" s="33"/>
      <c r="S256" s="33"/>
      <c r="T256" s="33"/>
      <c r="U256" s="36"/>
      <c r="V256" s="33"/>
      <c r="W256" s="37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</row>
    <row r="257" spans="1:45">
      <c r="A257" s="30"/>
      <c r="B257" s="30"/>
      <c r="C257" s="30"/>
      <c r="D257" s="30"/>
      <c r="E257" s="38"/>
      <c r="F257" s="38"/>
      <c r="G257" s="38"/>
      <c r="H257" s="38"/>
      <c r="I257" s="38"/>
      <c r="J257" s="38"/>
      <c r="K257" s="38"/>
      <c r="L257" s="33"/>
      <c r="M257" s="33"/>
      <c r="N257" s="33"/>
      <c r="O257" s="114"/>
      <c r="P257" s="35"/>
      <c r="Q257" s="33"/>
      <c r="R257" s="33"/>
      <c r="S257" s="33"/>
      <c r="T257" s="33"/>
      <c r="U257" s="36"/>
      <c r="V257" s="33"/>
      <c r="W257" s="37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</row>
    <row r="258" spans="1:45">
      <c r="A258" s="30"/>
      <c r="B258" s="30"/>
      <c r="C258" s="30"/>
      <c r="D258" s="30"/>
      <c r="E258" s="38"/>
      <c r="F258" s="38"/>
      <c r="G258" s="38"/>
      <c r="H258" s="38"/>
      <c r="I258" s="38"/>
      <c r="J258" s="38"/>
      <c r="K258" s="38"/>
      <c r="L258" s="33"/>
      <c r="M258" s="33"/>
      <c r="N258" s="33"/>
      <c r="O258" s="114"/>
      <c r="P258" s="35"/>
      <c r="Q258" s="33"/>
      <c r="R258" s="33"/>
      <c r="S258" s="33"/>
      <c r="T258" s="33"/>
      <c r="U258" s="36"/>
      <c r="V258" s="33"/>
      <c r="W258" s="37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</row>
    <row r="259" spans="1:45">
      <c r="A259" s="30"/>
      <c r="B259" s="30"/>
      <c r="C259" s="30"/>
      <c r="D259" s="30"/>
      <c r="E259" s="38"/>
      <c r="F259" s="38"/>
      <c r="G259" s="38"/>
      <c r="H259" s="38"/>
      <c r="I259" s="38"/>
      <c r="J259" s="38"/>
      <c r="K259" s="38"/>
      <c r="L259" s="33"/>
      <c r="M259" s="33"/>
      <c r="N259" s="33"/>
      <c r="O259" s="114"/>
      <c r="P259" s="35"/>
      <c r="Q259" s="33"/>
      <c r="R259" s="33"/>
      <c r="S259" s="33"/>
      <c r="T259" s="33"/>
      <c r="U259" s="36"/>
      <c r="V259" s="33"/>
      <c r="W259" s="37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</row>
    <row r="260" spans="1:45">
      <c r="A260" s="30"/>
      <c r="B260" s="30"/>
      <c r="C260" s="30"/>
      <c r="D260" s="30"/>
      <c r="E260" s="38"/>
      <c r="F260" s="38"/>
      <c r="G260" s="38"/>
      <c r="H260" s="38"/>
      <c r="I260" s="38"/>
      <c r="J260" s="38"/>
      <c r="K260" s="38"/>
      <c r="L260" s="33"/>
      <c r="M260" s="33"/>
      <c r="N260" s="33"/>
      <c r="O260" s="114"/>
      <c r="P260" s="35"/>
      <c r="Q260" s="33"/>
      <c r="R260" s="33"/>
      <c r="S260" s="33"/>
      <c r="T260" s="33"/>
      <c r="U260" s="36"/>
      <c r="V260" s="33"/>
      <c r="W260" s="37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</row>
    <row r="261" spans="1:45">
      <c r="A261" s="30"/>
      <c r="B261" s="30"/>
      <c r="C261" s="30"/>
      <c r="D261" s="30"/>
      <c r="E261" s="38"/>
      <c r="F261" s="38"/>
      <c r="G261" s="38"/>
      <c r="H261" s="38"/>
      <c r="I261" s="38"/>
      <c r="J261" s="38"/>
      <c r="K261" s="38"/>
      <c r="L261" s="33"/>
      <c r="M261" s="33"/>
      <c r="N261" s="33"/>
      <c r="O261" s="114"/>
      <c r="P261" s="35"/>
      <c r="Q261" s="33"/>
      <c r="R261" s="33"/>
      <c r="S261" s="33"/>
      <c r="T261" s="33"/>
      <c r="U261" s="36"/>
      <c r="V261" s="33"/>
      <c r="W261" s="37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</row>
    <row r="262" spans="1:45">
      <c r="A262" s="30"/>
      <c r="B262" s="30"/>
      <c r="C262" s="30"/>
      <c r="D262" s="30"/>
      <c r="E262" s="38"/>
      <c r="F262" s="38"/>
      <c r="G262" s="38"/>
      <c r="H262" s="38"/>
      <c r="I262" s="38"/>
      <c r="J262" s="38"/>
      <c r="K262" s="38"/>
      <c r="L262" s="33"/>
      <c r="M262" s="33"/>
      <c r="N262" s="33"/>
      <c r="O262" s="114"/>
      <c r="P262" s="35"/>
      <c r="Q262" s="33"/>
      <c r="R262" s="33"/>
      <c r="S262" s="33"/>
      <c r="T262" s="33"/>
      <c r="U262" s="36"/>
      <c r="V262" s="33"/>
      <c r="W262" s="37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</row>
    <row r="263" spans="1:45">
      <c r="A263" s="30"/>
      <c r="B263" s="30"/>
      <c r="C263" s="30"/>
      <c r="D263" s="30"/>
      <c r="E263" s="38"/>
      <c r="F263" s="38"/>
      <c r="G263" s="38"/>
      <c r="H263" s="38"/>
      <c r="I263" s="38"/>
      <c r="J263" s="38"/>
      <c r="K263" s="38"/>
      <c r="L263" s="33"/>
      <c r="M263" s="33"/>
      <c r="N263" s="33"/>
      <c r="O263" s="114"/>
      <c r="P263" s="35"/>
      <c r="Q263" s="33"/>
      <c r="R263" s="33"/>
      <c r="S263" s="33"/>
      <c r="T263" s="33"/>
      <c r="U263" s="36"/>
      <c r="V263" s="33"/>
      <c r="W263" s="37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</row>
    <row r="264" spans="1:45">
      <c r="A264" s="30"/>
      <c r="B264" s="30"/>
      <c r="C264" s="30"/>
      <c r="D264" s="30"/>
      <c r="E264" s="38"/>
      <c r="F264" s="38"/>
      <c r="G264" s="38"/>
      <c r="H264" s="38"/>
      <c r="I264" s="38"/>
      <c r="J264" s="38"/>
      <c r="K264" s="38"/>
      <c r="L264" s="33"/>
      <c r="M264" s="33"/>
      <c r="N264" s="33"/>
      <c r="O264" s="114"/>
      <c r="P264" s="35"/>
      <c r="Q264" s="33"/>
      <c r="R264" s="33"/>
      <c r="S264" s="33"/>
      <c r="T264" s="33"/>
      <c r="U264" s="36"/>
      <c r="V264" s="33"/>
      <c r="W264" s="37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</row>
    <row r="265" spans="1:45">
      <c r="A265" s="30"/>
      <c r="B265" s="30"/>
      <c r="C265" s="30"/>
      <c r="D265" s="30"/>
      <c r="E265" s="38"/>
      <c r="F265" s="38"/>
      <c r="G265" s="38"/>
      <c r="H265" s="38"/>
      <c r="I265" s="38"/>
      <c r="J265" s="38"/>
      <c r="K265" s="38"/>
      <c r="L265" s="33"/>
      <c r="M265" s="33"/>
      <c r="N265" s="33"/>
      <c r="O265" s="114"/>
      <c r="P265" s="35"/>
      <c r="Q265" s="33"/>
      <c r="R265" s="33"/>
      <c r="S265" s="33"/>
      <c r="T265" s="33"/>
      <c r="U265" s="36"/>
      <c r="V265" s="33"/>
      <c r="W265" s="37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</row>
    <row r="266" spans="1:45">
      <c r="A266" s="30"/>
      <c r="B266" s="30"/>
      <c r="C266" s="30"/>
      <c r="D266" s="30"/>
      <c r="E266" s="38"/>
      <c r="F266" s="38"/>
      <c r="G266" s="38"/>
      <c r="H266" s="38"/>
      <c r="I266" s="38"/>
      <c r="J266" s="38"/>
      <c r="K266" s="38"/>
      <c r="L266" s="33"/>
      <c r="M266" s="33"/>
      <c r="N266" s="33"/>
      <c r="O266" s="114"/>
      <c r="P266" s="35"/>
      <c r="Q266" s="33"/>
      <c r="R266" s="33"/>
      <c r="S266" s="33"/>
      <c r="T266" s="33"/>
      <c r="U266" s="36"/>
      <c r="V266" s="33"/>
      <c r="W266" s="37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</row>
    <row r="267" spans="1:45">
      <c r="A267" s="30"/>
      <c r="B267" s="30"/>
      <c r="C267" s="30"/>
      <c r="D267" s="30"/>
      <c r="E267" s="38"/>
      <c r="F267" s="38"/>
      <c r="G267" s="38"/>
      <c r="H267" s="38"/>
      <c r="I267" s="38"/>
      <c r="J267" s="38"/>
      <c r="K267" s="38"/>
      <c r="L267" s="33"/>
      <c r="M267" s="33"/>
      <c r="N267" s="33"/>
      <c r="O267" s="114"/>
      <c r="P267" s="35"/>
      <c r="Q267" s="33"/>
      <c r="R267" s="33"/>
      <c r="S267" s="33"/>
      <c r="T267" s="33"/>
      <c r="U267" s="36"/>
      <c r="V267" s="33"/>
      <c r="W267" s="37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</row>
    <row r="268" spans="1:45">
      <c r="A268" s="30"/>
      <c r="B268" s="30"/>
      <c r="C268" s="30"/>
      <c r="D268" s="30"/>
      <c r="E268" s="38"/>
      <c r="F268" s="38"/>
      <c r="G268" s="38"/>
      <c r="H268" s="38"/>
      <c r="I268" s="38"/>
      <c r="J268" s="38"/>
      <c r="K268" s="38"/>
      <c r="L268" s="33"/>
      <c r="M268" s="33"/>
      <c r="N268" s="33"/>
      <c r="O268" s="114"/>
      <c r="P268" s="35"/>
      <c r="Q268" s="33"/>
      <c r="R268" s="33"/>
      <c r="S268" s="33"/>
      <c r="T268" s="33"/>
      <c r="U268" s="36"/>
      <c r="V268" s="33"/>
      <c r="W268" s="37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</row>
    <row r="269" spans="1:45">
      <c r="A269" s="30"/>
      <c r="B269" s="30"/>
      <c r="C269" s="30"/>
      <c r="D269" s="30"/>
      <c r="E269" s="38"/>
      <c r="F269" s="38"/>
      <c r="G269" s="38"/>
      <c r="H269" s="38"/>
      <c r="I269" s="38"/>
      <c r="J269" s="38"/>
      <c r="K269" s="38"/>
      <c r="L269" s="33"/>
      <c r="M269" s="33"/>
      <c r="N269" s="33"/>
      <c r="O269" s="114"/>
      <c r="P269" s="35"/>
      <c r="Q269" s="33"/>
      <c r="R269" s="33"/>
      <c r="S269" s="33"/>
      <c r="T269" s="33"/>
      <c r="U269" s="36"/>
      <c r="V269" s="33"/>
      <c r="W269" s="37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</row>
    <row r="270" spans="1:45">
      <c r="A270" s="30"/>
      <c r="B270" s="30"/>
      <c r="C270" s="30"/>
      <c r="D270" s="30"/>
      <c r="E270" s="38"/>
      <c r="F270" s="38"/>
      <c r="G270" s="38"/>
      <c r="H270" s="38"/>
      <c r="I270" s="38"/>
      <c r="J270" s="38"/>
      <c r="K270" s="38"/>
      <c r="L270" s="33"/>
      <c r="M270" s="33"/>
      <c r="N270" s="33"/>
      <c r="O270" s="114"/>
      <c r="P270" s="35"/>
      <c r="Q270" s="33"/>
      <c r="R270" s="33"/>
      <c r="S270" s="33"/>
      <c r="T270" s="33"/>
      <c r="U270" s="36"/>
      <c r="V270" s="33"/>
      <c r="W270" s="37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</row>
    <row r="271" spans="1:45">
      <c r="A271" s="30"/>
      <c r="B271" s="30"/>
      <c r="C271" s="30"/>
      <c r="D271" s="30"/>
      <c r="E271" s="38"/>
      <c r="F271" s="38"/>
      <c r="G271" s="38"/>
      <c r="H271" s="38"/>
      <c r="I271" s="38"/>
      <c r="J271" s="38"/>
      <c r="K271" s="38"/>
      <c r="L271" s="33"/>
      <c r="M271" s="33"/>
      <c r="N271" s="33"/>
      <c r="O271" s="114"/>
      <c r="P271" s="35"/>
      <c r="Q271" s="33"/>
      <c r="R271" s="33"/>
      <c r="S271" s="33"/>
      <c r="T271" s="33"/>
      <c r="U271" s="36"/>
      <c r="V271" s="33"/>
      <c r="W271" s="37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</row>
    <row r="272" spans="1:45">
      <c r="A272" s="30"/>
      <c r="B272" s="30"/>
      <c r="C272" s="30"/>
      <c r="D272" s="30"/>
      <c r="E272" s="38"/>
      <c r="F272" s="38"/>
      <c r="G272" s="38"/>
      <c r="H272" s="38"/>
      <c r="I272" s="38"/>
      <c r="J272" s="38"/>
      <c r="K272" s="38"/>
      <c r="L272" s="33"/>
      <c r="M272" s="33"/>
      <c r="N272" s="33"/>
      <c r="O272" s="114"/>
      <c r="P272" s="35"/>
      <c r="Q272" s="33"/>
      <c r="R272" s="33"/>
      <c r="S272" s="33"/>
      <c r="T272" s="33"/>
      <c r="U272" s="36"/>
      <c r="V272" s="33"/>
      <c r="W272" s="37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</row>
    <row r="273" spans="1:45">
      <c r="A273" s="30"/>
      <c r="B273" s="30"/>
      <c r="C273" s="30"/>
      <c r="D273" s="30"/>
      <c r="E273" s="38"/>
      <c r="F273" s="38"/>
      <c r="G273" s="38"/>
      <c r="H273" s="38"/>
      <c r="I273" s="38"/>
      <c r="J273" s="38"/>
      <c r="K273" s="38"/>
      <c r="L273" s="33"/>
      <c r="M273" s="33"/>
      <c r="N273" s="33"/>
      <c r="O273" s="114"/>
      <c r="P273" s="35"/>
      <c r="Q273" s="33"/>
      <c r="R273" s="33"/>
      <c r="S273" s="33"/>
      <c r="T273" s="33"/>
      <c r="U273" s="36"/>
      <c r="V273" s="33"/>
      <c r="W273" s="37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</row>
    <row r="274" spans="1:45">
      <c r="A274" s="30"/>
      <c r="B274" s="30"/>
      <c r="C274" s="30"/>
      <c r="D274" s="30"/>
      <c r="E274" s="38"/>
      <c r="F274" s="38"/>
      <c r="G274" s="38"/>
      <c r="H274" s="38"/>
      <c r="I274" s="38"/>
      <c r="J274" s="38"/>
      <c r="K274" s="38"/>
      <c r="L274" s="33"/>
      <c r="M274" s="33"/>
      <c r="N274" s="33"/>
      <c r="O274" s="114"/>
      <c r="P274" s="35"/>
      <c r="Q274" s="33"/>
      <c r="R274" s="33"/>
      <c r="S274" s="33"/>
      <c r="T274" s="33"/>
      <c r="U274" s="36"/>
      <c r="V274" s="33"/>
      <c r="W274" s="37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</row>
    <row r="275" spans="1:45">
      <c r="A275" s="30"/>
      <c r="B275" s="30"/>
      <c r="C275" s="30"/>
      <c r="D275" s="30"/>
      <c r="E275" s="38"/>
      <c r="F275" s="38"/>
      <c r="G275" s="38"/>
      <c r="H275" s="38"/>
      <c r="I275" s="38"/>
      <c r="J275" s="38"/>
      <c r="K275" s="38"/>
      <c r="L275" s="33"/>
      <c r="M275" s="33"/>
      <c r="N275" s="33"/>
      <c r="O275" s="114"/>
      <c r="P275" s="35"/>
      <c r="Q275" s="33"/>
      <c r="R275" s="33"/>
      <c r="S275" s="33"/>
      <c r="T275" s="33"/>
      <c r="U275" s="36"/>
      <c r="V275" s="33"/>
      <c r="W275" s="37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</row>
    <row r="276" spans="1:45">
      <c r="A276" s="30"/>
      <c r="B276" s="30"/>
      <c r="C276" s="30"/>
      <c r="D276" s="30"/>
      <c r="E276" s="38"/>
      <c r="F276" s="38"/>
      <c r="G276" s="38"/>
      <c r="H276" s="38"/>
      <c r="I276" s="38"/>
      <c r="J276" s="38"/>
      <c r="K276" s="38"/>
      <c r="L276" s="33"/>
      <c r="M276" s="33"/>
      <c r="N276" s="33"/>
      <c r="O276" s="114"/>
      <c r="P276" s="35"/>
      <c r="Q276" s="33"/>
      <c r="R276" s="33"/>
      <c r="S276" s="33"/>
      <c r="T276" s="33"/>
      <c r="U276" s="36"/>
      <c r="V276" s="33"/>
      <c r="W276" s="37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</row>
    <row r="277" spans="1:45">
      <c r="A277" s="30"/>
      <c r="B277" s="30"/>
      <c r="C277" s="30"/>
      <c r="D277" s="30"/>
      <c r="E277" s="38"/>
      <c r="F277" s="38"/>
      <c r="G277" s="38"/>
      <c r="H277" s="38"/>
      <c r="I277" s="38"/>
      <c r="J277" s="38"/>
      <c r="K277" s="38"/>
      <c r="L277" s="33"/>
      <c r="M277" s="33"/>
      <c r="N277" s="33"/>
      <c r="O277" s="114"/>
      <c r="P277" s="35"/>
      <c r="Q277" s="33"/>
      <c r="R277" s="33"/>
      <c r="S277" s="33"/>
      <c r="T277" s="33"/>
      <c r="U277" s="36"/>
      <c r="V277" s="33"/>
      <c r="W277" s="37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</row>
    <row r="278" spans="1:45">
      <c r="A278" s="30"/>
      <c r="B278" s="30"/>
      <c r="C278" s="30"/>
      <c r="D278" s="30"/>
      <c r="E278" s="38"/>
      <c r="F278" s="38"/>
      <c r="G278" s="38"/>
      <c r="H278" s="38"/>
      <c r="I278" s="38"/>
      <c r="J278" s="38"/>
      <c r="K278" s="38"/>
      <c r="L278" s="33"/>
      <c r="M278" s="33"/>
      <c r="N278" s="33"/>
      <c r="O278" s="114"/>
      <c r="P278" s="35"/>
      <c r="Q278" s="33"/>
      <c r="R278" s="33"/>
      <c r="S278" s="33"/>
      <c r="T278" s="33"/>
      <c r="U278" s="36"/>
      <c r="V278" s="33"/>
      <c r="W278" s="37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</row>
    <row r="279" spans="1:45">
      <c r="A279" s="30"/>
      <c r="B279" s="30"/>
      <c r="C279" s="30"/>
      <c r="D279" s="30"/>
      <c r="E279" s="38"/>
      <c r="F279" s="38"/>
      <c r="G279" s="38"/>
      <c r="H279" s="38"/>
      <c r="I279" s="38"/>
      <c r="J279" s="38"/>
      <c r="K279" s="38"/>
      <c r="L279" s="33"/>
      <c r="M279" s="33"/>
      <c r="N279" s="33"/>
      <c r="O279" s="114"/>
      <c r="P279" s="35"/>
      <c r="Q279" s="33"/>
      <c r="R279" s="33"/>
      <c r="S279" s="33"/>
      <c r="T279" s="33"/>
      <c r="U279" s="36"/>
      <c r="V279" s="33"/>
      <c r="W279" s="37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</row>
    <row r="280" spans="1:45">
      <c r="A280" s="30"/>
      <c r="B280" s="30"/>
      <c r="C280" s="30"/>
      <c r="D280" s="30"/>
      <c r="E280" s="38"/>
      <c r="F280" s="38"/>
      <c r="G280" s="38"/>
      <c r="H280" s="38"/>
      <c r="I280" s="38"/>
      <c r="J280" s="38"/>
      <c r="K280" s="38"/>
      <c r="L280" s="33"/>
      <c r="M280" s="33"/>
      <c r="N280" s="33"/>
      <c r="O280" s="114"/>
      <c r="P280" s="35"/>
      <c r="Q280" s="33"/>
      <c r="R280" s="33"/>
      <c r="S280" s="33"/>
      <c r="T280" s="33"/>
      <c r="U280" s="36"/>
      <c r="V280" s="33"/>
      <c r="W280" s="37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</row>
    <row r="281" spans="1:45">
      <c r="A281" s="30"/>
      <c r="B281" s="30"/>
      <c r="C281" s="30"/>
      <c r="D281" s="30"/>
      <c r="E281" s="38"/>
      <c r="F281" s="38"/>
      <c r="G281" s="38"/>
      <c r="H281" s="38"/>
      <c r="I281" s="38"/>
      <c r="J281" s="38"/>
      <c r="K281" s="38"/>
      <c r="L281" s="33"/>
      <c r="M281" s="33"/>
      <c r="N281" s="33"/>
      <c r="O281" s="114"/>
      <c r="P281" s="35"/>
      <c r="Q281" s="33"/>
      <c r="R281" s="33"/>
      <c r="S281" s="33"/>
      <c r="T281" s="33"/>
      <c r="U281" s="36"/>
      <c r="V281" s="33"/>
      <c r="W281" s="37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</row>
    <row r="282" spans="1:45">
      <c r="A282" s="30"/>
      <c r="B282" s="30"/>
      <c r="C282" s="30"/>
      <c r="D282" s="30"/>
      <c r="E282" s="38"/>
      <c r="F282" s="38"/>
      <c r="G282" s="38"/>
      <c r="H282" s="38"/>
      <c r="I282" s="38"/>
      <c r="J282" s="38"/>
      <c r="K282" s="38"/>
      <c r="L282" s="33"/>
      <c r="M282" s="33"/>
      <c r="N282" s="33"/>
      <c r="O282" s="114"/>
      <c r="P282" s="35"/>
      <c r="Q282" s="33"/>
      <c r="R282" s="33"/>
      <c r="S282" s="33"/>
      <c r="T282" s="33"/>
      <c r="U282" s="36"/>
      <c r="V282" s="33"/>
      <c r="W282" s="37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</row>
    <row r="283" spans="1:45">
      <c r="A283" s="30"/>
      <c r="B283" s="30"/>
      <c r="C283" s="30"/>
      <c r="D283" s="30"/>
      <c r="E283" s="38"/>
      <c r="F283" s="38"/>
      <c r="G283" s="38"/>
      <c r="H283" s="38"/>
      <c r="I283" s="38"/>
      <c r="J283" s="38"/>
      <c r="K283" s="38"/>
      <c r="L283" s="33"/>
      <c r="M283" s="33"/>
      <c r="N283" s="33"/>
      <c r="O283" s="114"/>
      <c r="P283" s="35"/>
      <c r="Q283" s="33"/>
      <c r="R283" s="33"/>
      <c r="S283" s="33"/>
      <c r="T283" s="33"/>
      <c r="U283" s="36"/>
      <c r="V283" s="33"/>
      <c r="W283" s="37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</row>
    <row r="284" spans="1:45">
      <c r="A284" s="30"/>
      <c r="B284" s="30"/>
      <c r="C284" s="30"/>
      <c r="D284" s="30"/>
      <c r="E284" s="38"/>
      <c r="F284" s="38"/>
      <c r="G284" s="38"/>
      <c r="H284" s="38"/>
      <c r="I284" s="38"/>
      <c r="J284" s="38"/>
      <c r="K284" s="38"/>
      <c r="L284" s="33"/>
      <c r="M284" s="33"/>
      <c r="N284" s="33"/>
      <c r="O284" s="114"/>
      <c r="P284" s="35"/>
      <c r="Q284" s="33"/>
      <c r="R284" s="33"/>
      <c r="S284" s="33"/>
      <c r="T284" s="33"/>
      <c r="U284" s="36"/>
      <c r="V284" s="33"/>
      <c r="W284" s="37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</row>
    <row r="285" spans="1:45">
      <c r="A285" s="30"/>
      <c r="B285" s="30"/>
      <c r="C285" s="30"/>
      <c r="D285" s="30"/>
      <c r="E285" s="38"/>
      <c r="F285" s="38"/>
      <c r="G285" s="38"/>
      <c r="H285" s="38"/>
      <c r="I285" s="38"/>
      <c r="J285" s="38"/>
      <c r="K285" s="38"/>
      <c r="L285" s="33"/>
      <c r="M285" s="33"/>
      <c r="N285" s="33"/>
      <c r="O285" s="114"/>
      <c r="P285" s="35"/>
      <c r="Q285" s="33"/>
      <c r="R285" s="33"/>
      <c r="S285" s="33"/>
      <c r="T285" s="33"/>
      <c r="U285" s="36"/>
      <c r="V285" s="33"/>
      <c r="W285" s="37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</row>
    <row r="286" spans="1:45">
      <c r="A286" s="30"/>
      <c r="B286" s="30"/>
      <c r="C286" s="30"/>
      <c r="D286" s="30"/>
      <c r="E286" s="38"/>
      <c r="F286" s="38"/>
      <c r="G286" s="38"/>
      <c r="H286" s="38"/>
      <c r="I286" s="38"/>
      <c r="J286" s="38"/>
      <c r="K286" s="38"/>
      <c r="L286" s="33"/>
      <c r="M286" s="33"/>
      <c r="N286" s="33"/>
      <c r="O286" s="114"/>
      <c r="P286" s="35"/>
      <c r="Q286" s="33"/>
      <c r="R286" s="33"/>
      <c r="S286" s="33"/>
      <c r="T286" s="33"/>
      <c r="U286" s="36"/>
      <c r="V286" s="33"/>
      <c r="W286" s="37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</row>
    <row r="287" spans="1:45">
      <c r="A287" s="30"/>
      <c r="B287" s="30"/>
      <c r="C287" s="30"/>
      <c r="D287" s="30"/>
      <c r="E287" s="38"/>
      <c r="F287" s="38"/>
      <c r="G287" s="38"/>
      <c r="H287" s="38"/>
      <c r="I287" s="38"/>
      <c r="J287" s="38"/>
      <c r="K287" s="38"/>
      <c r="L287" s="33"/>
      <c r="M287" s="33"/>
      <c r="N287" s="33"/>
      <c r="O287" s="114"/>
      <c r="P287" s="35"/>
      <c r="Q287" s="33"/>
      <c r="R287" s="33"/>
      <c r="S287" s="33"/>
      <c r="T287" s="33"/>
      <c r="U287" s="36"/>
      <c r="V287" s="33"/>
      <c r="W287" s="37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</row>
    <row r="288" spans="1:45">
      <c r="A288" s="30"/>
      <c r="B288" s="30"/>
      <c r="C288" s="30"/>
      <c r="D288" s="30"/>
      <c r="E288" s="38"/>
      <c r="F288" s="38"/>
      <c r="G288" s="38"/>
      <c r="H288" s="38"/>
      <c r="I288" s="38"/>
      <c r="J288" s="38"/>
      <c r="K288" s="38"/>
      <c r="L288" s="33"/>
      <c r="M288" s="33"/>
      <c r="N288" s="33"/>
      <c r="O288" s="114"/>
      <c r="P288" s="35"/>
      <c r="Q288" s="33"/>
      <c r="R288" s="33"/>
      <c r="S288" s="33"/>
      <c r="T288" s="33"/>
      <c r="U288" s="36"/>
      <c r="V288" s="33"/>
      <c r="W288" s="37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</row>
    <row r="289" spans="1:45">
      <c r="A289" s="30"/>
      <c r="B289" s="30"/>
      <c r="C289" s="30"/>
      <c r="D289" s="30"/>
      <c r="E289" s="38"/>
      <c r="F289" s="38"/>
      <c r="G289" s="38"/>
      <c r="H289" s="38"/>
      <c r="I289" s="38"/>
      <c r="J289" s="38"/>
      <c r="K289" s="38"/>
      <c r="L289" s="33"/>
      <c r="M289" s="33"/>
      <c r="N289" s="33"/>
      <c r="O289" s="114"/>
      <c r="P289" s="35"/>
      <c r="Q289" s="33"/>
      <c r="R289" s="33"/>
      <c r="S289" s="33"/>
      <c r="T289" s="33"/>
      <c r="U289" s="36"/>
      <c r="V289" s="33"/>
      <c r="W289" s="37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</row>
    <row r="290" spans="1:45">
      <c r="A290" s="30"/>
      <c r="B290" s="30"/>
      <c r="C290" s="30"/>
      <c r="D290" s="30"/>
      <c r="E290" s="38"/>
      <c r="F290" s="38"/>
      <c r="G290" s="38"/>
      <c r="H290" s="38"/>
      <c r="I290" s="38"/>
      <c r="J290" s="38"/>
      <c r="K290" s="38"/>
      <c r="L290" s="33"/>
      <c r="M290" s="33"/>
      <c r="N290" s="33"/>
      <c r="O290" s="114"/>
      <c r="P290" s="35"/>
      <c r="Q290" s="33"/>
      <c r="R290" s="33"/>
      <c r="S290" s="33"/>
      <c r="T290" s="33"/>
      <c r="U290" s="36"/>
      <c r="V290" s="33"/>
      <c r="W290" s="37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</row>
    <row r="291" spans="1:45">
      <c r="A291" s="30"/>
      <c r="B291" s="30"/>
      <c r="C291" s="30"/>
      <c r="D291" s="30"/>
      <c r="E291" s="38"/>
      <c r="F291" s="38"/>
      <c r="G291" s="38"/>
      <c r="H291" s="38"/>
      <c r="I291" s="38"/>
      <c r="J291" s="38"/>
      <c r="K291" s="38"/>
      <c r="L291" s="33"/>
      <c r="M291" s="33"/>
      <c r="N291" s="33"/>
      <c r="O291" s="114"/>
      <c r="P291" s="35"/>
      <c r="Q291" s="33"/>
      <c r="R291" s="33"/>
      <c r="S291" s="33"/>
      <c r="T291" s="33"/>
      <c r="U291" s="36"/>
      <c r="V291" s="33"/>
      <c r="W291" s="37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</row>
    <row r="292" spans="1:45">
      <c r="A292" s="30"/>
      <c r="B292" s="30"/>
      <c r="C292" s="30"/>
      <c r="D292" s="30"/>
      <c r="E292" s="38"/>
      <c r="F292" s="38"/>
      <c r="G292" s="38"/>
      <c r="H292" s="38"/>
      <c r="I292" s="38"/>
      <c r="J292" s="38"/>
      <c r="K292" s="38"/>
      <c r="L292" s="33"/>
      <c r="M292" s="33"/>
      <c r="N292" s="33"/>
      <c r="O292" s="114"/>
      <c r="P292" s="35"/>
      <c r="Q292" s="33"/>
      <c r="R292" s="33"/>
      <c r="S292" s="33"/>
      <c r="T292" s="33"/>
      <c r="U292" s="36"/>
      <c r="V292" s="33"/>
      <c r="W292" s="37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</row>
    <row r="293" spans="1:45">
      <c r="A293" s="30"/>
      <c r="B293" s="30"/>
      <c r="C293" s="30"/>
      <c r="D293" s="30"/>
      <c r="E293" s="38"/>
      <c r="F293" s="38"/>
      <c r="G293" s="38"/>
      <c r="H293" s="38"/>
      <c r="I293" s="38"/>
      <c r="J293" s="38"/>
      <c r="K293" s="38"/>
      <c r="L293" s="33"/>
      <c r="M293" s="33"/>
      <c r="N293" s="33"/>
      <c r="O293" s="114"/>
      <c r="P293" s="35"/>
      <c r="Q293" s="33"/>
      <c r="R293" s="33"/>
      <c r="S293" s="33"/>
      <c r="T293" s="33"/>
      <c r="U293" s="36"/>
      <c r="V293" s="33"/>
      <c r="W293" s="37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</row>
    <row r="294" spans="1:45">
      <c r="A294" s="30"/>
      <c r="B294" s="30"/>
      <c r="C294" s="30"/>
      <c r="D294" s="30"/>
      <c r="E294" s="38"/>
      <c r="F294" s="38"/>
      <c r="G294" s="38"/>
      <c r="H294" s="38"/>
      <c r="I294" s="38"/>
      <c r="J294" s="38"/>
      <c r="K294" s="38"/>
      <c r="L294" s="33"/>
      <c r="M294" s="33"/>
      <c r="N294" s="33"/>
      <c r="O294" s="114"/>
      <c r="P294" s="35"/>
      <c r="Q294" s="33"/>
      <c r="R294" s="33"/>
      <c r="S294" s="33"/>
      <c r="T294" s="33"/>
      <c r="U294" s="36"/>
      <c r="V294" s="33"/>
      <c r="W294" s="37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</row>
    <row r="295" spans="1:45">
      <c r="A295" s="30"/>
      <c r="B295" s="30"/>
      <c r="C295" s="30"/>
      <c r="D295" s="30"/>
      <c r="E295" s="38"/>
      <c r="F295" s="38"/>
      <c r="G295" s="38"/>
      <c r="H295" s="38"/>
      <c r="I295" s="38"/>
      <c r="J295" s="38"/>
      <c r="K295" s="38"/>
      <c r="L295" s="33"/>
      <c r="M295" s="33"/>
      <c r="N295" s="33"/>
      <c r="O295" s="114"/>
      <c r="P295" s="35"/>
      <c r="Q295" s="33"/>
      <c r="R295" s="33"/>
      <c r="S295" s="33"/>
      <c r="T295" s="33"/>
      <c r="U295" s="36"/>
      <c r="V295" s="33"/>
      <c r="W295" s="37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</row>
    <row r="296" spans="1:45">
      <c r="A296" s="30"/>
      <c r="B296" s="30"/>
      <c r="C296" s="30"/>
      <c r="D296" s="30"/>
      <c r="E296" s="38"/>
      <c r="F296" s="38"/>
      <c r="G296" s="38"/>
      <c r="H296" s="38"/>
      <c r="I296" s="38"/>
      <c r="J296" s="38"/>
      <c r="K296" s="38"/>
      <c r="L296" s="33"/>
      <c r="M296" s="33"/>
      <c r="N296" s="33"/>
      <c r="O296" s="114"/>
      <c r="P296" s="35"/>
      <c r="Q296" s="33"/>
      <c r="R296" s="33"/>
      <c r="S296" s="33"/>
      <c r="T296" s="33"/>
      <c r="U296" s="36"/>
      <c r="V296" s="33"/>
      <c r="W296" s="37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</row>
    <row r="297" spans="1:45">
      <c r="A297" s="30"/>
      <c r="B297" s="30"/>
      <c r="C297" s="30"/>
      <c r="D297" s="30"/>
      <c r="E297" s="38"/>
      <c r="F297" s="38"/>
      <c r="G297" s="38"/>
      <c r="H297" s="38"/>
      <c r="I297" s="38"/>
      <c r="J297" s="38"/>
      <c r="K297" s="38"/>
      <c r="L297" s="33"/>
      <c r="M297" s="33"/>
      <c r="N297" s="33"/>
      <c r="O297" s="114"/>
      <c r="P297" s="35"/>
      <c r="Q297" s="33"/>
      <c r="R297" s="33"/>
      <c r="S297" s="33"/>
      <c r="T297" s="33"/>
      <c r="U297" s="36"/>
      <c r="V297" s="33"/>
      <c r="W297" s="37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</row>
    <row r="298" spans="1:45">
      <c r="A298" s="30"/>
      <c r="B298" s="30"/>
      <c r="C298" s="30"/>
      <c r="D298" s="30"/>
      <c r="E298" s="38"/>
      <c r="F298" s="38"/>
      <c r="G298" s="38"/>
      <c r="H298" s="38"/>
      <c r="I298" s="38"/>
      <c r="J298" s="38"/>
      <c r="K298" s="38"/>
      <c r="L298" s="33"/>
      <c r="M298" s="33"/>
      <c r="N298" s="33"/>
      <c r="O298" s="114"/>
      <c r="P298" s="35"/>
      <c r="Q298" s="33"/>
      <c r="R298" s="33"/>
      <c r="S298" s="33"/>
      <c r="T298" s="33"/>
      <c r="U298" s="36"/>
      <c r="V298" s="33"/>
      <c r="W298" s="37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</row>
    <row r="299" spans="1:45">
      <c r="A299" s="30"/>
      <c r="B299" s="30"/>
      <c r="C299" s="30"/>
      <c r="D299" s="30"/>
      <c r="E299" s="38"/>
      <c r="F299" s="38"/>
      <c r="G299" s="38"/>
      <c r="H299" s="38"/>
      <c r="I299" s="38"/>
      <c r="J299" s="38"/>
      <c r="K299" s="38"/>
      <c r="L299" s="33"/>
      <c r="M299" s="33"/>
      <c r="N299" s="33"/>
      <c r="O299" s="114"/>
      <c r="P299" s="35"/>
      <c r="Q299" s="33"/>
      <c r="R299" s="33"/>
      <c r="S299" s="33"/>
      <c r="T299" s="33"/>
      <c r="U299" s="36"/>
      <c r="V299" s="33"/>
      <c r="W299" s="37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</row>
    <row r="300" spans="1:45">
      <c r="A300" s="30"/>
      <c r="B300" s="30"/>
      <c r="C300" s="30"/>
      <c r="D300" s="30"/>
      <c r="E300" s="38"/>
      <c r="F300" s="38"/>
      <c r="G300" s="38"/>
      <c r="H300" s="38"/>
      <c r="I300" s="38"/>
      <c r="J300" s="38"/>
      <c r="K300" s="38"/>
      <c r="L300" s="33"/>
      <c r="M300" s="33"/>
      <c r="N300" s="33"/>
      <c r="O300" s="114"/>
      <c r="P300" s="35"/>
      <c r="Q300" s="33"/>
      <c r="R300" s="33"/>
      <c r="S300" s="33"/>
      <c r="T300" s="33"/>
      <c r="U300" s="36"/>
      <c r="V300" s="33"/>
      <c r="W300" s="37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</row>
    <row r="301" spans="1:45">
      <c r="A301" s="30"/>
      <c r="B301" s="30"/>
      <c r="C301" s="30"/>
      <c r="D301" s="30"/>
      <c r="E301" s="38"/>
      <c r="F301" s="38"/>
      <c r="G301" s="38"/>
      <c r="H301" s="38"/>
      <c r="I301" s="38"/>
      <c r="J301" s="38"/>
      <c r="K301" s="38"/>
      <c r="L301" s="33"/>
      <c r="M301" s="33"/>
      <c r="N301" s="33"/>
      <c r="O301" s="114"/>
      <c r="P301" s="35"/>
      <c r="Q301" s="33"/>
      <c r="R301" s="33"/>
      <c r="S301" s="33"/>
      <c r="T301" s="33"/>
      <c r="U301" s="36"/>
      <c r="V301" s="33"/>
      <c r="W301" s="37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</row>
    <row r="302" spans="1:45">
      <c r="A302" s="30"/>
      <c r="B302" s="30"/>
      <c r="C302" s="30"/>
      <c r="D302" s="30"/>
      <c r="E302" s="38"/>
      <c r="F302" s="38"/>
      <c r="G302" s="38"/>
      <c r="H302" s="38"/>
      <c r="I302" s="38"/>
      <c r="J302" s="38"/>
      <c r="K302" s="38"/>
      <c r="L302" s="33"/>
      <c r="M302" s="33"/>
      <c r="N302" s="33"/>
      <c r="O302" s="114"/>
      <c r="P302" s="35"/>
      <c r="Q302" s="33"/>
      <c r="R302" s="33"/>
      <c r="S302" s="33"/>
      <c r="T302" s="33"/>
      <c r="U302" s="36"/>
      <c r="V302" s="33"/>
      <c r="W302" s="37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</row>
    <row r="303" spans="1:45">
      <c r="A303" s="30"/>
      <c r="B303" s="30"/>
      <c r="C303" s="30"/>
      <c r="D303" s="30"/>
      <c r="E303" s="38"/>
      <c r="F303" s="38"/>
      <c r="G303" s="38"/>
      <c r="H303" s="38"/>
      <c r="I303" s="38"/>
      <c r="J303" s="38"/>
      <c r="K303" s="38"/>
      <c r="L303" s="33"/>
      <c r="M303" s="33"/>
      <c r="N303" s="33"/>
      <c r="O303" s="114"/>
      <c r="P303" s="35"/>
      <c r="Q303" s="33"/>
      <c r="R303" s="33"/>
      <c r="S303" s="33"/>
      <c r="T303" s="33"/>
      <c r="U303" s="36"/>
      <c r="V303" s="33"/>
      <c r="W303" s="37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</row>
    <row r="304" spans="1:45">
      <c r="A304" s="30"/>
      <c r="B304" s="30"/>
      <c r="C304" s="30"/>
      <c r="D304" s="30"/>
      <c r="E304" s="38"/>
      <c r="F304" s="38"/>
      <c r="G304" s="38"/>
      <c r="H304" s="38"/>
      <c r="I304" s="38"/>
      <c r="J304" s="38"/>
      <c r="K304" s="38"/>
      <c r="L304" s="33"/>
      <c r="M304" s="33"/>
      <c r="N304" s="33"/>
      <c r="O304" s="114"/>
      <c r="P304" s="35"/>
      <c r="Q304" s="33"/>
      <c r="R304" s="33"/>
      <c r="S304" s="33"/>
      <c r="T304" s="33"/>
      <c r="U304" s="36"/>
      <c r="V304" s="33"/>
      <c r="W304" s="37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</row>
    <row r="305" spans="1:45">
      <c r="A305" s="30"/>
      <c r="B305" s="30"/>
      <c r="C305" s="30"/>
      <c r="D305" s="30"/>
      <c r="E305" s="38"/>
      <c r="F305" s="38"/>
      <c r="G305" s="38"/>
      <c r="H305" s="38"/>
      <c r="I305" s="38"/>
      <c r="J305" s="38"/>
      <c r="K305" s="38"/>
      <c r="L305" s="33"/>
      <c r="M305" s="33"/>
      <c r="N305" s="33"/>
      <c r="O305" s="114"/>
      <c r="P305" s="35"/>
      <c r="Q305" s="33"/>
      <c r="R305" s="33"/>
      <c r="S305" s="33"/>
      <c r="T305" s="33"/>
      <c r="U305" s="36"/>
      <c r="V305" s="33"/>
      <c r="W305" s="37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</row>
    <row r="306" spans="1:45">
      <c r="A306" s="30"/>
      <c r="B306" s="30"/>
      <c r="C306" s="30"/>
      <c r="D306" s="30"/>
      <c r="E306" s="38"/>
      <c r="F306" s="38"/>
      <c r="G306" s="38"/>
      <c r="H306" s="38"/>
      <c r="I306" s="38"/>
      <c r="J306" s="38"/>
      <c r="K306" s="38"/>
      <c r="L306" s="33"/>
      <c r="M306" s="33"/>
      <c r="N306" s="33"/>
      <c r="O306" s="114"/>
      <c r="P306" s="35"/>
      <c r="Q306" s="33"/>
      <c r="R306" s="33"/>
      <c r="S306" s="33"/>
      <c r="T306" s="33"/>
      <c r="U306" s="36"/>
      <c r="V306" s="33"/>
      <c r="W306" s="37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</row>
    <row r="307" spans="1:45">
      <c r="A307" s="30"/>
      <c r="B307" s="30"/>
      <c r="C307" s="30"/>
      <c r="D307" s="30"/>
      <c r="E307" s="38"/>
      <c r="F307" s="38"/>
      <c r="G307" s="38"/>
      <c r="H307" s="38"/>
      <c r="I307" s="38"/>
      <c r="J307" s="38"/>
      <c r="K307" s="38"/>
      <c r="L307" s="33"/>
      <c r="M307" s="33"/>
      <c r="N307" s="33"/>
      <c r="O307" s="114"/>
      <c r="P307" s="35"/>
      <c r="Q307" s="33"/>
      <c r="R307" s="33"/>
      <c r="S307" s="33"/>
      <c r="T307" s="33"/>
      <c r="U307" s="36"/>
      <c r="V307" s="33"/>
      <c r="W307" s="37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</row>
    <row r="308" spans="1:45">
      <c r="A308" s="30"/>
      <c r="B308" s="30"/>
      <c r="C308" s="30"/>
      <c r="D308" s="30"/>
      <c r="E308" s="38"/>
      <c r="F308" s="38"/>
      <c r="G308" s="38"/>
      <c r="H308" s="38"/>
      <c r="I308" s="38"/>
      <c r="J308" s="38"/>
      <c r="K308" s="38"/>
      <c r="L308" s="33"/>
      <c r="M308" s="33"/>
      <c r="N308" s="33"/>
      <c r="O308" s="114"/>
      <c r="P308" s="35"/>
      <c r="Q308" s="33"/>
      <c r="R308" s="33"/>
      <c r="S308" s="33"/>
      <c r="T308" s="33"/>
      <c r="U308" s="36"/>
      <c r="V308" s="33"/>
      <c r="W308" s="37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</row>
    <row r="309" spans="1:45">
      <c r="A309" s="30"/>
      <c r="B309" s="30"/>
      <c r="C309" s="30"/>
      <c r="D309" s="30"/>
      <c r="E309" s="38"/>
      <c r="F309" s="38"/>
      <c r="G309" s="38"/>
      <c r="H309" s="38"/>
      <c r="I309" s="38"/>
      <c r="J309" s="38"/>
      <c r="K309" s="38"/>
      <c r="L309" s="33"/>
      <c r="M309" s="33"/>
      <c r="N309" s="33"/>
      <c r="O309" s="114"/>
      <c r="P309" s="35"/>
      <c r="Q309" s="33"/>
      <c r="R309" s="33"/>
      <c r="S309" s="33"/>
      <c r="T309" s="33"/>
      <c r="U309" s="36"/>
      <c r="V309" s="33"/>
      <c r="W309" s="37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</row>
    <row r="310" spans="1:45">
      <c r="A310" s="30"/>
      <c r="B310" s="30"/>
      <c r="C310" s="30"/>
      <c r="D310" s="30"/>
      <c r="E310" s="38"/>
      <c r="F310" s="38"/>
      <c r="G310" s="38"/>
      <c r="H310" s="38"/>
      <c r="I310" s="38"/>
      <c r="J310" s="38"/>
      <c r="K310" s="38"/>
      <c r="L310" s="33"/>
      <c r="M310" s="33"/>
      <c r="N310" s="33"/>
      <c r="O310" s="114"/>
      <c r="P310" s="35"/>
      <c r="Q310" s="33"/>
      <c r="R310" s="33"/>
      <c r="S310" s="33"/>
      <c r="T310" s="33"/>
      <c r="U310" s="36"/>
      <c r="V310" s="33"/>
      <c r="W310" s="37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</row>
    <row r="311" spans="1:45">
      <c r="A311" s="30"/>
      <c r="B311" s="30"/>
      <c r="C311" s="30"/>
      <c r="D311" s="30"/>
      <c r="E311" s="38"/>
      <c r="F311" s="38"/>
      <c r="G311" s="38"/>
      <c r="H311" s="38"/>
      <c r="I311" s="38"/>
      <c r="J311" s="38"/>
      <c r="K311" s="38"/>
      <c r="L311" s="33"/>
      <c r="M311" s="33"/>
      <c r="N311" s="33"/>
      <c r="O311" s="114"/>
      <c r="P311" s="35"/>
      <c r="Q311" s="33"/>
      <c r="R311" s="33"/>
      <c r="S311" s="33"/>
      <c r="T311" s="33"/>
      <c r="U311" s="36"/>
      <c r="V311" s="33"/>
      <c r="W311" s="37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</row>
    <row r="312" spans="1:45">
      <c r="A312" s="30"/>
      <c r="B312" s="30"/>
      <c r="C312" s="30"/>
      <c r="D312" s="30"/>
      <c r="E312" s="38"/>
      <c r="F312" s="38"/>
      <c r="G312" s="38"/>
      <c r="H312" s="38"/>
      <c r="I312" s="38"/>
      <c r="J312" s="38"/>
      <c r="K312" s="38"/>
      <c r="L312" s="33"/>
      <c r="M312" s="33"/>
      <c r="N312" s="33"/>
      <c r="O312" s="114"/>
      <c r="P312" s="35"/>
      <c r="Q312" s="33"/>
      <c r="R312" s="33"/>
      <c r="S312" s="33"/>
      <c r="T312" s="33"/>
      <c r="U312" s="36"/>
      <c r="V312" s="33"/>
      <c r="W312" s="37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</row>
    <row r="313" spans="1:45">
      <c r="A313" s="30"/>
      <c r="B313" s="30"/>
      <c r="C313" s="30"/>
      <c r="D313" s="30"/>
      <c r="E313" s="38"/>
      <c r="F313" s="38"/>
      <c r="G313" s="38"/>
      <c r="H313" s="38"/>
      <c r="I313" s="38"/>
      <c r="J313" s="38"/>
      <c r="K313" s="38"/>
      <c r="L313" s="33"/>
      <c r="M313" s="33"/>
      <c r="N313" s="33"/>
      <c r="O313" s="114"/>
      <c r="P313" s="35"/>
      <c r="Q313" s="33"/>
      <c r="R313" s="33"/>
      <c r="S313" s="33"/>
      <c r="T313" s="33"/>
      <c r="U313" s="36"/>
      <c r="V313" s="33"/>
      <c r="W313" s="37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</row>
    <row r="314" spans="1:45">
      <c r="A314" s="30"/>
      <c r="B314" s="30"/>
      <c r="C314" s="30"/>
      <c r="D314" s="30"/>
      <c r="E314" s="38"/>
      <c r="F314" s="38"/>
      <c r="G314" s="38"/>
      <c r="H314" s="38"/>
      <c r="I314" s="38"/>
      <c r="J314" s="38"/>
      <c r="K314" s="38"/>
      <c r="L314" s="33"/>
      <c r="M314" s="33"/>
      <c r="N314" s="33"/>
      <c r="O314" s="114"/>
      <c r="P314" s="35"/>
      <c r="Q314" s="33"/>
      <c r="R314" s="33"/>
      <c r="S314" s="33"/>
      <c r="T314" s="33"/>
      <c r="U314" s="36"/>
      <c r="V314" s="33"/>
      <c r="W314" s="37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</row>
    <row r="315" spans="1:45">
      <c r="A315" s="30"/>
      <c r="B315" s="30"/>
      <c r="C315" s="30"/>
      <c r="D315" s="30"/>
      <c r="E315" s="38"/>
      <c r="F315" s="38"/>
      <c r="G315" s="38"/>
      <c r="H315" s="38"/>
      <c r="I315" s="38"/>
      <c r="J315" s="38"/>
      <c r="K315" s="38"/>
      <c r="L315" s="33"/>
      <c r="M315" s="33"/>
      <c r="N315" s="33"/>
      <c r="O315" s="114"/>
      <c r="P315" s="35"/>
      <c r="Q315" s="33"/>
      <c r="R315" s="33"/>
      <c r="S315" s="33"/>
      <c r="T315" s="33"/>
      <c r="U315" s="36"/>
      <c r="V315" s="33"/>
      <c r="W315" s="37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</row>
    <row r="316" spans="1:45">
      <c r="A316" s="30"/>
      <c r="B316" s="30"/>
      <c r="C316" s="30"/>
      <c r="D316" s="30"/>
      <c r="E316" s="38"/>
      <c r="F316" s="38"/>
      <c r="G316" s="38"/>
      <c r="H316" s="38"/>
      <c r="I316" s="38"/>
      <c r="J316" s="38"/>
      <c r="K316" s="38"/>
      <c r="L316" s="33"/>
      <c r="M316" s="33"/>
      <c r="N316" s="33"/>
      <c r="O316" s="114"/>
      <c r="P316" s="35"/>
      <c r="Q316" s="33"/>
      <c r="R316" s="33"/>
      <c r="S316" s="33"/>
      <c r="T316" s="33"/>
      <c r="U316" s="36"/>
      <c r="V316" s="33"/>
      <c r="W316" s="37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</row>
    <row r="317" spans="1:45">
      <c r="A317" s="30"/>
      <c r="B317" s="30"/>
      <c r="C317" s="30"/>
      <c r="D317" s="30"/>
      <c r="E317" s="38"/>
      <c r="F317" s="38"/>
      <c r="G317" s="38"/>
      <c r="H317" s="38"/>
      <c r="I317" s="38"/>
      <c r="J317" s="38"/>
      <c r="K317" s="38"/>
      <c r="L317" s="33"/>
      <c r="M317" s="33"/>
      <c r="N317" s="33"/>
      <c r="O317" s="114"/>
      <c r="P317" s="35"/>
      <c r="Q317" s="33"/>
      <c r="R317" s="33"/>
      <c r="S317" s="33"/>
      <c r="T317" s="33"/>
      <c r="U317" s="36"/>
      <c r="V317" s="33"/>
      <c r="W317" s="37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</row>
    <row r="318" spans="1:45">
      <c r="A318" s="30"/>
      <c r="B318" s="30"/>
      <c r="C318" s="30"/>
      <c r="D318" s="30"/>
      <c r="E318" s="38"/>
      <c r="F318" s="38"/>
      <c r="G318" s="38"/>
      <c r="H318" s="38"/>
      <c r="I318" s="38"/>
      <c r="J318" s="38"/>
      <c r="K318" s="38"/>
      <c r="L318" s="33"/>
      <c r="M318" s="33"/>
      <c r="N318" s="33"/>
      <c r="O318" s="114"/>
      <c r="P318" s="35"/>
      <c r="Q318" s="33"/>
      <c r="R318" s="33"/>
      <c r="S318" s="33"/>
      <c r="T318" s="33"/>
      <c r="U318" s="36"/>
      <c r="V318" s="33"/>
      <c r="W318" s="37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</row>
    <row r="319" spans="1:45">
      <c r="A319" s="30"/>
      <c r="B319" s="30"/>
      <c r="C319" s="30"/>
      <c r="D319" s="30"/>
      <c r="E319" s="38"/>
      <c r="F319" s="38"/>
      <c r="G319" s="38"/>
      <c r="H319" s="38"/>
      <c r="I319" s="38"/>
      <c r="J319" s="38"/>
      <c r="K319" s="38"/>
      <c r="L319" s="33"/>
      <c r="M319" s="33"/>
      <c r="N319" s="33"/>
      <c r="O319" s="114"/>
      <c r="P319" s="35"/>
      <c r="Q319" s="33"/>
      <c r="R319" s="33"/>
      <c r="S319" s="33"/>
      <c r="T319" s="33"/>
      <c r="U319" s="36"/>
      <c r="V319" s="33"/>
      <c r="W319" s="37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</row>
    <row r="320" spans="1:45">
      <c r="A320" s="30"/>
      <c r="B320" s="30"/>
      <c r="C320" s="30"/>
      <c r="D320" s="30"/>
      <c r="E320" s="38"/>
      <c r="F320" s="38"/>
      <c r="G320" s="38"/>
      <c r="H320" s="38"/>
      <c r="I320" s="38"/>
      <c r="J320" s="38"/>
      <c r="K320" s="38"/>
      <c r="L320" s="33"/>
      <c r="M320" s="33"/>
      <c r="N320" s="33"/>
      <c r="O320" s="114"/>
      <c r="P320" s="35"/>
      <c r="Q320" s="33"/>
      <c r="R320" s="33"/>
      <c r="S320" s="33"/>
      <c r="T320" s="33"/>
      <c r="U320" s="36"/>
      <c r="V320" s="33"/>
      <c r="W320" s="37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</row>
    <row r="321" spans="1:45">
      <c r="A321" s="30"/>
      <c r="B321" s="30"/>
      <c r="C321" s="30"/>
      <c r="D321" s="30"/>
      <c r="E321" s="38"/>
      <c r="F321" s="38"/>
      <c r="G321" s="38"/>
      <c r="H321" s="38"/>
      <c r="I321" s="38"/>
      <c r="J321" s="38"/>
      <c r="K321" s="38"/>
      <c r="L321" s="33"/>
      <c r="M321" s="33"/>
      <c r="N321" s="33"/>
      <c r="O321" s="114"/>
      <c r="P321" s="35"/>
      <c r="Q321" s="33"/>
      <c r="R321" s="33"/>
      <c r="S321" s="33"/>
      <c r="T321" s="33"/>
      <c r="U321" s="36"/>
      <c r="V321" s="33"/>
      <c r="W321" s="37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</row>
    <row r="322" spans="1:45">
      <c r="A322" s="30"/>
      <c r="B322" s="30"/>
      <c r="C322" s="30"/>
      <c r="D322" s="30"/>
      <c r="E322" s="38"/>
      <c r="F322" s="38"/>
      <c r="G322" s="38"/>
      <c r="H322" s="38"/>
      <c r="I322" s="38"/>
      <c r="J322" s="38"/>
      <c r="K322" s="38"/>
      <c r="L322" s="33"/>
      <c r="M322" s="33"/>
      <c r="N322" s="33"/>
      <c r="O322" s="114"/>
      <c r="P322" s="35"/>
      <c r="Q322" s="33"/>
      <c r="R322" s="33"/>
      <c r="S322" s="33"/>
      <c r="T322" s="33"/>
      <c r="U322" s="36"/>
      <c r="V322" s="33"/>
      <c r="W322" s="37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</row>
    <row r="323" spans="1:45">
      <c r="A323" s="30"/>
      <c r="B323" s="30"/>
      <c r="C323" s="30"/>
      <c r="D323" s="30"/>
      <c r="E323" s="38"/>
      <c r="F323" s="38"/>
      <c r="G323" s="38"/>
      <c r="H323" s="38"/>
      <c r="I323" s="38"/>
      <c r="J323" s="38"/>
      <c r="K323" s="38"/>
      <c r="L323" s="33"/>
      <c r="M323" s="33"/>
      <c r="N323" s="33"/>
      <c r="O323" s="114"/>
      <c r="P323" s="35"/>
      <c r="Q323" s="33"/>
      <c r="R323" s="33"/>
      <c r="S323" s="33"/>
      <c r="T323" s="33"/>
      <c r="U323" s="36"/>
      <c r="V323" s="33"/>
      <c r="W323" s="37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</row>
    <row r="324" spans="1:45">
      <c r="A324" s="30"/>
      <c r="B324" s="30"/>
      <c r="C324" s="30"/>
      <c r="D324" s="30"/>
      <c r="E324" s="38"/>
      <c r="F324" s="38"/>
      <c r="G324" s="38"/>
      <c r="H324" s="38"/>
      <c r="I324" s="38"/>
      <c r="J324" s="38"/>
      <c r="K324" s="38"/>
      <c r="L324" s="33"/>
      <c r="M324" s="33"/>
      <c r="N324" s="33"/>
      <c r="O324" s="114"/>
      <c r="P324" s="35"/>
      <c r="Q324" s="33"/>
      <c r="R324" s="33"/>
      <c r="S324" s="33"/>
      <c r="T324" s="33"/>
      <c r="U324" s="36"/>
      <c r="V324" s="33"/>
      <c r="W324" s="37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</row>
    <row r="325" spans="1:45">
      <c r="A325" s="30"/>
      <c r="B325" s="30"/>
      <c r="C325" s="30"/>
      <c r="D325" s="30"/>
      <c r="E325" s="38"/>
      <c r="F325" s="38"/>
      <c r="G325" s="38"/>
      <c r="H325" s="38"/>
      <c r="I325" s="38"/>
      <c r="J325" s="38"/>
      <c r="K325" s="38"/>
      <c r="L325" s="33"/>
      <c r="M325" s="33"/>
      <c r="N325" s="33"/>
      <c r="O325" s="114"/>
      <c r="P325" s="35"/>
      <c r="Q325" s="33"/>
      <c r="R325" s="33"/>
      <c r="S325" s="33"/>
      <c r="T325" s="33"/>
      <c r="U325" s="36"/>
      <c r="V325" s="33"/>
      <c r="W325" s="37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</row>
    <row r="326" spans="1:45">
      <c r="A326" s="30"/>
      <c r="B326" s="30"/>
      <c r="C326" s="30"/>
      <c r="D326" s="30"/>
      <c r="E326" s="38"/>
      <c r="F326" s="38"/>
      <c r="G326" s="38"/>
      <c r="H326" s="38"/>
      <c r="I326" s="38"/>
      <c r="J326" s="38"/>
      <c r="K326" s="38"/>
      <c r="L326" s="33"/>
      <c r="M326" s="33"/>
      <c r="N326" s="33"/>
      <c r="O326" s="114"/>
      <c r="P326" s="35"/>
      <c r="Q326" s="33"/>
      <c r="R326" s="33"/>
      <c r="S326" s="33"/>
      <c r="T326" s="33"/>
      <c r="U326" s="36"/>
      <c r="V326" s="33"/>
      <c r="W326" s="37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</row>
    <row r="327" spans="1:45">
      <c r="A327" s="30"/>
      <c r="B327" s="30"/>
      <c r="C327" s="30"/>
      <c r="D327" s="30"/>
      <c r="E327" s="38"/>
      <c r="F327" s="38"/>
      <c r="G327" s="38"/>
      <c r="H327" s="38"/>
      <c r="I327" s="38"/>
      <c r="J327" s="38"/>
      <c r="K327" s="38"/>
      <c r="L327" s="33"/>
      <c r="M327" s="33"/>
      <c r="N327" s="33"/>
      <c r="O327" s="114"/>
      <c r="P327" s="35"/>
      <c r="Q327" s="33"/>
      <c r="R327" s="33"/>
      <c r="S327" s="33"/>
      <c r="T327" s="33"/>
      <c r="U327" s="36"/>
      <c r="V327" s="33"/>
      <c r="W327" s="37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</row>
    <row r="328" spans="1:45">
      <c r="A328" s="30"/>
      <c r="B328" s="30"/>
      <c r="C328" s="30"/>
      <c r="D328" s="30"/>
      <c r="E328" s="38"/>
      <c r="F328" s="38"/>
      <c r="G328" s="38"/>
      <c r="H328" s="38"/>
      <c r="I328" s="38"/>
      <c r="J328" s="38"/>
      <c r="K328" s="38"/>
      <c r="L328" s="33"/>
      <c r="M328" s="33"/>
      <c r="N328" s="33"/>
      <c r="O328" s="114"/>
      <c r="P328" s="35"/>
      <c r="Q328" s="33"/>
      <c r="R328" s="33"/>
      <c r="S328" s="33"/>
      <c r="T328" s="33"/>
      <c r="U328" s="36"/>
      <c r="V328" s="33"/>
      <c r="W328" s="37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</row>
    <row r="329" spans="1:45">
      <c r="A329" s="30"/>
      <c r="B329" s="30"/>
      <c r="C329" s="30"/>
      <c r="D329" s="30"/>
      <c r="E329" s="38"/>
      <c r="F329" s="38"/>
      <c r="G329" s="38"/>
      <c r="H329" s="38"/>
      <c r="I329" s="38"/>
      <c r="J329" s="38"/>
      <c r="K329" s="38"/>
      <c r="L329" s="33"/>
      <c r="M329" s="33"/>
      <c r="N329" s="33"/>
      <c r="O329" s="114"/>
      <c r="P329" s="35"/>
      <c r="Q329" s="33"/>
      <c r="R329" s="33"/>
      <c r="S329" s="33"/>
      <c r="T329" s="33"/>
      <c r="U329" s="36"/>
      <c r="V329" s="33"/>
      <c r="W329" s="37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</row>
    <row r="330" spans="1:45">
      <c r="A330" s="30"/>
      <c r="B330" s="30"/>
      <c r="C330" s="30"/>
      <c r="D330" s="30"/>
      <c r="E330" s="38"/>
      <c r="F330" s="38"/>
      <c r="G330" s="38"/>
      <c r="H330" s="38"/>
      <c r="I330" s="38"/>
      <c r="J330" s="38"/>
      <c r="K330" s="38"/>
      <c r="L330" s="33"/>
      <c r="M330" s="33"/>
      <c r="N330" s="33"/>
      <c r="O330" s="114"/>
      <c r="P330" s="35"/>
      <c r="Q330" s="33"/>
      <c r="R330" s="33"/>
      <c r="S330" s="33"/>
      <c r="T330" s="33"/>
      <c r="U330" s="36"/>
      <c r="V330" s="33"/>
      <c r="W330" s="37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</row>
    <row r="331" spans="1:45">
      <c r="A331" s="30"/>
      <c r="B331" s="30"/>
      <c r="C331" s="30"/>
      <c r="D331" s="30"/>
      <c r="E331" s="38"/>
      <c r="F331" s="38"/>
      <c r="G331" s="38"/>
      <c r="H331" s="38"/>
      <c r="I331" s="38"/>
      <c r="J331" s="38"/>
      <c r="K331" s="38"/>
      <c r="L331" s="33"/>
      <c r="M331" s="33"/>
      <c r="N331" s="33"/>
      <c r="O331" s="114"/>
      <c r="P331" s="35"/>
      <c r="Q331" s="33"/>
      <c r="R331" s="33"/>
      <c r="S331" s="33"/>
      <c r="T331" s="33"/>
      <c r="U331" s="36"/>
      <c r="V331" s="33"/>
      <c r="W331" s="37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</row>
    <row r="332" spans="1:45">
      <c r="A332" s="30"/>
      <c r="B332" s="30"/>
      <c r="C332" s="30"/>
      <c r="D332" s="30"/>
      <c r="E332" s="38"/>
      <c r="F332" s="38"/>
      <c r="G332" s="38"/>
      <c r="H332" s="38"/>
      <c r="I332" s="38"/>
      <c r="J332" s="38"/>
      <c r="K332" s="38"/>
      <c r="L332" s="33"/>
      <c r="M332" s="33"/>
      <c r="N332" s="33"/>
      <c r="O332" s="114"/>
      <c r="P332" s="35"/>
      <c r="Q332" s="33"/>
      <c r="R332" s="33"/>
      <c r="S332" s="33"/>
      <c r="T332" s="33"/>
      <c r="U332" s="36"/>
      <c r="V332" s="33"/>
      <c r="W332" s="37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</row>
    <row r="333" spans="1:45">
      <c r="A333" s="30"/>
      <c r="B333" s="30"/>
      <c r="C333" s="30"/>
      <c r="D333" s="30"/>
      <c r="E333" s="38"/>
      <c r="F333" s="38"/>
      <c r="G333" s="38"/>
      <c r="H333" s="38"/>
      <c r="I333" s="38"/>
      <c r="J333" s="38"/>
      <c r="K333" s="38"/>
      <c r="L333" s="33"/>
      <c r="M333" s="33"/>
      <c r="N333" s="33"/>
      <c r="O333" s="114"/>
      <c r="P333" s="35"/>
      <c r="Q333" s="33"/>
      <c r="R333" s="33"/>
      <c r="S333" s="33"/>
      <c r="T333" s="33"/>
      <c r="U333" s="36"/>
      <c r="V333" s="33"/>
      <c r="W333" s="37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</row>
    <row r="334" spans="1:45">
      <c r="A334" s="30"/>
      <c r="B334" s="30"/>
      <c r="C334" s="30"/>
      <c r="D334" s="30"/>
      <c r="E334" s="38"/>
      <c r="F334" s="38"/>
      <c r="G334" s="38"/>
      <c r="H334" s="38"/>
      <c r="I334" s="38"/>
      <c r="J334" s="38"/>
      <c r="K334" s="38"/>
      <c r="L334" s="33"/>
      <c r="M334" s="33"/>
      <c r="N334" s="33"/>
      <c r="O334" s="114"/>
      <c r="P334" s="35"/>
      <c r="Q334" s="33"/>
      <c r="R334" s="33"/>
      <c r="S334" s="33"/>
      <c r="T334" s="33"/>
      <c r="U334" s="36"/>
      <c r="V334" s="33"/>
      <c r="W334" s="37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</row>
    <row r="335" spans="1:45">
      <c r="A335" s="30"/>
      <c r="B335" s="30"/>
      <c r="C335" s="30"/>
      <c r="D335" s="30"/>
      <c r="E335" s="38"/>
      <c r="F335" s="38"/>
      <c r="G335" s="38"/>
      <c r="H335" s="38"/>
      <c r="I335" s="38"/>
      <c r="J335" s="38"/>
      <c r="K335" s="38"/>
      <c r="L335" s="33"/>
      <c r="M335" s="33"/>
      <c r="N335" s="33"/>
      <c r="O335" s="114"/>
      <c r="P335" s="35"/>
      <c r="Q335" s="33"/>
      <c r="R335" s="33"/>
      <c r="S335" s="33"/>
      <c r="T335" s="33"/>
      <c r="U335" s="36"/>
      <c r="V335" s="33"/>
      <c r="W335" s="37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</row>
    <row r="336" spans="1:45">
      <c r="A336" s="30"/>
      <c r="B336" s="30"/>
      <c r="C336" s="30"/>
      <c r="D336" s="30"/>
      <c r="E336" s="38"/>
      <c r="F336" s="38"/>
      <c r="G336" s="38"/>
      <c r="H336" s="38"/>
      <c r="I336" s="38"/>
      <c r="J336" s="38"/>
      <c r="K336" s="38"/>
      <c r="L336" s="33"/>
      <c r="M336" s="33"/>
      <c r="N336" s="33"/>
      <c r="O336" s="114"/>
      <c r="P336" s="35"/>
      <c r="Q336" s="33"/>
      <c r="R336" s="33"/>
      <c r="S336" s="33"/>
      <c r="T336" s="33"/>
      <c r="U336" s="36"/>
      <c r="V336" s="33"/>
      <c r="W336" s="37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</row>
    <row r="337" spans="1:45">
      <c r="A337" s="30"/>
      <c r="B337" s="30"/>
      <c r="C337" s="30"/>
      <c r="D337" s="30"/>
      <c r="E337" s="38"/>
      <c r="F337" s="38"/>
      <c r="G337" s="38"/>
      <c r="H337" s="38"/>
      <c r="I337" s="38"/>
      <c r="J337" s="38"/>
      <c r="K337" s="38"/>
      <c r="L337" s="33"/>
      <c r="M337" s="33"/>
      <c r="N337" s="33"/>
      <c r="O337" s="114"/>
      <c r="P337" s="35"/>
      <c r="Q337" s="33"/>
      <c r="R337" s="33"/>
      <c r="S337" s="33"/>
      <c r="T337" s="33"/>
      <c r="U337" s="36"/>
      <c r="V337" s="33"/>
      <c r="W337" s="37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</row>
    <row r="338" spans="1:45">
      <c r="A338" s="30"/>
      <c r="B338" s="30"/>
      <c r="C338" s="30"/>
      <c r="D338" s="30"/>
      <c r="E338" s="38"/>
      <c r="F338" s="38"/>
      <c r="G338" s="38"/>
      <c r="H338" s="38"/>
      <c r="I338" s="38"/>
      <c r="J338" s="38"/>
      <c r="K338" s="38"/>
      <c r="L338" s="33"/>
      <c r="M338" s="33"/>
      <c r="N338" s="33"/>
      <c r="O338" s="114"/>
      <c r="P338" s="35"/>
      <c r="Q338" s="33"/>
      <c r="R338" s="33"/>
      <c r="S338" s="33"/>
      <c r="T338" s="33"/>
      <c r="U338" s="36"/>
      <c r="V338" s="33"/>
      <c r="W338" s="37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</row>
    <row r="339" spans="1:45">
      <c r="A339" s="30"/>
      <c r="B339" s="30"/>
      <c r="C339" s="30"/>
      <c r="D339" s="30"/>
      <c r="E339" s="38"/>
      <c r="F339" s="38"/>
      <c r="G339" s="38"/>
      <c r="H339" s="38"/>
      <c r="I339" s="38"/>
      <c r="J339" s="38"/>
      <c r="K339" s="38"/>
      <c r="L339" s="33"/>
      <c r="M339" s="33"/>
      <c r="N339" s="33"/>
      <c r="O339" s="114"/>
      <c r="P339" s="35"/>
      <c r="Q339" s="33"/>
      <c r="R339" s="33"/>
      <c r="S339" s="33"/>
      <c r="T339" s="33"/>
      <c r="U339" s="36"/>
      <c r="V339" s="33"/>
      <c r="W339" s="37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</row>
    <row r="340" spans="1:45">
      <c r="A340" s="30"/>
      <c r="B340" s="30"/>
      <c r="C340" s="30"/>
      <c r="D340" s="30"/>
      <c r="E340" s="38"/>
      <c r="F340" s="38"/>
      <c r="G340" s="38"/>
      <c r="H340" s="38"/>
      <c r="I340" s="38"/>
      <c r="J340" s="38"/>
      <c r="K340" s="38"/>
      <c r="L340" s="33"/>
      <c r="M340" s="33"/>
      <c r="N340" s="33"/>
      <c r="O340" s="114"/>
      <c r="P340" s="35"/>
      <c r="Q340" s="33"/>
      <c r="R340" s="33"/>
      <c r="S340" s="33"/>
      <c r="T340" s="33"/>
      <c r="U340" s="36"/>
      <c r="V340" s="33"/>
      <c r="W340" s="37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</row>
    <row r="341" spans="1:45">
      <c r="A341" s="30"/>
      <c r="B341" s="30"/>
      <c r="C341" s="30"/>
      <c r="D341" s="30"/>
      <c r="E341" s="38"/>
      <c r="F341" s="38"/>
      <c r="G341" s="38"/>
      <c r="H341" s="38"/>
      <c r="I341" s="38"/>
      <c r="J341" s="38"/>
      <c r="K341" s="38"/>
      <c r="L341" s="33"/>
      <c r="M341" s="33"/>
      <c r="N341" s="33"/>
      <c r="O341" s="114"/>
      <c r="P341" s="35"/>
      <c r="Q341" s="33"/>
      <c r="R341" s="33"/>
      <c r="S341" s="33"/>
      <c r="T341" s="33"/>
      <c r="U341" s="36"/>
      <c r="V341" s="33"/>
      <c r="W341" s="37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</row>
    <row r="342" spans="1:45">
      <c r="A342" s="30"/>
      <c r="B342" s="30"/>
      <c r="C342" s="30"/>
      <c r="D342" s="30"/>
      <c r="E342" s="38"/>
      <c r="F342" s="38"/>
      <c r="G342" s="38"/>
      <c r="H342" s="38"/>
      <c r="I342" s="38"/>
      <c r="J342" s="38"/>
      <c r="K342" s="38"/>
      <c r="L342" s="33"/>
      <c r="M342" s="33"/>
      <c r="N342" s="33"/>
      <c r="O342" s="114"/>
      <c r="P342" s="35"/>
      <c r="Q342" s="33"/>
      <c r="R342" s="33"/>
      <c r="S342" s="33"/>
      <c r="T342" s="33"/>
      <c r="U342" s="36"/>
      <c r="V342" s="33"/>
      <c r="W342" s="37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</row>
    <row r="343" spans="1:45">
      <c r="A343" s="30"/>
      <c r="B343" s="30"/>
      <c r="C343" s="30"/>
      <c r="D343" s="30"/>
      <c r="E343" s="38"/>
      <c r="F343" s="38"/>
      <c r="G343" s="38"/>
      <c r="H343" s="38"/>
      <c r="I343" s="38"/>
      <c r="J343" s="38"/>
      <c r="K343" s="38"/>
      <c r="L343" s="33"/>
      <c r="M343" s="33"/>
      <c r="N343" s="33"/>
      <c r="O343" s="114"/>
      <c r="P343" s="35"/>
      <c r="Q343" s="33"/>
      <c r="R343" s="33"/>
      <c r="S343" s="33"/>
      <c r="T343" s="33"/>
      <c r="U343" s="36"/>
      <c r="V343" s="33"/>
      <c r="W343" s="37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</row>
    <row r="344" spans="1:45">
      <c r="A344" s="30"/>
      <c r="B344" s="30"/>
      <c r="C344" s="30"/>
      <c r="D344" s="30"/>
      <c r="E344" s="38"/>
      <c r="F344" s="38"/>
      <c r="G344" s="38"/>
      <c r="H344" s="38"/>
      <c r="I344" s="38"/>
      <c r="J344" s="38"/>
      <c r="K344" s="38"/>
      <c r="L344" s="33"/>
      <c r="M344" s="33"/>
      <c r="N344" s="33"/>
      <c r="O344" s="114"/>
      <c r="P344" s="35"/>
      <c r="Q344" s="33"/>
      <c r="R344" s="33"/>
      <c r="S344" s="33"/>
      <c r="T344" s="33"/>
      <c r="U344" s="36"/>
      <c r="V344" s="33"/>
      <c r="W344" s="37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</row>
    <row r="345" spans="1:45">
      <c r="A345" s="30"/>
      <c r="B345" s="30"/>
      <c r="C345" s="30"/>
      <c r="D345" s="30"/>
      <c r="E345" s="38"/>
      <c r="F345" s="38"/>
      <c r="G345" s="38"/>
      <c r="H345" s="38"/>
      <c r="I345" s="38"/>
      <c r="J345" s="38"/>
      <c r="K345" s="38"/>
      <c r="L345" s="33"/>
      <c r="M345" s="33"/>
      <c r="N345" s="33"/>
      <c r="O345" s="114"/>
      <c r="P345" s="35"/>
      <c r="Q345" s="33"/>
      <c r="R345" s="33"/>
      <c r="S345" s="33"/>
      <c r="T345" s="33"/>
      <c r="U345" s="36"/>
      <c r="V345" s="33"/>
      <c r="W345" s="37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</row>
    <row r="346" spans="1:45">
      <c r="A346" s="30"/>
      <c r="B346" s="30"/>
      <c r="C346" s="30"/>
      <c r="D346" s="30"/>
      <c r="E346" s="38"/>
      <c r="F346" s="38"/>
      <c r="G346" s="38"/>
      <c r="H346" s="38"/>
      <c r="I346" s="38"/>
      <c r="J346" s="38"/>
      <c r="K346" s="38"/>
      <c r="L346" s="33"/>
      <c r="M346" s="33"/>
      <c r="N346" s="33"/>
      <c r="O346" s="114"/>
      <c r="P346" s="35"/>
      <c r="Q346" s="33"/>
      <c r="R346" s="33"/>
      <c r="S346" s="33"/>
      <c r="T346" s="33"/>
      <c r="U346" s="36"/>
      <c r="V346" s="33"/>
      <c r="W346" s="37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</row>
    <row r="347" spans="1:45">
      <c r="A347" s="30"/>
      <c r="B347" s="30"/>
      <c r="C347" s="30"/>
      <c r="D347" s="30"/>
      <c r="E347" s="38"/>
      <c r="F347" s="38"/>
      <c r="G347" s="38"/>
      <c r="H347" s="38"/>
      <c r="I347" s="38"/>
      <c r="J347" s="38"/>
      <c r="K347" s="38"/>
      <c r="L347" s="33"/>
      <c r="M347" s="33"/>
      <c r="N347" s="33"/>
      <c r="O347" s="114"/>
      <c r="P347" s="35"/>
      <c r="Q347" s="33"/>
      <c r="R347" s="33"/>
      <c r="S347" s="33"/>
      <c r="T347" s="33"/>
      <c r="U347" s="36"/>
      <c r="V347" s="33"/>
      <c r="W347" s="37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</row>
    <row r="348" spans="1:45">
      <c r="A348" s="30"/>
      <c r="B348" s="30"/>
      <c r="C348" s="30"/>
      <c r="D348" s="30"/>
      <c r="E348" s="38"/>
      <c r="F348" s="38"/>
      <c r="G348" s="38"/>
      <c r="H348" s="38"/>
      <c r="I348" s="38"/>
      <c r="J348" s="38"/>
      <c r="K348" s="38"/>
      <c r="L348" s="33"/>
      <c r="M348" s="33"/>
      <c r="N348" s="33"/>
      <c r="O348" s="114"/>
      <c r="P348" s="35"/>
      <c r="Q348" s="33"/>
      <c r="R348" s="33"/>
      <c r="S348" s="33"/>
      <c r="T348" s="33"/>
      <c r="U348" s="36"/>
      <c r="V348" s="33"/>
      <c r="W348" s="37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</row>
    <row r="349" spans="1:45">
      <c r="A349" s="30"/>
      <c r="B349" s="30"/>
      <c r="C349" s="30"/>
      <c r="D349" s="30"/>
      <c r="E349" s="38"/>
      <c r="F349" s="38"/>
      <c r="G349" s="38"/>
      <c r="H349" s="38"/>
      <c r="I349" s="38"/>
      <c r="J349" s="38"/>
      <c r="K349" s="38"/>
      <c r="L349" s="33"/>
      <c r="M349" s="33"/>
      <c r="N349" s="33"/>
      <c r="O349" s="114"/>
      <c r="P349" s="35"/>
      <c r="Q349" s="33"/>
      <c r="R349" s="33"/>
      <c r="S349" s="33"/>
      <c r="T349" s="33"/>
      <c r="U349" s="36"/>
      <c r="V349" s="33"/>
      <c r="W349" s="37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</row>
    <row r="350" spans="1:45">
      <c r="A350" s="30"/>
      <c r="B350" s="30"/>
      <c r="C350" s="30"/>
      <c r="D350" s="30"/>
      <c r="E350" s="38"/>
      <c r="F350" s="38"/>
      <c r="G350" s="38"/>
      <c r="H350" s="38"/>
      <c r="I350" s="38"/>
      <c r="J350" s="38"/>
      <c r="K350" s="38"/>
      <c r="L350" s="33"/>
      <c r="M350" s="33"/>
      <c r="N350" s="33"/>
      <c r="O350" s="114"/>
      <c r="P350" s="35"/>
      <c r="Q350" s="33"/>
      <c r="R350" s="33"/>
      <c r="S350" s="33"/>
      <c r="T350" s="33"/>
      <c r="U350" s="36"/>
      <c r="V350" s="33"/>
      <c r="W350" s="37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</row>
    <row r="351" spans="1:45">
      <c r="A351" s="30"/>
      <c r="B351" s="30"/>
      <c r="C351" s="30"/>
      <c r="D351" s="30"/>
      <c r="E351" s="38"/>
      <c r="F351" s="38"/>
      <c r="G351" s="38"/>
      <c r="H351" s="38"/>
      <c r="I351" s="38"/>
      <c r="J351" s="38"/>
      <c r="K351" s="38"/>
      <c r="L351" s="33"/>
      <c r="M351" s="33"/>
      <c r="N351" s="33"/>
      <c r="O351" s="114"/>
      <c r="P351" s="35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</row>
    <row r="352" spans="1:45">
      <c r="A352" s="30"/>
      <c r="B352" s="30"/>
      <c r="C352" s="30"/>
      <c r="D352" s="30"/>
      <c r="E352" s="38"/>
      <c r="F352" s="38"/>
      <c r="G352" s="38"/>
      <c r="H352" s="38"/>
      <c r="I352" s="38"/>
      <c r="J352" s="38"/>
      <c r="K352" s="38"/>
      <c r="L352" s="33"/>
      <c r="M352" s="33"/>
      <c r="N352" s="33"/>
      <c r="O352" s="114"/>
      <c r="P352" s="35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</row>
    <row r="353" spans="1:45">
      <c r="A353" s="30"/>
      <c r="B353" s="30"/>
      <c r="C353" s="30"/>
      <c r="D353" s="30"/>
      <c r="E353" s="38"/>
      <c r="F353" s="38"/>
      <c r="G353" s="38"/>
      <c r="H353" s="38"/>
      <c r="I353" s="38"/>
      <c r="J353" s="38"/>
      <c r="K353" s="38"/>
      <c r="L353" s="33"/>
      <c r="M353" s="33"/>
      <c r="N353" s="33"/>
      <c r="O353" s="114"/>
      <c r="P353" s="35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</row>
    <row r="354" spans="1:45">
      <c r="A354" s="30"/>
      <c r="B354" s="30"/>
      <c r="C354" s="30"/>
      <c r="D354" s="30"/>
      <c r="E354" s="38"/>
      <c r="F354" s="38"/>
      <c r="G354" s="38"/>
      <c r="H354" s="38"/>
      <c r="I354" s="38"/>
      <c r="J354" s="38"/>
      <c r="K354" s="38"/>
      <c r="L354" s="33"/>
      <c r="M354" s="33"/>
      <c r="N354" s="33"/>
      <c r="O354" s="114"/>
      <c r="P354" s="35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</row>
    <row r="355" spans="1:45">
      <c r="A355" s="30"/>
      <c r="B355" s="30"/>
      <c r="C355" s="30"/>
      <c r="D355" s="30"/>
      <c r="E355" s="38"/>
      <c r="F355" s="38"/>
      <c r="G355" s="38"/>
      <c r="H355" s="38"/>
      <c r="I355" s="38"/>
      <c r="J355" s="38"/>
      <c r="K355" s="38"/>
      <c r="L355" s="33"/>
      <c r="M355" s="33"/>
      <c r="N355" s="33"/>
      <c r="O355" s="114"/>
      <c r="P355" s="35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</row>
    <row r="356" spans="1:45">
      <c r="A356" s="30"/>
      <c r="B356" s="30"/>
      <c r="C356" s="30"/>
      <c r="D356" s="30"/>
      <c r="E356" s="38"/>
      <c r="F356" s="38"/>
      <c r="G356" s="38"/>
      <c r="H356" s="38"/>
      <c r="I356" s="38"/>
      <c r="J356" s="38"/>
      <c r="K356" s="38"/>
      <c r="L356" s="33"/>
      <c r="M356" s="33"/>
      <c r="N356" s="33"/>
      <c r="O356" s="114"/>
      <c r="P356" s="35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</row>
    <row r="357" spans="1:45">
      <c r="A357" s="30"/>
      <c r="B357" s="30"/>
      <c r="C357" s="30"/>
      <c r="D357" s="30"/>
      <c r="E357" s="38"/>
      <c r="F357" s="38"/>
      <c r="G357" s="38"/>
      <c r="H357" s="38"/>
      <c r="I357" s="38"/>
      <c r="J357" s="38"/>
      <c r="K357" s="38"/>
      <c r="L357" s="33"/>
      <c r="M357" s="33"/>
      <c r="N357" s="33"/>
      <c r="O357" s="114"/>
      <c r="P357" s="35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</row>
    <row r="358" spans="1:45">
      <c r="A358" s="30"/>
      <c r="B358" s="30"/>
      <c r="C358" s="30"/>
      <c r="D358" s="30"/>
      <c r="E358" s="38"/>
      <c r="F358" s="38"/>
      <c r="G358" s="38"/>
      <c r="H358" s="38"/>
      <c r="I358" s="38"/>
      <c r="J358" s="38"/>
      <c r="K358" s="38"/>
      <c r="L358" s="33"/>
      <c r="M358" s="33"/>
      <c r="N358" s="33"/>
      <c r="O358" s="114"/>
      <c r="P358" s="35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</row>
    <row r="359" spans="1:45">
      <c r="A359" s="30"/>
      <c r="B359" s="30"/>
      <c r="C359" s="30"/>
      <c r="D359" s="30"/>
      <c r="E359" s="38"/>
      <c r="F359" s="38"/>
      <c r="G359" s="38"/>
      <c r="H359" s="38"/>
      <c r="I359" s="38"/>
      <c r="J359" s="38"/>
      <c r="K359" s="38"/>
      <c r="L359" s="33"/>
      <c r="M359" s="33"/>
      <c r="N359" s="33"/>
      <c r="O359" s="114"/>
      <c r="P359" s="35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</row>
    <row r="360" spans="1:45">
      <c r="A360" s="30"/>
      <c r="B360" s="30"/>
      <c r="C360" s="30"/>
      <c r="D360" s="30"/>
      <c r="E360" s="38"/>
      <c r="F360" s="38"/>
      <c r="G360" s="38"/>
      <c r="H360" s="38"/>
      <c r="I360" s="38"/>
      <c r="J360" s="38"/>
      <c r="K360" s="38"/>
      <c r="L360" s="33"/>
      <c r="M360" s="33"/>
      <c r="N360" s="33"/>
      <c r="O360" s="114"/>
      <c r="P360" s="35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</row>
    <row r="361" spans="1:45">
      <c r="A361" s="30"/>
      <c r="B361" s="30"/>
      <c r="C361" s="30"/>
      <c r="D361" s="30"/>
      <c r="E361" s="38"/>
      <c r="F361" s="38"/>
      <c r="G361" s="38"/>
      <c r="H361" s="38"/>
      <c r="I361" s="38"/>
      <c r="J361" s="38"/>
      <c r="K361" s="38"/>
      <c r="L361" s="33"/>
      <c r="M361" s="33"/>
      <c r="N361" s="33"/>
      <c r="O361" s="114"/>
      <c r="P361" s="35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</row>
    <row r="362" spans="1:45">
      <c r="A362" s="30"/>
      <c r="B362" s="30"/>
      <c r="C362" s="30"/>
      <c r="D362" s="30"/>
      <c r="E362" s="38"/>
      <c r="F362" s="38"/>
      <c r="G362" s="38"/>
      <c r="H362" s="38"/>
      <c r="I362" s="38"/>
      <c r="J362" s="38"/>
      <c r="K362" s="38"/>
      <c r="L362" s="33"/>
      <c r="M362" s="33"/>
      <c r="N362" s="33"/>
      <c r="O362" s="114"/>
      <c r="P362" s="35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</row>
    <row r="363" spans="1:45">
      <c r="A363" s="30"/>
      <c r="B363" s="30"/>
      <c r="C363" s="30"/>
      <c r="D363" s="30"/>
      <c r="E363" s="38"/>
      <c r="F363" s="38"/>
      <c r="G363" s="38"/>
      <c r="H363" s="38"/>
      <c r="I363" s="38"/>
      <c r="J363" s="38"/>
      <c r="K363" s="38"/>
      <c r="L363" s="33"/>
      <c r="M363" s="33"/>
      <c r="N363" s="33"/>
      <c r="O363" s="114"/>
      <c r="P363" s="35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</row>
    <row r="364" spans="1:45">
      <c r="A364" s="30"/>
      <c r="B364" s="30"/>
      <c r="C364" s="30"/>
      <c r="D364" s="30"/>
      <c r="E364" s="38"/>
      <c r="F364" s="38"/>
      <c r="G364" s="38"/>
      <c r="H364" s="38"/>
      <c r="I364" s="38"/>
      <c r="J364" s="38"/>
      <c r="K364" s="38"/>
      <c r="L364" s="33"/>
      <c r="M364" s="33"/>
      <c r="N364" s="33"/>
      <c r="O364" s="114"/>
      <c r="P364" s="35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</row>
    <row r="365" spans="1:45">
      <c r="A365" s="30"/>
      <c r="B365" s="30"/>
      <c r="C365" s="30"/>
      <c r="D365" s="30"/>
      <c r="E365" s="38"/>
      <c r="F365" s="38"/>
      <c r="G365" s="38"/>
      <c r="H365" s="38"/>
      <c r="I365" s="38"/>
      <c r="J365" s="38"/>
      <c r="K365" s="38"/>
      <c r="L365" s="33"/>
      <c r="M365" s="33"/>
      <c r="N365" s="33"/>
      <c r="O365" s="114"/>
      <c r="P365" s="35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</row>
    <row r="366" spans="1:45">
      <c r="A366" s="30"/>
      <c r="B366" s="30"/>
      <c r="C366" s="30"/>
      <c r="D366" s="30"/>
      <c r="E366" s="38"/>
      <c r="F366" s="38"/>
      <c r="G366" s="38"/>
      <c r="H366" s="38"/>
      <c r="I366" s="38"/>
      <c r="J366" s="38"/>
      <c r="K366" s="38"/>
      <c r="L366" s="33"/>
      <c r="M366" s="33"/>
      <c r="N366" s="33"/>
      <c r="O366" s="114"/>
      <c r="P366" s="35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</row>
    <row r="367" spans="1:45">
      <c r="A367" s="30"/>
      <c r="B367" s="30"/>
      <c r="C367" s="30"/>
      <c r="D367" s="30"/>
      <c r="E367" s="38"/>
      <c r="F367" s="38"/>
      <c r="G367" s="38"/>
      <c r="H367" s="38"/>
      <c r="I367" s="38"/>
      <c r="J367" s="38"/>
      <c r="K367" s="38"/>
      <c r="L367" s="33"/>
      <c r="M367" s="33"/>
      <c r="N367" s="33"/>
      <c r="O367" s="114"/>
      <c r="P367" s="35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</row>
    <row r="368" spans="1:45">
      <c r="A368" s="30"/>
      <c r="B368" s="30"/>
      <c r="C368" s="30"/>
      <c r="D368" s="30"/>
      <c r="E368" s="38"/>
      <c r="F368" s="38"/>
      <c r="G368" s="38"/>
      <c r="H368" s="38"/>
      <c r="I368" s="38"/>
      <c r="J368" s="38"/>
      <c r="K368" s="38"/>
      <c r="L368" s="33"/>
      <c r="M368" s="33"/>
      <c r="N368" s="33"/>
      <c r="O368" s="114"/>
      <c r="P368" s="35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</row>
    <row r="369" spans="1:45">
      <c r="A369" s="30"/>
      <c r="B369" s="30"/>
      <c r="C369" s="30"/>
      <c r="D369" s="30"/>
      <c r="E369" s="38"/>
      <c r="F369" s="38"/>
      <c r="G369" s="38"/>
      <c r="H369" s="38"/>
      <c r="I369" s="38"/>
      <c r="J369" s="38"/>
      <c r="K369" s="38"/>
      <c r="L369" s="33"/>
      <c r="M369" s="33"/>
      <c r="N369" s="33"/>
      <c r="O369" s="114"/>
      <c r="P369" s="35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</row>
    <row r="370" spans="1:45">
      <c r="A370" s="30"/>
      <c r="B370" s="30"/>
      <c r="C370" s="30"/>
      <c r="D370" s="30"/>
      <c r="E370" s="38"/>
      <c r="F370" s="38"/>
      <c r="G370" s="38"/>
      <c r="H370" s="38"/>
      <c r="I370" s="38"/>
      <c r="J370" s="38"/>
      <c r="K370" s="38"/>
      <c r="L370" s="33"/>
      <c r="M370" s="33"/>
      <c r="N370" s="33"/>
      <c r="O370" s="114"/>
      <c r="P370" s="35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</row>
    <row r="371" spans="1:45">
      <c r="A371" s="30"/>
      <c r="B371" s="30"/>
      <c r="C371" s="30"/>
      <c r="D371" s="30"/>
      <c r="E371" s="38"/>
      <c r="F371" s="38"/>
      <c r="G371" s="38"/>
      <c r="H371" s="38"/>
      <c r="I371" s="38"/>
      <c r="J371" s="38"/>
      <c r="K371" s="38"/>
      <c r="L371" s="33"/>
      <c r="M371" s="33"/>
      <c r="N371" s="33"/>
      <c r="O371" s="114"/>
      <c r="P371" s="35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</row>
    <row r="372" spans="1:45">
      <c r="A372" s="30"/>
      <c r="B372" s="30"/>
      <c r="C372" s="30"/>
      <c r="D372" s="30"/>
      <c r="E372" s="38"/>
      <c r="F372" s="38"/>
      <c r="G372" s="38"/>
      <c r="H372" s="38"/>
      <c r="I372" s="38"/>
      <c r="J372" s="38"/>
      <c r="K372" s="38"/>
      <c r="L372" s="33"/>
      <c r="M372" s="33"/>
      <c r="N372" s="33"/>
      <c r="O372" s="114"/>
      <c r="P372" s="35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</row>
    <row r="373" spans="1:45">
      <c r="A373" s="30"/>
      <c r="B373" s="30"/>
      <c r="C373" s="30"/>
      <c r="D373" s="30"/>
      <c r="E373" s="38"/>
      <c r="F373" s="38"/>
      <c r="G373" s="38"/>
      <c r="H373" s="38"/>
      <c r="I373" s="38"/>
      <c r="J373" s="38"/>
      <c r="K373" s="38"/>
      <c r="L373" s="33"/>
      <c r="M373" s="33"/>
      <c r="N373" s="33"/>
      <c r="O373" s="114"/>
      <c r="P373" s="35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</row>
    <row r="374" spans="1:45">
      <c r="A374" s="30"/>
      <c r="B374" s="30"/>
      <c r="C374" s="30"/>
      <c r="D374" s="30"/>
      <c r="E374" s="38"/>
      <c r="F374" s="38"/>
      <c r="G374" s="38"/>
      <c r="H374" s="38"/>
      <c r="I374" s="38"/>
      <c r="J374" s="38"/>
      <c r="K374" s="38"/>
      <c r="L374" s="33"/>
      <c r="M374" s="33"/>
      <c r="N374" s="33"/>
      <c r="O374" s="114"/>
      <c r="P374" s="35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</row>
    <row r="375" spans="1:45">
      <c r="A375" s="30"/>
      <c r="B375" s="30"/>
      <c r="C375" s="30"/>
      <c r="D375" s="30"/>
      <c r="E375" s="38"/>
      <c r="F375" s="38"/>
      <c r="G375" s="38"/>
      <c r="H375" s="38"/>
      <c r="I375" s="38"/>
      <c r="J375" s="38"/>
      <c r="K375" s="38"/>
      <c r="L375" s="33"/>
      <c r="M375" s="33"/>
      <c r="N375" s="33"/>
      <c r="O375" s="114"/>
      <c r="P375" s="35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</row>
    <row r="376" spans="1:45">
      <c r="A376" s="30"/>
      <c r="B376" s="30"/>
      <c r="C376" s="30"/>
      <c r="D376" s="30"/>
      <c r="E376" s="38"/>
      <c r="F376" s="38"/>
      <c r="G376" s="38"/>
      <c r="H376" s="38"/>
      <c r="I376" s="38"/>
      <c r="J376" s="38"/>
      <c r="K376" s="38"/>
      <c r="L376" s="33"/>
      <c r="M376" s="33"/>
      <c r="N376" s="33"/>
      <c r="O376" s="114"/>
      <c r="P376" s="35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</row>
    <row r="377" spans="1:45">
      <c r="A377" s="30"/>
      <c r="B377" s="30"/>
      <c r="C377" s="30"/>
      <c r="D377" s="30"/>
      <c r="E377" s="38"/>
      <c r="F377" s="38"/>
      <c r="G377" s="38"/>
      <c r="H377" s="38"/>
      <c r="I377" s="38"/>
      <c r="J377" s="38"/>
      <c r="K377" s="38"/>
      <c r="L377" s="33"/>
      <c r="M377" s="33"/>
      <c r="N377" s="33"/>
      <c r="O377" s="114"/>
      <c r="P377" s="35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</row>
    <row r="378" spans="1:45">
      <c r="A378" s="30"/>
      <c r="B378" s="30"/>
      <c r="C378" s="30"/>
      <c r="D378" s="30"/>
      <c r="E378" s="38"/>
      <c r="F378" s="38"/>
      <c r="G378" s="38"/>
      <c r="H378" s="38"/>
      <c r="I378" s="38"/>
      <c r="J378" s="38"/>
      <c r="K378" s="38"/>
      <c r="L378" s="33"/>
      <c r="M378" s="33"/>
      <c r="N378" s="33"/>
      <c r="O378" s="114"/>
      <c r="P378" s="35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</row>
    <row r="379" spans="1:45">
      <c r="A379" s="30"/>
      <c r="B379" s="30"/>
      <c r="C379" s="30"/>
      <c r="D379" s="30"/>
      <c r="E379" s="38"/>
      <c r="F379" s="38"/>
      <c r="G379" s="38"/>
      <c r="H379" s="38"/>
      <c r="I379" s="38"/>
      <c r="J379" s="38"/>
      <c r="K379" s="38"/>
      <c r="L379" s="33"/>
      <c r="M379" s="33"/>
      <c r="N379" s="33"/>
      <c r="O379" s="114"/>
      <c r="P379" s="35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</row>
    <row r="380" spans="1:45">
      <c r="A380" s="30"/>
      <c r="B380" s="30"/>
      <c r="C380" s="30"/>
      <c r="D380" s="30"/>
      <c r="E380" s="38"/>
      <c r="F380" s="38"/>
      <c r="G380" s="38"/>
      <c r="H380" s="38"/>
      <c r="I380" s="38"/>
      <c r="J380" s="38"/>
      <c r="K380" s="38"/>
      <c r="L380" s="33"/>
      <c r="M380" s="33"/>
      <c r="N380" s="33"/>
      <c r="O380" s="114"/>
      <c r="P380" s="35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</row>
    <row r="381" spans="1:45">
      <c r="A381" s="30"/>
      <c r="B381" s="30"/>
      <c r="C381" s="30"/>
      <c r="D381" s="30"/>
      <c r="E381" s="38"/>
      <c r="F381" s="38"/>
      <c r="G381" s="38"/>
      <c r="H381" s="38"/>
      <c r="I381" s="38"/>
      <c r="J381" s="38"/>
      <c r="K381" s="38"/>
      <c r="L381" s="33"/>
      <c r="M381" s="33"/>
      <c r="N381" s="33"/>
      <c r="O381" s="114"/>
      <c r="P381" s="35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</row>
    <row r="382" spans="1:45">
      <c r="A382" s="30"/>
      <c r="B382" s="30"/>
      <c r="C382" s="30"/>
      <c r="D382" s="30"/>
      <c r="E382" s="38"/>
      <c r="F382" s="38"/>
      <c r="G382" s="38"/>
      <c r="H382" s="38"/>
      <c r="I382" s="38"/>
      <c r="J382" s="38"/>
      <c r="K382" s="38"/>
      <c r="L382" s="33"/>
      <c r="M382" s="33"/>
      <c r="N382" s="33"/>
      <c r="O382" s="114"/>
      <c r="P382" s="35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</row>
    <row r="383" spans="1:45">
      <c r="A383" s="30"/>
      <c r="B383" s="30"/>
      <c r="C383" s="30"/>
      <c r="D383" s="30"/>
      <c r="E383" s="38"/>
      <c r="F383" s="38"/>
      <c r="G383" s="38"/>
      <c r="H383" s="38"/>
      <c r="I383" s="38"/>
      <c r="J383" s="38"/>
      <c r="K383" s="38"/>
      <c r="L383" s="33"/>
      <c r="M383" s="33"/>
      <c r="N383" s="33"/>
      <c r="O383" s="114"/>
      <c r="P383" s="35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</row>
    <row r="384" spans="1:45">
      <c r="A384" s="30"/>
      <c r="B384" s="30"/>
      <c r="C384" s="30"/>
      <c r="D384" s="30"/>
      <c r="E384" s="38"/>
      <c r="F384" s="38"/>
      <c r="G384" s="38"/>
      <c r="H384" s="38"/>
      <c r="I384" s="38"/>
      <c r="J384" s="38"/>
      <c r="K384" s="38"/>
      <c r="L384" s="33"/>
      <c r="M384" s="33"/>
      <c r="N384" s="33"/>
      <c r="O384" s="114"/>
      <c r="P384" s="35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</row>
    <row r="385" spans="1:45">
      <c r="A385" s="30"/>
      <c r="B385" s="30"/>
      <c r="C385" s="30"/>
      <c r="D385" s="30"/>
      <c r="E385" s="38"/>
      <c r="F385" s="38"/>
      <c r="G385" s="38"/>
      <c r="H385" s="38"/>
      <c r="I385" s="38"/>
      <c r="J385" s="38"/>
      <c r="K385" s="38"/>
      <c r="L385" s="33"/>
      <c r="M385" s="33"/>
      <c r="N385" s="33"/>
      <c r="O385" s="114"/>
      <c r="P385" s="35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</row>
    <row r="386" spans="1:45">
      <c r="A386" s="30"/>
      <c r="B386" s="30"/>
      <c r="C386" s="30"/>
      <c r="D386" s="30"/>
      <c r="E386" s="38"/>
      <c r="F386" s="38"/>
      <c r="G386" s="38"/>
      <c r="H386" s="38"/>
      <c r="I386" s="38"/>
      <c r="J386" s="38"/>
      <c r="K386" s="38"/>
      <c r="L386" s="33"/>
      <c r="M386" s="33"/>
      <c r="N386" s="33"/>
      <c r="O386" s="114"/>
      <c r="P386" s="35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</row>
    <row r="387" spans="1:45">
      <c r="A387" s="30"/>
      <c r="B387" s="30"/>
      <c r="C387" s="30"/>
      <c r="D387" s="30"/>
      <c r="E387" s="38"/>
      <c r="F387" s="38"/>
      <c r="G387" s="38"/>
      <c r="H387" s="38"/>
      <c r="I387" s="38"/>
      <c r="J387" s="38"/>
      <c r="K387" s="38"/>
      <c r="L387" s="33"/>
      <c r="M387" s="33"/>
      <c r="N387" s="33"/>
      <c r="O387" s="114"/>
      <c r="P387" s="35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</row>
    <row r="388" spans="1:45">
      <c r="A388" s="30"/>
      <c r="B388" s="30"/>
      <c r="C388" s="30"/>
      <c r="D388" s="30"/>
      <c r="E388" s="38"/>
      <c r="F388" s="38"/>
      <c r="G388" s="38"/>
      <c r="H388" s="38"/>
      <c r="I388" s="38"/>
      <c r="J388" s="38"/>
      <c r="K388" s="38"/>
      <c r="L388" s="33"/>
      <c r="M388" s="33"/>
      <c r="N388" s="33"/>
      <c r="O388" s="114"/>
      <c r="P388" s="35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</row>
    <row r="389" spans="1:45">
      <c r="A389" s="30"/>
      <c r="B389" s="30"/>
      <c r="C389" s="30"/>
      <c r="D389" s="30"/>
      <c r="E389" s="38"/>
      <c r="F389" s="38"/>
      <c r="G389" s="38"/>
      <c r="H389" s="38"/>
      <c r="I389" s="38"/>
      <c r="J389" s="38"/>
      <c r="K389" s="38"/>
      <c r="L389" s="33"/>
      <c r="M389" s="33"/>
      <c r="N389" s="33"/>
      <c r="O389" s="114"/>
      <c r="P389" s="35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</row>
    <row r="390" spans="1:45">
      <c r="A390" s="30"/>
      <c r="B390" s="30"/>
      <c r="C390" s="30"/>
      <c r="D390" s="30"/>
      <c r="E390" s="38"/>
      <c r="F390" s="38"/>
      <c r="G390" s="38"/>
      <c r="H390" s="38"/>
      <c r="I390" s="38"/>
      <c r="J390" s="38"/>
      <c r="K390" s="38"/>
      <c r="L390" s="33"/>
      <c r="M390" s="33"/>
      <c r="N390" s="33"/>
      <c r="O390" s="114"/>
      <c r="P390" s="35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</row>
    <row r="391" spans="1:45">
      <c r="A391" s="30"/>
      <c r="B391" s="30"/>
      <c r="C391" s="30"/>
      <c r="D391" s="30"/>
      <c r="E391" s="38"/>
      <c r="F391" s="38"/>
      <c r="G391" s="38"/>
      <c r="H391" s="38"/>
      <c r="I391" s="38"/>
      <c r="J391" s="38"/>
      <c r="K391" s="38"/>
      <c r="L391" s="33"/>
      <c r="M391" s="33"/>
      <c r="N391" s="33"/>
      <c r="O391" s="114"/>
      <c r="P391" s="35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</row>
    <row r="392" spans="1:45">
      <c r="A392" s="30"/>
      <c r="B392" s="30"/>
      <c r="C392" s="30"/>
      <c r="D392" s="30"/>
      <c r="E392" s="38"/>
      <c r="F392" s="38"/>
      <c r="G392" s="38"/>
      <c r="H392" s="38"/>
      <c r="I392" s="38"/>
      <c r="J392" s="38"/>
      <c r="K392" s="38"/>
      <c r="L392" s="33"/>
      <c r="M392" s="33"/>
      <c r="N392" s="33"/>
      <c r="O392" s="114"/>
      <c r="P392" s="35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</row>
    <row r="393" spans="1:45">
      <c r="A393" s="30"/>
      <c r="B393" s="30"/>
      <c r="C393" s="30"/>
      <c r="D393" s="30"/>
      <c r="E393" s="38"/>
      <c r="F393" s="38"/>
      <c r="G393" s="38"/>
      <c r="H393" s="38"/>
      <c r="I393" s="38"/>
      <c r="J393" s="38"/>
      <c r="K393" s="38"/>
      <c r="L393" s="33"/>
      <c r="M393" s="33"/>
      <c r="N393" s="33"/>
      <c r="O393" s="114"/>
      <c r="P393" s="35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</row>
    <row r="394" spans="1:45">
      <c r="A394" s="30"/>
      <c r="B394" s="30"/>
      <c r="C394" s="30"/>
      <c r="D394" s="30"/>
      <c r="E394" s="38"/>
      <c r="F394" s="38"/>
      <c r="G394" s="38"/>
      <c r="H394" s="38"/>
      <c r="I394" s="38"/>
      <c r="J394" s="38"/>
      <c r="K394" s="38"/>
      <c r="L394" s="33"/>
      <c r="M394" s="33"/>
      <c r="N394" s="33"/>
      <c r="O394" s="114"/>
      <c r="P394" s="35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</row>
    <row r="395" spans="1:45">
      <c r="A395" s="30"/>
      <c r="B395" s="30"/>
      <c r="C395" s="30"/>
      <c r="D395" s="30"/>
      <c r="E395" s="38"/>
      <c r="F395" s="38"/>
      <c r="G395" s="38"/>
      <c r="H395" s="38"/>
      <c r="I395" s="38"/>
      <c r="J395" s="38"/>
      <c r="K395" s="38"/>
      <c r="L395" s="33"/>
      <c r="M395" s="33"/>
      <c r="N395" s="33"/>
      <c r="O395" s="114"/>
      <c r="P395" s="35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</row>
    <row r="396" spans="1:45">
      <c r="A396" s="30"/>
      <c r="B396" s="30"/>
      <c r="C396" s="30"/>
      <c r="D396" s="30"/>
      <c r="E396" s="38"/>
      <c r="F396" s="38"/>
      <c r="G396" s="38"/>
      <c r="H396" s="38"/>
      <c r="I396" s="38"/>
      <c r="J396" s="38"/>
      <c r="K396" s="38"/>
      <c r="L396" s="33"/>
      <c r="M396" s="33"/>
      <c r="N396" s="33"/>
      <c r="O396" s="114"/>
      <c r="P396" s="35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</row>
    <row r="397" spans="1:45">
      <c r="A397" s="30"/>
      <c r="B397" s="30"/>
      <c r="C397" s="30"/>
      <c r="D397" s="30"/>
      <c r="E397" s="38"/>
      <c r="F397" s="38"/>
      <c r="G397" s="38"/>
      <c r="H397" s="38"/>
      <c r="I397" s="38"/>
      <c r="J397" s="38"/>
      <c r="K397" s="38"/>
      <c r="L397" s="33"/>
      <c r="M397" s="33"/>
      <c r="N397" s="33"/>
      <c r="O397" s="114"/>
      <c r="P397" s="35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</row>
    <row r="398" spans="1:45">
      <c r="A398" s="30"/>
      <c r="B398" s="30"/>
      <c r="C398" s="30"/>
      <c r="D398" s="30"/>
      <c r="E398" s="38"/>
      <c r="F398" s="38"/>
      <c r="G398" s="38"/>
      <c r="H398" s="38"/>
      <c r="I398" s="38"/>
      <c r="J398" s="38"/>
      <c r="K398" s="38"/>
      <c r="L398" s="33"/>
      <c r="M398" s="33"/>
      <c r="N398" s="33"/>
      <c r="O398" s="114"/>
      <c r="P398" s="35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</row>
    <row r="399" spans="1:45">
      <c r="A399" s="30"/>
      <c r="B399" s="30"/>
      <c r="C399" s="30"/>
      <c r="D399" s="30"/>
      <c r="E399" s="38"/>
      <c r="F399" s="38"/>
      <c r="G399" s="38"/>
      <c r="H399" s="38"/>
      <c r="I399" s="38"/>
      <c r="J399" s="38"/>
      <c r="K399" s="38"/>
      <c r="L399" s="33"/>
      <c r="M399" s="33"/>
      <c r="N399" s="33"/>
      <c r="O399" s="114"/>
      <c r="P399" s="35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</row>
    <row r="400" spans="1:45">
      <c r="A400" s="30"/>
      <c r="B400" s="30"/>
      <c r="C400" s="30"/>
      <c r="D400" s="30"/>
      <c r="E400" s="38"/>
      <c r="F400" s="38"/>
      <c r="G400" s="38"/>
      <c r="H400" s="38"/>
      <c r="I400" s="38"/>
      <c r="J400" s="38"/>
      <c r="K400" s="38"/>
      <c r="L400" s="33"/>
      <c r="M400" s="33"/>
      <c r="N400" s="33"/>
      <c r="O400" s="114"/>
      <c r="P400" s="35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</row>
    <row r="401" spans="1:45">
      <c r="A401" s="30"/>
      <c r="B401" s="30"/>
      <c r="C401" s="30"/>
      <c r="D401" s="30"/>
      <c r="E401" s="38"/>
      <c r="F401" s="38"/>
      <c r="G401" s="38"/>
      <c r="H401" s="38"/>
      <c r="I401" s="38"/>
      <c r="J401" s="38"/>
      <c r="K401" s="38"/>
      <c r="L401" s="33"/>
      <c r="M401" s="33"/>
      <c r="N401" s="33"/>
      <c r="O401" s="114"/>
      <c r="P401" s="35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</row>
    <row r="402" spans="1:45">
      <c r="A402" s="30"/>
      <c r="B402" s="30"/>
      <c r="C402" s="30"/>
      <c r="D402" s="30"/>
      <c r="E402" s="38"/>
      <c r="F402" s="38"/>
      <c r="G402" s="38"/>
      <c r="H402" s="38"/>
      <c r="I402" s="38"/>
      <c r="J402" s="38"/>
      <c r="K402" s="38"/>
      <c r="L402" s="33"/>
      <c r="M402" s="33"/>
      <c r="N402" s="33"/>
      <c r="O402" s="114"/>
      <c r="P402" s="35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</row>
    <row r="403" spans="1:45">
      <c r="A403" s="30"/>
      <c r="B403" s="30"/>
      <c r="C403" s="30"/>
      <c r="D403" s="30"/>
      <c r="E403" s="38"/>
      <c r="F403" s="38"/>
      <c r="G403" s="38"/>
      <c r="H403" s="38"/>
      <c r="I403" s="38"/>
      <c r="J403" s="38"/>
      <c r="K403" s="38"/>
      <c r="L403" s="33"/>
      <c r="M403" s="33"/>
      <c r="N403" s="33"/>
      <c r="O403" s="114"/>
      <c r="P403" s="35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</row>
    <row r="404" spans="1:45">
      <c r="A404" s="30"/>
      <c r="B404" s="30"/>
      <c r="C404" s="30"/>
      <c r="D404" s="30"/>
      <c r="E404" s="38"/>
      <c r="F404" s="38"/>
      <c r="G404" s="38"/>
      <c r="H404" s="38"/>
      <c r="I404" s="38"/>
      <c r="J404" s="38"/>
      <c r="K404" s="38"/>
      <c r="L404" s="33"/>
      <c r="M404" s="33"/>
      <c r="N404" s="33"/>
      <c r="O404" s="114"/>
      <c r="P404" s="35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</row>
    <row r="405" spans="1:45">
      <c r="A405" s="30"/>
      <c r="B405" s="30"/>
      <c r="C405" s="30"/>
      <c r="D405" s="30"/>
      <c r="E405" s="38"/>
      <c r="F405" s="38"/>
      <c r="G405" s="38"/>
      <c r="H405" s="38"/>
      <c r="I405" s="38"/>
      <c r="J405" s="38"/>
      <c r="K405" s="38"/>
      <c r="L405" s="33"/>
      <c r="M405" s="33"/>
      <c r="N405" s="33"/>
      <c r="O405" s="114"/>
      <c r="P405" s="35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</row>
    <row r="406" spans="1:45">
      <c r="A406" s="30"/>
      <c r="B406" s="30"/>
      <c r="C406" s="30"/>
      <c r="D406" s="30"/>
      <c r="E406" s="38"/>
      <c r="F406" s="38"/>
      <c r="G406" s="38"/>
      <c r="H406" s="38"/>
      <c r="I406" s="38"/>
      <c r="J406" s="38"/>
      <c r="K406" s="38"/>
      <c r="L406" s="33"/>
      <c r="M406" s="33"/>
      <c r="N406" s="33"/>
      <c r="O406" s="114"/>
      <c r="P406" s="35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</row>
    <row r="407" spans="1:45">
      <c r="A407" s="30"/>
      <c r="B407" s="30"/>
      <c r="C407" s="30"/>
      <c r="D407" s="30"/>
      <c r="E407" s="38"/>
      <c r="F407" s="38"/>
      <c r="G407" s="38"/>
      <c r="H407" s="38"/>
      <c r="I407" s="38"/>
      <c r="J407" s="38"/>
      <c r="K407" s="38"/>
      <c r="L407" s="33"/>
      <c r="M407" s="33"/>
      <c r="N407" s="33"/>
      <c r="O407" s="114"/>
      <c r="P407" s="35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</row>
    <row r="408" spans="1:45">
      <c r="A408" s="30"/>
      <c r="B408" s="30"/>
      <c r="C408" s="30"/>
      <c r="D408" s="30"/>
      <c r="E408" s="38"/>
      <c r="F408" s="38"/>
      <c r="G408" s="38"/>
      <c r="H408" s="38"/>
      <c r="I408" s="38"/>
      <c r="J408" s="38"/>
      <c r="K408" s="38"/>
      <c r="L408" s="33"/>
      <c r="M408" s="33"/>
      <c r="N408" s="33"/>
      <c r="O408" s="114"/>
      <c r="P408" s="35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</row>
    <row r="409" spans="1:45">
      <c r="A409" s="30"/>
      <c r="B409" s="30"/>
      <c r="C409" s="30"/>
      <c r="D409" s="30"/>
      <c r="E409" s="38"/>
      <c r="F409" s="38"/>
      <c r="G409" s="38"/>
      <c r="H409" s="38"/>
      <c r="I409" s="38"/>
      <c r="J409" s="38"/>
      <c r="K409" s="38"/>
      <c r="L409" s="33"/>
      <c r="M409" s="33"/>
      <c r="N409" s="33"/>
      <c r="O409" s="114"/>
      <c r="P409" s="35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</row>
    <row r="410" spans="1:45">
      <c r="A410" s="30"/>
      <c r="B410" s="30"/>
      <c r="C410" s="30"/>
      <c r="D410" s="30"/>
      <c r="E410" s="38"/>
      <c r="F410" s="38"/>
      <c r="G410" s="38"/>
      <c r="H410" s="38"/>
      <c r="I410" s="38"/>
      <c r="J410" s="38"/>
      <c r="K410" s="38"/>
      <c r="L410" s="33"/>
      <c r="M410" s="33"/>
      <c r="N410" s="33"/>
      <c r="O410" s="114"/>
      <c r="P410" s="35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</row>
    <row r="411" spans="1:45">
      <c r="A411" s="30"/>
      <c r="B411" s="30"/>
      <c r="C411" s="30"/>
      <c r="D411" s="30"/>
      <c r="E411" s="38"/>
      <c r="F411" s="38"/>
      <c r="G411" s="38"/>
      <c r="H411" s="38"/>
      <c r="I411" s="38"/>
      <c r="J411" s="38"/>
      <c r="K411" s="38"/>
      <c r="L411" s="33"/>
      <c r="M411" s="33"/>
      <c r="N411" s="33"/>
      <c r="O411" s="114"/>
      <c r="P411" s="35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</row>
    <row r="412" spans="1:45">
      <c r="A412" s="30"/>
      <c r="B412" s="30"/>
      <c r="C412" s="30"/>
      <c r="D412" s="30"/>
      <c r="E412" s="38"/>
      <c r="F412" s="38"/>
      <c r="G412" s="38"/>
      <c r="H412" s="38"/>
      <c r="I412" s="38"/>
      <c r="J412" s="38"/>
      <c r="K412" s="38"/>
      <c r="L412" s="33"/>
      <c r="M412" s="33"/>
      <c r="N412" s="33"/>
      <c r="O412" s="114"/>
      <c r="P412" s="35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</row>
    <row r="413" spans="1:45">
      <c r="A413" s="30"/>
      <c r="B413" s="30"/>
      <c r="C413" s="30"/>
      <c r="D413" s="30"/>
      <c r="E413" s="38"/>
      <c r="F413" s="38"/>
      <c r="G413" s="38"/>
      <c r="H413" s="38"/>
      <c r="I413" s="38"/>
      <c r="J413" s="38"/>
      <c r="K413" s="38"/>
      <c r="L413" s="33"/>
      <c r="M413" s="33"/>
      <c r="N413" s="33"/>
      <c r="O413" s="114"/>
      <c r="P413" s="35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</row>
    <row r="414" spans="1:45">
      <c r="A414" s="30"/>
      <c r="B414" s="30"/>
      <c r="C414" s="30"/>
      <c r="D414" s="30"/>
      <c r="E414" s="38"/>
      <c r="F414" s="38"/>
      <c r="G414" s="38"/>
      <c r="H414" s="38"/>
      <c r="I414" s="38"/>
      <c r="J414" s="38"/>
      <c r="K414" s="38"/>
      <c r="L414" s="33"/>
      <c r="M414" s="33"/>
      <c r="N414" s="33"/>
      <c r="O414" s="114"/>
      <c r="P414" s="35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</row>
    <row r="415" spans="1:45">
      <c r="A415" s="30"/>
      <c r="B415" s="30"/>
      <c r="C415" s="30"/>
      <c r="D415" s="30"/>
      <c r="E415" s="38"/>
      <c r="F415" s="38"/>
      <c r="G415" s="38"/>
      <c r="H415" s="38"/>
      <c r="I415" s="38"/>
      <c r="J415" s="38"/>
      <c r="K415" s="38"/>
      <c r="L415" s="33"/>
      <c r="M415" s="33"/>
      <c r="N415" s="33"/>
      <c r="O415" s="114"/>
      <c r="P415" s="35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</row>
    <row r="416" spans="1:45">
      <c r="A416" s="30"/>
      <c r="B416" s="30"/>
      <c r="C416" s="30"/>
      <c r="D416" s="30"/>
      <c r="E416" s="38"/>
      <c r="F416" s="38"/>
      <c r="G416" s="38"/>
      <c r="H416" s="38"/>
      <c r="I416" s="38"/>
      <c r="J416" s="38"/>
      <c r="K416" s="38"/>
      <c r="L416" s="33"/>
      <c r="M416" s="33"/>
      <c r="N416" s="33"/>
      <c r="O416" s="114"/>
      <c r="P416" s="35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</row>
    <row r="417" spans="1:45">
      <c r="A417" s="30"/>
      <c r="B417" s="30"/>
      <c r="C417" s="30"/>
      <c r="D417" s="30"/>
      <c r="E417" s="38"/>
      <c r="F417" s="38"/>
      <c r="G417" s="38"/>
      <c r="H417" s="38"/>
      <c r="I417" s="38"/>
      <c r="J417" s="38"/>
      <c r="K417" s="38"/>
      <c r="L417" s="33"/>
      <c r="M417" s="33"/>
      <c r="N417" s="33"/>
      <c r="O417" s="114"/>
      <c r="P417" s="35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</row>
    <row r="418" spans="1:45">
      <c r="A418" s="30"/>
      <c r="B418" s="30"/>
      <c r="C418" s="30"/>
      <c r="D418" s="30"/>
      <c r="E418" s="38"/>
      <c r="F418" s="38"/>
      <c r="G418" s="38"/>
      <c r="H418" s="38"/>
      <c r="I418" s="38"/>
      <c r="J418" s="38"/>
      <c r="K418" s="38"/>
      <c r="L418" s="33"/>
      <c r="M418" s="33"/>
      <c r="N418" s="33"/>
      <c r="O418" s="114"/>
      <c r="P418" s="35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</row>
    <row r="419" spans="1:45">
      <c r="A419" s="30"/>
      <c r="B419" s="30"/>
      <c r="C419" s="30"/>
      <c r="D419" s="30"/>
      <c r="E419" s="38"/>
      <c r="F419" s="38"/>
      <c r="G419" s="38"/>
      <c r="H419" s="38"/>
      <c r="I419" s="38"/>
      <c r="J419" s="38"/>
      <c r="K419" s="38"/>
      <c r="L419" s="33"/>
      <c r="M419" s="33"/>
      <c r="N419" s="33"/>
      <c r="O419" s="114"/>
      <c r="P419" s="35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</row>
    <row r="420" spans="1:45">
      <c r="A420" s="30"/>
      <c r="B420" s="30"/>
      <c r="C420" s="30"/>
      <c r="D420" s="30"/>
      <c r="E420" s="38"/>
      <c r="F420" s="38"/>
      <c r="G420" s="38"/>
      <c r="H420" s="38"/>
      <c r="I420" s="38"/>
      <c r="J420" s="38"/>
      <c r="K420" s="38"/>
      <c r="L420" s="33"/>
      <c r="M420" s="33"/>
      <c r="N420" s="33"/>
      <c r="O420" s="114"/>
      <c r="P420" s="35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</row>
    <row r="421" spans="1:45">
      <c r="A421" s="30"/>
      <c r="B421" s="30"/>
      <c r="C421" s="30"/>
      <c r="D421" s="30"/>
      <c r="E421" s="38"/>
      <c r="F421" s="38"/>
      <c r="G421" s="38"/>
      <c r="H421" s="38"/>
      <c r="I421" s="38"/>
      <c r="J421" s="38"/>
      <c r="K421" s="38"/>
      <c r="L421" s="33"/>
      <c r="M421" s="33"/>
      <c r="N421" s="33"/>
      <c r="O421" s="114"/>
      <c r="P421" s="35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</row>
    <row r="422" spans="1:45">
      <c r="A422" s="30"/>
      <c r="B422" s="30"/>
      <c r="C422" s="30"/>
      <c r="D422" s="30"/>
      <c r="E422" s="38"/>
      <c r="F422" s="38"/>
      <c r="G422" s="38"/>
      <c r="H422" s="38"/>
      <c r="I422" s="38"/>
      <c r="J422" s="38"/>
      <c r="K422" s="38"/>
      <c r="L422" s="33"/>
      <c r="M422" s="33"/>
      <c r="N422" s="33"/>
      <c r="O422" s="114"/>
      <c r="P422" s="35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</row>
    <row r="423" spans="1:45">
      <c r="A423" s="30"/>
      <c r="B423" s="30"/>
      <c r="C423" s="30"/>
      <c r="D423" s="30"/>
      <c r="E423" s="38"/>
      <c r="F423" s="38"/>
      <c r="G423" s="38"/>
      <c r="H423" s="38"/>
      <c r="I423" s="38"/>
      <c r="J423" s="38"/>
      <c r="K423" s="38"/>
      <c r="L423" s="33"/>
      <c r="M423" s="33"/>
      <c r="N423" s="33"/>
      <c r="O423" s="114"/>
      <c r="P423" s="35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</row>
    <row r="424" spans="1:45">
      <c r="A424" s="30"/>
      <c r="B424" s="30"/>
      <c r="C424" s="30"/>
      <c r="D424" s="30"/>
      <c r="E424" s="38"/>
      <c r="F424" s="38"/>
      <c r="G424" s="38"/>
      <c r="H424" s="38"/>
      <c r="I424" s="38"/>
      <c r="J424" s="38"/>
      <c r="K424" s="38"/>
      <c r="L424" s="33"/>
      <c r="M424" s="33"/>
      <c r="N424" s="33"/>
      <c r="O424" s="114"/>
      <c r="P424" s="35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</row>
    <row r="425" spans="1:45">
      <c r="A425" s="30"/>
      <c r="B425" s="30"/>
      <c r="C425" s="30"/>
      <c r="D425" s="30"/>
      <c r="E425" s="38"/>
      <c r="F425" s="38"/>
      <c r="G425" s="38"/>
      <c r="H425" s="38"/>
      <c r="I425" s="38"/>
      <c r="J425" s="38"/>
      <c r="K425" s="38"/>
      <c r="L425" s="33"/>
      <c r="M425" s="33"/>
      <c r="N425" s="33"/>
      <c r="O425" s="114"/>
      <c r="P425" s="35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</row>
    <row r="426" spans="1:45">
      <c r="A426" s="30"/>
      <c r="B426" s="30"/>
      <c r="C426" s="30"/>
      <c r="D426" s="30"/>
      <c r="E426" s="38"/>
      <c r="F426" s="38"/>
      <c r="G426" s="38"/>
      <c r="H426" s="38"/>
      <c r="I426" s="38"/>
      <c r="J426" s="38"/>
      <c r="K426" s="38"/>
      <c r="L426" s="33"/>
      <c r="M426" s="33"/>
      <c r="N426" s="33"/>
      <c r="O426" s="114"/>
      <c r="P426" s="35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</row>
    <row r="427" spans="1:45">
      <c r="A427" s="30"/>
      <c r="B427" s="30"/>
      <c r="C427" s="30"/>
      <c r="D427" s="30"/>
      <c r="E427" s="38"/>
      <c r="F427" s="38"/>
      <c r="G427" s="38"/>
      <c r="H427" s="38"/>
      <c r="I427" s="38"/>
      <c r="J427" s="38"/>
      <c r="K427" s="38"/>
      <c r="L427" s="33"/>
      <c r="M427" s="33"/>
      <c r="N427" s="33"/>
      <c r="O427" s="114"/>
      <c r="P427" s="35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</row>
    <row r="428" spans="1:45">
      <c r="A428" s="30"/>
      <c r="B428" s="30"/>
      <c r="C428" s="30"/>
      <c r="D428" s="30"/>
      <c r="E428" s="38"/>
      <c r="F428" s="38"/>
      <c r="G428" s="38"/>
      <c r="H428" s="38"/>
      <c r="I428" s="38"/>
      <c r="J428" s="38"/>
      <c r="K428" s="38"/>
      <c r="L428" s="33"/>
      <c r="M428" s="33"/>
      <c r="N428" s="33"/>
      <c r="O428" s="114"/>
      <c r="P428" s="35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</row>
    <row r="429" spans="1:45">
      <c r="A429" s="30"/>
      <c r="B429" s="30"/>
      <c r="C429" s="30"/>
      <c r="D429" s="30"/>
      <c r="E429" s="38"/>
      <c r="F429" s="38"/>
      <c r="G429" s="38"/>
      <c r="H429" s="38"/>
      <c r="I429" s="38"/>
      <c r="J429" s="38"/>
      <c r="K429" s="38"/>
      <c r="L429" s="33"/>
      <c r="M429" s="33"/>
      <c r="N429" s="33"/>
      <c r="O429" s="114"/>
      <c r="P429" s="35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</row>
    <row r="430" spans="1:45">
      <c r="A430" s="30"/>
      <c r="B430" s="30"/>
      <c r="C430" s="30"/>
      <c r="D430" s="30"/>
      <c r="E430" s="38"/>
      <c r="F430" s="38"/>
      <c r="G430" s="38"/>
      <c r="H430" s="38"/>
      <c r="I430" s="38"/>
      <c r="J430" s="38"/>
      <c r="K430" s="38"/>
      <c r="L430" s="33"/>
      <c r="M430" s="33"/>
      <c r="N430" s="33"/>
      <c r="O430" s="114"/>
      <c r="P430" s="35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</row>
    <row r="431" spans="1:45">
      <c r="A431" s="30"/>
      <c r="B431" s="30"/>
      <c r="C431" s="30"/>
      <c r="D431" s="30"/>
      <c r="E431" s="38"/>
      <c r="F431" s="38"/>
      <c r="G431" s="38"/>
      <c r="H431" s="38"/>
      <c r="I431" s="38"/>
      <c r="J431" s="38"/>
      <c r="K431" s="38"/>
      <c r="L431" s="33"/>
      <c r="M431" s="33"/>
      <c r="N431" s="33"/>
      <c r="O431" s="114"/>
      <c r="P431" s="35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</row>
    <row r="432" spans="1:45">
      <c r="A432" s="30"/>
      <c r="B432" s="30"/>
      <c r="C432" s="30"/>
      <c r="D432" s="30"/>
      <c r="E432" s="38"/>
      <c r="F432" s="38"/>
      <c r="G432" s="38"/>
      <c r="H432" s="38"/>
      <c r="I432" s="38"/>
      <c r="J432" s="38"/>
      <c r="K432" s="38"/>
      <c r="L432" s="33"/>
      <c r="M432" s="33"/>
      <c r="N432" s="33"/>
      <c r="O432" s="114"/>
      <c r="P432" s="35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</row>
    <row r="433" spans="1:45">
      <c r="A433" s="30"/>
      <c r="B433" s="30"/>
      <c r="C433" s="30"/>
      <c r="D433" s="30"/>
      <c r="E433" s="38"/>
      <c r="F433" s="38"/>
      <c r="G433" s="38"/>
      <c r="H433" s="38"/>
      <c r="I433" s="38"/>
      <c r="J433" s="38"/>
      <c r="K433" s="38"/>
      <c r="L433" s="33"/>
      <c r="M433" s="33"/>
      <c r="N433" s="33"/>
      <c r="O433" s="114"/>
      <c r="P433" s="35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</row>
    <row r="434" spans="1:45">
      <c r="A434" s="30"/>
      <c r="B434" s="30"/>
      <c r="C434" s="30"/>
      <c r="D434" s="30"/>
      <c r="E434" s="38"/>
      <c r="F434" s="38"/>
      <c r="G434" s="38"/>
      <c r="H434" s="38"/>
      <c r="I434" s="38"/>
      <c r="J434" s="38"/>
      <c r="K434" s="38"/>
      <c r="L434" s="33"/>
      <c r="M434" s="33"/>
      <c r="N434" s="33"/>
      <c r="O434" s="114"/>
      <c r="P434" s="35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</row>
    <row r="435" spans="1:45">
      <c r="A435" s="30"/>
      <c r="B435" s="30"/>
      <c r="C435" s="30"/>
      <c r="D435" s="30"/>
      <c r="E435" s="38"/>
      <c r="F435" s="38"/>
      <c r="G435" s="38"/>
      <c r="H435" s="38"/>
      <c r="I435" s="38"/>
      <c r="J435" s="38"/>
      <c r="K435" s="38"/>
      <c r="L435" s="33"/>
      <c r="M435" s="33"/>
      <c r="N435" s="33"/>
      <c r="O435" s="114"/>
      <c r="P435" s="35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</row>
    <row r="436" spans="1:45">
      <c r="A436" s="30"/>
      <c r="B436" s="30"/>
      <c r="C436" s="30"/>
      <c r="D436" s="30"/>
      <c r="E436" s="38"/>
      <c r="F436" s="38"/>
      <c r="G436" s="38"/>
      <c r="H436" s="38"/>
      <c r="I436" s="38"/>
      <c r="J436" s="38"/>
      <c r="K436" s="38"/>
      <c r="L436" s="33"/>
      <c r="M436" s="33"/>
      <c r="N436" s="33"/>
      <c r="O436" s="114"/>
      <c r="P436" s="35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</row>
    <row r="437" spans="1:45">
      <c r="A437" s="30"/>
      <c r="B437" s="30"/>
      <c r="C437" s="30"/>
      <c r="D437" s="30"/>
      <c r="E437" s="38"/>
      <c r="F437" s="38"/>
      <c r="G437" s="38"/>
      <c r="H437" s="38"/>
      <c r="I437" s="38"/>
      <c r="J437" s="38"/>
      <c r="K437" s="38"/>
      <c r="L437" s="33"/>
      <c r="M437" s="33"/>
      <c r="N437" s="33"/>
      <c r="O437" s="114"/>
      <c r="P437" s="35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</row>
    <row r="438" spans="1:45">
      <c r="A438" s="30"/>
      <c r="B438" s="30"/>
      <c r="C438" s="30"/>
      <c r="D438" s="30"/>
      <c r="E438" s="38"/>
      <c r="F438" s="38"/>
      <c r="G438" s="38"/>
      <c r="H438" s="38"/>
      <c r="I438" s="38"/>
      <c r="J438" s="38"/>
      <c r="K438" s="38"/>
      <c r="L438" s="33"/>
      <c r="M438" s="33"/>
      <c r="N438" s="33"/>
      <c r="O438" s="114"/>
      <c r="P438" s="35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</row>
    <row r="439" spans="1:45">
      <c r="A439" s="30"/>
      <c r="B439" s="30"/>
      <c r="C439" s="30"/>
      <c r="D439" s="30"/>
      <c r="E439" s="38"/>
      <c r="F439" s="38"/>
      <c r="G439" s="38"/>
      <c r="H439" s="38"/>
      <c r="I439" s="38"/>
      <c r="J439" s="38"/>
      <c r="K439" s="38"/>
      <c r="L439" s="33"/>
      <c r="M439" s="33"/>
      <c r="N439" s="33"/>
      <c r="O439" s="114"/>
      <c r="P439" s="35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</row>
    <row r="440" spans="1:45">
      <c r="A440" s="30"/>
      <c r="B440" s="30"/>
      <c r="C440" s="30"/>
      <c r="D440" s="30"/>
      <c r="E440" s="38"/>
      <c r="F440" s="38"/>
      <c r="G440" s="38"/>
      <c r="H440" s="38"/>
      <c r="I440" s="38"/>
      <c r="J440" s="38"/>
      <c r="K440" s="38"/>
      <c r="L440" s="33"/>
      <c r="M440" s="33"/>
      <c r="N440" s="33"/>
      <c r="O440" s="114"/>
      <c r="P440" s="35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</row>
    <row r="441" spans="1:45">
      <c r="A441" s="30"/>
      <c r="B441" s="30"/>
      <c r="C441" s="30"/>
      <c r="D441" s="30"/>
      <c r="E441" s="38"/>
      <c r="F441" s="38"/>
      <c r="G441" s="38"/>
      <c r="H441" s="38"/>
      <c r="I441" s="38"/>
      <c r="J441" s="38"/>
      <c r="K441" s="38"/>
      <c r="L441" s="33"/>
      <c r="M441" s="33"/>
      <c r="N441" s="33"/>
      <c r="O441" s="114"/>
      <c r="P441" s="35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</row>
    <row r="442" spans="1:45">
      <c r="A442" s="30"/>
      <c r="B442" s="30"/>
      <c r="C442" s="30"/>
      <c r="D442" s="30"/>
      <c r="E442" s="38"/>
      <c r="F442" s="38"/>
      <c r="G442" s="38"/>
      <c r="H442" s="38"/>
      <c r="I442" s="38"/>
      <c r="J442" s="38"/>
      <c r="K442" s="38"/>
      <c r="L442" s="33"/>
      <c r="M442" s="33"/>
      <c r="N442" s="33"/>
      <c r="O442" s="114"/>
      <c r="P442" s="35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</row>
    <row r="443" spans="1:45">
      <c r="A443" s="30"/>
      <c r="B443" s="30"/>
      <c r="C443" s="30"/>
      <c r="D443" s="30"/>
      <c r="E443" s="38"/>
      <c r="F443" s="38"/>
      <c r="G443" s="38"/>
      <c r="H443" s="38"/>
      <c r="I443" s="38"/>
      <c r="J443" s="38"/>
      <c r="K443" s="38"/>
      <c r="L443" s="33"/>
      <c r="M443" s="33"/>
      <c r="N443" s="33"/>
      <c r="O443" s="114"/>
      <c r="P443" s="35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</row>
    <row r="444" spans="1:45">
      <c r="A444" s="30"/>
      <c r="B444" s="30"/>
      <c r="C444" s="30"/>
      <c r="D444" s="30"/>
      <c r="E444" s="38"/>
      <c r="F444" s="38"/>
      <c r="G444" s="38"/>
      <c r="H444" s="38"/>
      <c r="I444" s="38"/>
      <c r="J444" s="38"/>
      <c r="K444" s="38"/>
      <c r="L444" s="33"/>
      <c r="M444" s="33"/>
      <c r="N444" s="33"/>
      <c r="O444" s="114"/>
      <c r="P444" s="35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</row>
    <row r="445" spans="1:45">
      <c r="A445" s="30"/>
      <c r="B445" s="30"/>
      <c r="C445" s="30"/>
      <c r="D445" s="30"/>
      <c r="E445" s="38"/>
      <c r="F445" s="38"/>
      <c r="G445" s="38"/>
      <c r="H445" s="38"/>
      <c r="I445" s="38"/>
      <c r="J445" s="38"/>
      <c r="K445" s="38"/>
      <c r="L445" s="33"/>
      <c r="M445" s="33"/>
      <c r="N445" s="33"/>
      <c r="O445" s="114"/>
      <c r="P445" s="35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</row>
    <row r="446" spans="1:45">
      <c r="A446" s="30"/>
      <c r="B446" s="30"/>
      <c r="C446" s="30"/>
      <c r="D446" s="30"/>
      <c r="E446" s="38"/>
      <c r="F446" s="38"/>
      <c r="G446" s="38"/>
      <c r="H446" s="38"/>
      <c r="I446" s="38"/>
      <c r="J446" s="38"/>
      <c r="K446" s="38"/>
      <c r="L446" s="33"/>
      <c r="M446" s="33"/>
      <c r="N446" s="33"/>
      <c r="O446" s="114"/>
      <c r="P446" s="35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</row>
    <row r="447" spans="1:45">
      <c r="A447" s="30"/>
      <c r="B447" s="30"/>
      <c r="C447" s="30"/>
      <c r="D447" s="30"/>
      <c r="E447" s="38"/>
      <c r="F447" s="38"/>
      <c r="G447" s="38"/>
      <c r="H447" s="38"/>
      <c r="I447" s="38"/>
      <c r="J447" s="38"/>
      <c r="K447" s="38"/>
      <c r="L447" s="33"/>
      <c r="M447" s="33"/>
      <c r="N447" s="33"/>
      <c r="O447" s="114"/>
      <c r="P447" s="35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</row>
    <row r="448" spans="1:45">
      <c r="A448" s="30"/>
      <c r="B448" s="30"/>
      <c r="C448" s="30"/>
      <c r="D448" s="30"/>
      <c r="E448" s="38"/>
      <c r="F448" s="38"/>
      <c r="G448" s="38"/>
      <c r="H448" s="38"/>
      <c r="I448" s="38"/>
      <c r="J448" s="38"/>
      <c r="K448" s="38"/>
      <c r="L448" s="33"/>
      <c r="M448" s="33"/>
      <c r="N448" s="33"/>
      <c r="O448" s="114"/>
      <c r="P448" s="35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</row>
    <row r="449" spans="1:45">
      <c r="A449" s="30"/>
      <c r="B449" s="30"/>
      <c r="C449" s="30"/>
      <c r="D449" s="30"/>
      <c r="E449" s="38"/>
      <c r="F449" s="38"/>
      <c r="G449" s="38"/>
      <c r="H449" s="38"/>
      <c r="I449" s="38"/>
      <c r="J449" s="38"/>
      <c r="K449" s="38"/>
      <c r="L449" s="33"/>
      <c r="M449" s="33"/>
      <c r="N449" s="33"/>
      <c r="O449" s="114"/>
      <c r="P449" s="35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</row>
    <row r="450" spans="1:45">
      <c r="A450" s="30"/>
      <c r="B450" s="30"/>
      <c r="C450" s="30"/>
      <c r="D450" s="30"/>
      <c r="E450" s="38"/>
      <c r="F450" s="38"/>
      <c r="G450" s="38"/>
      <c r="H450" s="38"/>
      <c r="I450" s="38"/>
      <c r="J450" s="38"/>
      <c r="K450" s="38"/>
      <c r="L450" s="33"/>
      <c r="M450" s="33"/>
      <c r="N450" s="33"/>
      <c r="O450" s="114"/>
      <c r="P450" s="35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</row>
    <row r="451" spans="1:45">
      <c r="A451" s="30"/>
      <c r="B451" s="30"/>
      <c r="C451" s="30"/>
      <c r="D451" s="30"/>
      <c r="E451" s="38"/>
      <c r="F451" s="38"/>
      <c r="G451" s="38"/>
      <c r="H451" s="38"/>
      <c r="I451" s="38"/>
      <c r="J451" s="38"/>
      <c r="K451" s="38"/>
      <c r="L451" s="33"/>
      <c r="M451" s="33"/>
      <c r="N451" s="33"/>
      <c r="O451" s="114"/>
      <c r="P451" s="35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</row>
    <row r="452" spans="1:45">
      <c r="A452" s="30"/>
      <c r="B452" s="30"/>
      <c r="C452" s="30"/>
      <c r="D452" s="30"/>
      <c r="E452" s="38"/>
      <c r="F452" s="38"/>
      <c r="G452" s="38"/>
      <c r="H452" s="38"/>
      <c r="I452" s="38"/>
      <c r="J452" s="38"/>
      <c r="K452" s="38"/>
      <c r="L452" s="33"/>
      <c r="M452" s="33"/>
      <c r="N452" s="33"/>
      <c r="O452" s="114"/>
      <c r="P452" s="35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</row>
    <row r="453" spans="1:45">
      <c r="A453" s="30"/>
      <c r="B453" s="30"/>
      <c r="C453" s="30"/>
      <c r="D453" s="30"/>
      <c r="E453" s="38"/>
      <c r="F453" s="38"/>
      <c r="G453" s="38"/>
      <c r="H453" s="38"/>
      <c r="I453" s="38"/>
      <c r="J453" s="38"/>
      <c r="K453" s="38"/>
      <c r="L453" s="33"/>
      <c r="M453" s="33"/>
      <c r="N453" s="33"/>
      <c r="O453" s="114"/>
      <c r="P453" s="35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</row>
    <row r="454" spans="1:45">
      <c r="A454" s="30"/>
      <c r="B454" s="30"/>
      <c r="C454" s="30"/>
      <c r="D454" s="30"/>
      <c r="E454" s="38"/>
      <c r="F454" s="38"/>
      <c r="G454" s="38"/>
      <c r="H454" s="38"/>
      <c r="I454" s="38"/>
      <c r="J454" s="38"/>
      <c r="K454" s="38"/>
      <c r="L454" s="33"/>
      <c r="M454" s="33"/>
      <c r="N454" s="33"/>
      <c r="O454" s="114"/>
      <c r="P454" s="35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</row>
    <row r="455" spans="1:45">
      <c r="A455" s="30"/>
      <c r="B455" s="30"/>
      <c r="C455" s="30"/>
      <c r="D455" s="30"/>
      <c r="E455" s="38"/>
      <c r="F455" s="38"/>
      <c r="G455" s="38"/>
      <c r="H455" s="38"/>
      <c r="I455" s="38"/>
      <c r="J455" s="38"/>
      <c r="K455" s="38"/>
      <c r="L455" s="33"/>
      <c r="M455" s="33"/>
      <c r="N455" s="33"/>
      <c r="O455" s="114"/>
      <c r="P455" s="35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</row>
    <row r="456" spans="1:45">
      <c r="A456" s="30"/>
      <c r="B456" s="30"/>
      <c r="C456" s="30"/>
      <c r="D456" s="30"/>
      <c r="E456" s="38"/>
      <c r="F456" s="38"/>
      <c r="G456" s="38"/>
      <c r="H456" s="38"/>
      <c r="I456" s="38"/>
      <c r="J456" s="38"/>
      <c r="K456" s="38"/>
      <c r="L456" s="33"/>
      <c r="M456" s="33"/>
      <c r="N456" s="33"/>
      <c r="O456" s="114"/>
      <c r="P456" s="35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</row>
    <row r="457" spans="1:45">
      <c r="A457" s="30"/>
      <c r="B457" s="30"/>
      <c r="C457" s="30"/>
      <c r="D457" s="30"/>
      <c r="E457" s="38"/>
      <c r="F457" s="38"/>
      <c r="G457" s="38"/>
      <c r="H457" s="38"/>
      <c r="I457" s="38"/>
      <c r="J457" s="38"/>
      <c r="K457" s="38"/>
      <c r="L457" s="33"/>
      <c r="M457" s="33"/>
      <c r="N457" s="33"/>
      <c r="O457" s="114"/>
      <c r="P457" s="35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</row>
    <row r="458" spans="1:45">
      <c r="A458" s="30"/>
      <c r="B458" s="30"/>
      <c r="C458" s="30"/>
      <c r="D458" s="30"/>
      <c r="E458" s="38"/>
      <c r="F458" s="38"/>
      <c r="G458" s="38"/>
      <c r="H458" s="38"/>
      <c r="I458" s="38"/>
      <c r="J458" s="38"/>
      <c r="K458" s="38"/>
      <c r="L458" s="33"/>
      <c r="M458" s="33"/>
      <c r="N458" s="33"/>
      <c r="O458" s="114"/>
      <c r="P458" s="35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</row>
    <row r="459" spans="1:45">
      <c r="A459" s="30"/>
      <c r="B459" s="30"/>
      <c r="C459" s="30"/>
      <c r="D459" s="30"/>
      <c r="E459" s="38"/>
      <c r="F459" s="38"/>
      <c r="G459" s="38"/>
      <c r="H459" s="38"/>
      <c r="I459" s="38"/>
      <c r="J459" s="38"/>
      <c r="K459" s="38"/>
      <c r="L459" s="33"/>
      <c r="M459" s="33"/>
      <c r="N459" s="33"/>
      <c r="O459" s="114"/>
      <c r="P459" s="35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</row>
    <row r="460" spans="1:45">
      <c r="A460" s="30"/>
      <c r="B460" s="30"/>
      <c r="C460" s="30"/>
      <c r="D460" s="30"/>
      <c r="E460" s="38"/>
      <c r="F460" s="38"/>
      <c r="G460" s="38"/>
      <c r="H460" s="38"/>
      <c r="I460" s="38"/>
      <c r="J460" s="38"/>
      <c r="K460" s="38"/>
      <c r="L460" s="33"/>
      <c r="M460" s="33"/>
      <c r="N460" s="33"/>
      <c r="O460" s="114"/>
      <c r="P460" s="35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</row>
    <row r="461" spans="1:45">
      <c r="A461" s="30"/>
      <c r="B461" s="30"/>
      <c r="C461" s="30"/>
      <c r="D461" s="30"/>
      <c r="E461" s="38"/>
      <c r="F461" s="38"/>
      <c r="G461" s="38"/>
      <c r="H461" s="38"/>
      <c r="I461" s="38"/>
      <c r="J461" s="38"/>
      <c r="K461" s="38"/>
      <c r="L461" s="33"/>
      <c r="M461" s="33"/>
      <c r="N461" s="33"/>
      <c r="O461" s="114"/>
      <c r="P461" s="35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</row>
    <row r="462" spans="1:45">
      <c r="A462" s="30"/>
      <c r="B462" s="30"/>
      <c r="C462" s="30"/>
      <c r="D462" s="30"/>
      <c r="E462" s="38"/>
      <c r="F462" s="38"/>
      <c r="G462" s="38"/>
      <c r="H462" s="38"/>
      <c r="I462" s="38"/>
      <c r="J462" s="38"/>
      <c r="K462" s="38"/>
      <c r="L462" s="33"/>
      <c r="M462" s="33"/>
      <c r="N462" s="33"/>
      <c r="O462" s="114"/>
      <c r="P462" s="35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</row>
    <row r="463" spans="1:45">
      <c r="A463" s="30"/>
      <c r="B463" s="30"/>
      <c r="C463" s="30"/>
      <c r="D463" s="30"/>
      <c r="E463" s="38"/>
      <c r="F463" s="38"/>
      <c r="G463" s="38"/>
      <c r="H463" s="38"/>
      <c r="I463" s="38"/>
      <c r="J463" s="38"/>
      <c r="K463" s="38"/>
      <c r="L463" s="33"/>
      <c r="M463" s="33"/>
      <c r="N463" s="33"/>
      <c r="O463" s="114"/>
      <c r="P463" s="35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</row>
    <row r="464" spans="1:45">
      <c r="A464" s="30"/>
      <c r="B464" s="30"/>
      <c r="C464" s="30"/>
      <c r="D464" s="30"/>
      <c r="E464" s="38"/>
      <c r="F464" s="38"/>
      <c r="G464" s="38"/>
      <c r="H464" s="38"/>
      <c r="I464" s="38"/>
      <c r="J464" s="38"/>
      <c r="K464" s="38"/>
      <c r="L464" s="33"/>
      <c r="M464" s="33"/>
      <c r="N464" s="33"/>
      <c r="O464" s="114"/>
      <c r="P464" s="35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</row>
    <row r="465" spans="1:45">
      <c r="A465" s="30"/>
      <c r="B465" s="30"/>
      <c r="C465" s="30"/>
      <c r="D465" s="30"/>
      <c r="E465" s="38"/>
      <c r="F465" s="38"/>
      <c r="G465" s="38"/>
      <c r="H465" s="38"/>
      <c r="I465" s="38"/>
      <c r="J465" s="38"/>
      <c r="K465" s="38"/>
      <c r="L465" s="33"/>
      <c r="M465" s="33"/>
      <c r="N465" s="33"/>
      <c r="O465" s="114"/>
      <c r="P465" s="35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</row>
    <row r="466" spans="1:45">
      <c r="A466" s="30"/>
      <c r="B466" s="30"/>
      <c r="C466" s="30"/>
      <c r="D466" s="30"/>
      <c r="E466" s="38"/>
      <c r="F466" s="38"/>
      <c r="G466" s="38"/>
      <c r="H466" s="38"/>
      <c r="I466" s="38"/>
      <c r="J466" s="38"/>
      <c r="K466" s="38"/>
      <c r="L466" s="33"/>
      <c r="M466" s="33"/>
      <c r="N466" s="33"/>
      <c r="O466" s="114"/>
      <c r="P466" s="35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</row>
    <row r="467" spans="1:45">
      <c r="A467" s="30"/>
      <c r="B467" s="30"/>
      <c r="C467" s="30"/>
      <c r="D467" s="30"/>
      <c r="E467" s="38"/>
      <c r="F467" s="38"/>
      <c r="G467" s="38"/>
      <c r="H467" s="38"/>
      <c r="I467" s="38"/>
      <c r="J467" s="38"/>
      <c r="K467" s="38"/>
      <c r="L467" s="33"/>
      <c r="M467" s="33"/>
      <c r="N467" s="33"/>
      <c r="O467" s="114"/>
      <c r="P467" s="35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</row>
    <row r="468" spans="1:45">
      <c r="A468" s="30"/>
      <c r="B468" s="30"/>
      <c r="C468" s="30"/>
      <c r="D468" s="30"/>
      <c r="E468" s="38"/>
      <c r="F468" s="38"/>
      <c r="G468" s="38"/>
      <c r="H468" s="38"/>
      <c r="I468" s="38"/>
      <c r="J468" s="38"/>
      <c r="K468" s="38"/>
      <c r="L468" s="33"/>
      <c r="M468" s="33"/>
      <c r="N468" s="33"/>
      <c r="O468" s="114"/>
      <c r="P468" s="35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</row>
    <row r="469" spans="1:45">
      <c r="A469" s="30"/>
      <c r="B469" s="30"/>
      <c r="C469" s="30"/>
      <c r="D469" s="30"/>
      <c r="E469" s="38"/>
      <c r="F469" s="38"/>
      <c r="G469" s="38"/>
      <c r="H469" s="38"/>
      <c r="I469" s="38"/>
      <c r="J469" s="38"/>
      <c r="K469" s="38"/>
      <c r="L469" s="33"/>
      <c r="M469" s="33"/>
      <c r="N469" s="33"/>
      <c r="O469" s="114"/>
      <c r="P469" s="35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</row>
    <row r="470" spans="1:45">
      <c r="A470" s="30"/>
      <c r="B470" s="30"/>
      <c r="C470" s="30"/>
      <c r="D470" s="30"/>
      <c r="E470" s="38"/>
      <c r="F470" s="38"/>
      <c r="G470" s="38"/>
      <c r="H470" s="38"/>
      <c r="I470" s="38"/>
      <c r="J470" s="38"/>
      <c r="K470" s="38"/>
      <c r="L470" s="33"/>
      <c r="M470" s="33"/>
      <c r="N470" s="33"/>
      <c r="O470" s="114"/>
      <c r="P470" s="35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</row>
    <row r="471" spans="1:45">
      <c r="A471" s="30"/>
      <c r="B471" s="30"/>
      <c r="C471" s="30"/>
      <c r="D471" s="30"/>
      <c r="E471" s="38"/>
      <c r="F471" s="38"/>
      <c r="G471" s="38"/>
      <c r="H471" s="38"/>
      <c r="I471" s="38"/>
      <c r="J471" s="38"/>
      <c r="K471" s="38"/>
      <c r="L471" s="33"/>
      <c r="M471" s="33"/>
      <c r="N471" s="33"/>
      <c r="O471" s="114"/>
      <c r="P471" s="35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</row>
    <row r="472" spans="1:45">
      <c r="A472" s="30"/>
      <c r="B472" s="30"/>
      <c r="C472" s="30"/>
      <c r="D472" s="30"/>
      <c r="E472" s="38"/>
      <c r="F472" s="38"/>
      <c r="G472" s="38"/>
      <c r="H472" s="38"/>
      <c r="I472" s="38"/>
      <c r="J472" s="38"/>
      <c r="K472" s="38"/>
      <c r="L472" s="33"/>
      <c r="M472" s="33"/>
      <c r="N472" s="33"/>
      <c r="O472" s="114"/>
      <c r="P472" s="35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</row>
    <row r="473" spans="1:45">
      <c r="A473" s="30"/>
      <c r="B473" s="30"/>
      <c r="C473" s="30"/>
      <c r="D473" s="30"/>
      <c r="E473" s="38"/>
      <c r="F473" s="38"/>
      <c r="G473" s="38"/>
      <c r="H473" s="38"/>
      <c r="I473" s="38"/>
      <c r="J473" s="38"/>
      <c r="K473" s="38"/>
      <c r="L473" s="33"/>
      <c r="M473" s="33"/>
      <c r="N473" s="33"/>
      <c r="O473" s="114"/>
      <c r="P473" s="35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</row>
    <row r="474" spans="1:45">
      <c r="A474" s="30"/>
      <c r="B474" s="30"/>
      <c r="C474" s="30"/>
      <c r="D474" s="30"/>
      <c r="E474" s="38"/>
      <c r="F474" s="38"/>
      <c r="G474" s="38"/>
      <c r="H474" s="38"/>
      <c r="I474" s="38"/>
      <c r="J474" s="38"/>
      <c r="K474" s="38"/>
      <c r="L474" s="33"/>
      <c r="M474" s="33"/>
      <c r="N474" s="33"/>
      <c r="O474" s="114"/>
      <c r="P474" s="35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</row>
    <row r="475" spans="1:45">
      <c r="A475" s="30"/>
      <c r="B475" s="30"/>
      <c r="C475" s="30"/>
      <c r="D475" s="30"/>
      <c r="E475" s="38"/>
      <c r="F475" s="38"/>
      <c r="G475" s="38"/>
      <c r="H475" s="38"/>
      <c r="I475" s="38"/>
      <c r="J475" s="38"/>
      <c r="K475" s="38"/>
      <c r="L475" s="33"/>
      <c r="M475" s="33"/>
      <c r="N475" s="33"/>
      <c r="O475" s="114"/>
      <c r="P475" s="35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</row>
    <row r="476" spans="1:45">
      <c r="A476" s="30"/>
      <c r="B476" s="30"/>
      <c r="C476" s="30"/>
      <c r="D476" s="30"/>
      <c r="E476" s="38"/>
      <c r="F476" s="38"/>
      <c r="G476" s="38"/>
      <c r="H476" s="38"/>
      <c r="I476" s="38"/>
      <c r="J476" s="38"/>
      <c r="K476" s="38"/>
      <c r="L476" s="33"/>
      <c r="M476" s="33"/>
      <c r="N476" s="33"/>
      <c r="O476" s="114"/>
      <c r="P476" s="35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</row>
    <row r="477" spans="1:45">
      <c r="A477" s="30"/>
      <c r="B477" s="30"/>
      <c r="C477" s="30"/>
      <c r="D477" s="30"/>
      <c r="E477" s="38"/>
      <c r="F477" s="38"/>
      <c r="G477" s="38"/>
      <c r="H477" s="38"/>
      <c r="I477" s="38"/>
      <c r="J477" s="38"/>
      <c r="K477" s="38"/>
      <c r="L477" s="33"/>
      <c r="M477" s="33"/>
      <c r="N477" s="33"/>
      <c r="O477" s="114"/>
      <c r="P477" s="35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</row>
    <row r="478" spans="1:45">
      <c r="A478" s="30"/>
      <c r="B478" s="30"/>
      <c r="C478" s="30"/>
      <c r="D478" s="30"/>
      <c r="E478" s="38"/>
      <c r="F478" s="38"/>
      <c r="G478" s="38"/>
      <c r="H478" s="38"/>
      <c r="I478" s="38"/>
      <c r="J478" s="38"/>
      <c r="K478" s="38"/>
      <c r="L478" s="33"/>
      <c r="M478" s="33"/>
      <c r="N478" s="33"/>
      <c r="O478" s="114"/>
      <c r="P478" s="35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</row>
    <row r="479" spans="1:45">
      <c r="A479" s="30"/>
      <c r="B479" s="30"/>
      <c r="C479" s="30"/>
      <c r="D479" s="30"/>
      <c r="E479" s="38"/>
      <c r="F479" s="38"/>
      <c r="G479" s="38"/>
      <c r="H479" s="38"/>
      <c r="I479" s="38"/>
      <c r="J479" s="38"/>
      <c r="K479" s="38"/>
      <c r="L479" s="33"/>
      <c r="M479" s="33"/>
      <c r="N479" s="33"/>
      <c r="O479" s="114"/>
      <c r="P479" s="35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</row>
    <row r="480" spans="1:45">
      <c r="A480" s="30"/>
      <c r="B480" s="30"/>
      <c r="C480" s="30"/>
      <c r="D480" s="30"/>
      <c r="E480" s="38"/>
      <c r="F480" s="38"/>
      <c r="G480" s="38"/>
      <c r="H480" s="38"/>
      <c r="I480" s="38"/>
      <c r="J480" s="38"/>
      <c r="K480" s="38"/>
      <c r="L480" s="33"/>
      <c r="M480" s="33"/>
      <c r="N480" s="33"/>
      <c r="O480" s="114"/>
      <c r="P480" s="35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</row>
    <row r="481" spans="1:45">
      <c r="A481" s="30"/>
      <c r="B481" s="30"/>
      <c r="C481" s="30"/>
      <c r="D481" s="30"/>
      <c r="E481" s="38"/>
      <c r="F481" s="38"/>
      <c r="G481" s="38"/>
      <c r="H481" s="38"/>
      <c r="I481" s="38"/>
      <c r="J481" s="38"/>
      <c r="K481" s="38"/>
      <c r="L481" s="33"/>
      <c r="M481" s="33"/>
      <c r="N481" s="33"/>
      <c r="O481" s="114"/>
      <c r="P481" s="35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</row>
    <row r="482" spans="1:45">
      <c r="A482" s="30"/>
      <c r="B482" s="30"/>
      <c r="C482" s="30"/>
      <c r="D482" s="30"/>
      <c r="E482" s="38"/>
      <c r="F482" s="38"/>
      <c r="G482" s="38"/>
      <c r="H482" s="38"/>
      <c r="I482" s="38"/>
      <c r="J482" s="38"/>
      <c r="K482" s="38"/>
      <c r="L482" s="33"/>
      <c r="M482" s="33"/>
      <c r="N482" s="33"/>
      <c r="O482" s="114"/>
      <c r="P482" s="35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</row>
    <row r="483" spans="1:45">
      <c r="A483" s="30"/>
      <c r="B483" s="30"/>
      <c r="C483" s="30"/>
      <c r="D483" s="30"/>
      <c r="E483" s="38"/>
      <c r="F483" s="38"/>
      <c r="G483" s="38"/>
      <c r="H483" s="38"/>
      <c r="I483" s="38"/>
      <c r="J483" s="38"/>
      <c r="K483" s="38"/>
      <c r="L483" s="33"/>
      <c r="M483" s="33"/>
      <c r="N483" s="33"/>
      <c r="O483" s="114"/>
      <c r="P483" s="35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</row>
    <row r="484" spans="1:45">
      <c r="A484" s="30"/>
      <c r="B484" s="30"/>
      <c r="C484" s="30"/>
      <c r="D484" s="30"/>
      <c r="E484" s="38"/>
      <c r="F484" s="38"/>
      <c r="G484" s="38"/>
      <c r="H484" s="38"/>
      <c r="I484" s="38"/>
      <c r="J484" s="38"/>
      <c r="K484" s="38"/>
      <c r="L484" s="33"/>
      <c r="M484" s="33"/>
      <c r="N484" s="33"/>
      <c r="O484" s="114"/>
      <c r="P484" s="35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</row>
    <row r="485" spans="1:45">
      <c r="A485" s="30"/>
      <c r="B485" s="30"/>
      <c r="C485" s="30"/>
      <c r="D485" s="30"/>
      <c r="E485" s="38"/>
      <c r="F485" s="38"/>
      <c r="G485" s="38"/>
      <c r="H485" s="38"/>
      <c r="I485" s="38"/>
      <c r="J485" s="38"/>
      <c r="K485" s="38"/>
      <c r="L485" s="33"/>
      <c r="M485" s="33"/>
      <c r="N485" s="33"/>
      <c r="O485" s="114"/>
      <c r="P485" s="35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</row>
    <row r="486" spans="1:45">
      <c r="A486" s="30"/>
      <c r="B486" s="30"/>
      <c r="C486" s="30"/>
      <c r="D486" s="30"/>
      <c r="E486" s="38"/>
      <c r="F486" s="38"/>
      <c r="G486" s="38"/>
      <c r="H486" s="38"/>
      <c r="I486" s="38"/>
      <c r="J486" s="38"/>
      <c r="K486" s="38"/>
      <c r="L486" s="33"/>
      <c r="M486" s="33"/>
      <c r="N486" s="33"/>
      <c r="O486" s="114"/>
      <c r="P486" s="35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</row>
    <row r="487" spans="1:45">
      <c r="A487" s="30"/>
      <c r="B487" s="30"/>
      <c r="C487" s="30"/>
      <c r="D487" s="30"/>
      <c r="E487" s="38"/>
      <c r="F487" s="38"/>
      <c r="G487" s="38"/>
      <c r="H487" s="38"/>
      <c r="I487" s="38"/>
      <c r="J487" s="38"/>
      <c r="K487" s="38"/>
      <c r="L487" s="33"/>
      <c r="M487" s="33"/>
      <c r="N487" s="33"/>
      <c r="O487" s="114"/>
      <c r="P487" s="35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</row>
    <row r="488" spans="1:45">
      <c r="A488" s="30"/>
      <c r="B488" s="30"/>
      <c r="C488" s="30"/>
      <c r="D488" s="30"/>
      <c r="E488" s="38"/>
      <c r="F488" s="38"/>
      <c r="G488" s="38"/>
      <c r="H488" s="38"/>
      <c r="I488" s="38"/>
      <c r="J488" s="38"/>
      <c r="K488" s="38"/>
      <c r="L488" s="33"/>
      <c r="M488" s="33"/>
      <c r="N488" s="33"/>
      <c r="O488" s="114"/>
      <c r="P488" s="35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</row>
    <row r="489" spans="1:45">
      <c r="A489" s="30"/>
      <c r="B489" s="30"/>
      <c r="C489" s="30"/>
      <c r="D489" s="30"/>
      <c r="E489" s="38"/>
      <c r="F489" s="38"/>
      <c r="G489" s="38"/>
      <c r="H489" s="38"/>
      <c r="I489" s="38"/>
      <c r="J489" s="38"/>
      <c r="K489" s="38"/>
      <c r="L489" s="33"/>
      <c r="M489" s="33"/>
      <c r="N489" s="33"/>
      <c r="O489" s="114"/>
      <c r="P489" s="35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</row>
    <row r="490" spans="1:45">
      <c r="A490" s="30"/>
      <c r="B490" s="30"/>
      <c r="C490" s="30"/>
      <c r="D490" s="30"/>
      <c r="E490" s="38"/>
      <c r="F490" s="38"/>
      <c r="G490" s="38"/>
      <c r="H490" s="38"/>
      <c r="I490" s="38"/>
      <c r="J490" s="38"/>
      <c r="K490" s="38"/>
      <c r="L490" s="33"/>
      <c r="M490" s="33"/>
      <c r="N490" s="33"/>
      <c r="O490" s="114"/>
      <c r="P490" s="35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</row>
    <row r="491" spans="1:45">
      <c r="A491" s="30"/>
      <c r="B491" s="30"/>
      <c r="C491" s="30"/>
      <c r="D491" s="30"/>
      <c r="E491" s="38"/>
      <c r="F491" s="38"/>
      <c r="G491" s="38"/>
      <c r="H491" s="38"/>
      <c r="I491" s="38"/>
      <c r="J491" s="38"/>
      <c r="K491" s="38"/>
      <c r="L491" s="33"/>
      <c r="M491" s="33"/>
      <c r="N491" s="33"/>
      <c r="O491" s="114"/>
      <c r="P491" s="35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</row>
    <row r="492" spans="1:45">
      <c r="A492" s="30"/>
      <c r="B492" s="30"/>
      <c r="C492" s="30"/>
      <c r="D492" s="30"/>
      <c r="E492" s="38"/>
      <c r="F492" s="38"/>
      <c r="G492" s="38"/>
      <c r="H492" s="38"/>
      <c r="I492" s="38"/>
      <c r="J492" s="38"/>
      <c r="K492" s="38"/>
      <c r="L492" s="33"/>
      <c r="M492" s="33"/>
      <c r="N492" s="33"/>
      <c r="O492" s="114"/>
      <c r="P492" s="35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</row>
    <row r="493" spans="1:45">
      <c r="A493" s="30"/>
      <c r="B493" s="30"/>
      <c r="C493" s="30"/>
      <c r="D493" s="30"/>
      <c r="E493" s="38"/>
      <c r="F493" s="38"/>
      <c r="G493" s="38"/>
      <c r="H493" s="38"/>
      <c r="I493" s="38"/>
      <c r="J493" s="38"/>
      <c r="K493" s="38"/>
      <c r="L493" s="33"/>
      <c r="M493" s="33"/>
      <c r="N493" s="33"/>
      <c r="O493" s="114"/>
      <c r="P493" s="35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</row>
    <row r="494" spans="1:45">
      <c r="A494" s="30"/>
      <c r="B494" s="30"/>
      <c r="C494" s="30"/>
      <c r="D494" s="30"/>
      <c r="E494" s="38"/>
      <c r="F494" s="38"/>
      <c r="G494" s="38"/>
      <c r="H494" s="38"/>
      <c r="I494" s="38"/>
      <c r="J494" s="38"/>
      <c r="K494" s="38"/>
      <c r="L494" s="33"/>
      <c r="M494" s="33"/>
      <c r="N494" s="33"/>
      <c r="O494" s="114"/>
      <c r="P494" s="35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</row>
    <row r="495" spans="1:45">
      <c r="A495" s="30"/>
      <c r="B495" s="30"/>
      <c r="C495" s="30"/>
      <c r="D495" s="30"/>
      <c r="E495" s="38"/>
      <c r="F495" s="38"/>
      <c r="G495" s="38"/>
      <c r="H495" s="38"/>
      <c r="I495" s="38"/>
      <c r="J495" s="38"/>
      <c r="K495" s="38"/>
      <c r="L495" s="33"/>
      <c r="M495" s="33"/>
      <c r="N495" s="33"/>
      <c r="O495" s="114"/>
      <c r="P495" s="35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</row>
    <row r="496" spans="1:45">
      <c r="A496" s="30"/>
      <c r="B496" s="30"/>
      <c r="C496" s="30"/>
      <c r="D496" s="30"/>
      <c r="E496" s="38"/>
      <c r="F496" s="38"/>
      <c r="G496" s="38"/>
      <c r="H496" s="38"/>
      <c r="I496" s="38"/>
      <c r="J496" s="38"/>
      <c r="K496" s="38"/>
      <c r="L496" s="33"/>
      <c r="M496" s="33"/>
      <c r="N496" s="33"/>
      <c r="O496" s="114"/>
      <c r="P496" s="35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</row>
    <row r="497" spans="1:45">
      <c r="A497" s="30"/>
      <c r="B497" s="30"/>
      <c r="C497" s="30"/>
      <c r="D497" s="30"/>
      <c r="E497" s="38"/>
      <c r="F497" s="38"/>
      <c r="G497" s="38"/>
      <c r="H497" s="38"/>
      <c r="I497" s="38"/>
      <c r="J497" s="38"/>
      <c r="K497" s="38"/>
      <c r="L497" s="33"/>
      <c r="M497" s="33"/>
      <c r="N497" s="33"/>
      <c r="O497" s="114"/>
      <c r="P497" s="35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</row>
    <row r="498" spans="1:45">
      <c r="A498" s="30"/>
      <c r="B498" s="30"/>
      <c r="C498" s="30"/>
      <c r="D498" s="30"/>
      <c r="E498" s="38"/>
      <c r="F498" s="38"/>
      <c r="G498" s="38"/>
      <c r="H498" s="38"/>
      <c r="I498" s="38"/>
      <c r="J498" s="38"/>
      <c r="K498" s="38"/>
      <c r="L498" s="33"/>
      <c r="M498" s="33"/>
      <c r="N498" s="33"/>
      <c r="O498" s="114"/>
      <c r="P498" s="35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</row>
    <row r="499" spans="1:45">
      <c r="A499" s="30"/>
      <c r="B499" s="30"/>
      <c r="C499" s="30"/>
      <c r="D499" s="30"/>
      <c r="E499" s="38"/>
      <c r="F499" s="38"/>
      <c r="G499" s="38"/>
      <c r="H499" s="38"/>
      <c r="I499" s="38"/>
      <c r="J499" s="38"/>
      <c r="K499" s="38"/>
      <c r="L499" s="33"/>
      <c r="M499" s="33"/>
      <c r="N499" s="33"/>
      <c r="O499" s="114"/>
      <c r="P499" s="35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</row>
    <row r="500" spans="1:45">
      <c r="A500" s="30"/>
      <c r="B500" s="30"/>
      <c r="C500" s="30"/>
      <c r="D500" s="30"/>
      <c r="E500" s="38"/>
      <c r="F500" s="38"/>
      <c r="G500" s="38"/>
      <c r="H500" s="38"/>
      <c r="I500" s="38"/>
      <c r="J500" s="38"/>
      <c r="K500" s="38"/>
      <c r="L500" s="33"/>
      <c r="M500" s="33"/>
      <c r="N500" s="33"/>
      <c r="O500" s="114"/>
      <c r="P500" s="35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</row>
    <row r="501" spans="1:45">
      <c r="A501" s="30"/>
      <c r="B501" s="30"/>
      <c r="C501" s="30"/>
      <c r="D501" s="30"/>
      <c r="E501" s="38"/>
      <c r="F501" s="38"/>
      <c r="G501" s="38"/>
      <c r="H501" s="38"/>
      <c r="I501" s="38"/>
      <c r="J501" s="38"/>
      <c r="K501" s="38"/>
      <c r="L501" s="33"/>
      <c r="M501" s="33"/>
      <c r="N501" s="33"/>
      <c r="O501" s="114"/>
      <c r="P501" s="35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</row>
    <row r="502" spans="1:45">
      <c r="A502" s="30"/>
      <c r="B502" s="30"/>
      <c r="C502" s="30"/>
      <c r="D502" s="30"/>
      <c r="E502" s="38"/>
      <c r="F502" s="38"/>
      <c r="G502" s="38"/>
      <c r="H502" s="38"/>
      <c r="I502" s="38"/>
      <c r="J502" s="38"/>
      <c r="K502" s="38"/>
      <c r="L502" s="33"/>
      <c r="M502" s="33"/>
      <c r="N502" s="33"/>
      <c r="O502" s="114"/>
      <c r="P502" s="35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</row>
    <row r="503" spans="1:45">
      <c r="A503" s="30"/>
      <c r="B503" s="30"/>
      <c r="C503" s="30"/>
      <c r="D503" s="30"/>
      <c r="E503" s="38"/>
      <c r="F503" s="38"/>
      <c r="G503" s="38"/>
      <c r="H503" s="38"/>
      <c r="I503" s="38"/>
      <c r="J503" s="38"/>
      <c r="K503" s="38"/>
      <c r="L503" s="33"/>
      <c r="M503" s="33"/>
      <c r="N503" s="33"/>
      <c r="O503" s="114"/>
      <c r="P503" s="35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</row>
    <row r="504" spans="1:45">
      <c r="A504" s="30"/>
      <c r="B504" s="30"/>
      <c r="C504" s="30"/>
      <c r="D504" s="30"/>
      <c r="E504" s="38"/>
      <c r="F504" s="38"/>
      <c r="G504" s="38"/>
      <c r="H504" s="38"/>
      <c r="I504" s="38"/>
      <c r="J504" s="38"/>
      <c r="K504" s="38"/>
      <c r="L504" s="33"/>
      <c r="M504" s="33"/>
      <c r="N504" s="33"/>
      <c r="O504" s="114"/>
      <c r="P504" s="35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</row>
    <row r="505" spans="1:45">
      <c r="A505" s="30"/>
      <c r="B505" s="30"/>
      <c r="C505" s="30"/>
      <c r="D505" s="30"/>
      <c r="E505" s="38"/>
      <c r="F505" s="38"/>
      <c r="G505" s="38"/>
      <c r="H505" s="38"/>
      <c r="I505" s="38"/>
      <c r="J505" s="38"/>
      <c r="K505" s="38"/>
      <c r="L505" s="33"/>
      <c r="M505" s="33"/>
      <c r="N505" s="33"/>
      <c r="O505" s="114"/>
      <c r="P505" s="35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</row>
    <row r="506" spans="1:45">
      <c r="A506" s="30"/>
      <c r="B506" s="30"/>
      <c r="C506" s="30"/>
      <c r="D506" s="30"/>
      <c r="E506" s="38"/>
      <c r="F506" s="38"/>
      <c r="G506" s="38"/>
      <c r="H506" s="38"/>
      <c r="I506" s="38"/>
      <c r="J506" s="38"/>
      <c r="K506" s="38"/>
      <c r="L506" s="33"/>
      <c r="M506" s="33"/>
      <c r="N506" s="33"/>
      <c r="O506" s="114"/>
      <c r="P506" s="35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</row>
    <row r="507" spans="1:45">
      <c r="A507" s="30"/>
      <c r="B507" s="30"/>
      <c r="C507" s="30"/>
      <c r="D507" s="30"/>
      <c r="E507" s="38"/>
      <c r="F507" s="38"/>
      <c r="G507" s="38"/>
      <c r="H507" s="38"/>
      <c r="I507" s="38"/>
      <c r="J507" s="38"/>
      <c r="K507" s="38"/>
      <c r="L507" s="33"/>
      <c r="M507" s="33"/>
      <c r="N507" s="33"/>
      <c r="O507" s="114"/>
      <c r="P507" s="35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</row>
    <row r="508" spans="1:45">
      <c r="A508" s="30"/>
      <c r="B508" s="30"/>
      <c r="C508" s="30"/>
      <c r="D508" s="30"/>
      <c r="E508" s="38"/>
      <c r="F508" s="38"/>
      <c r="G508" s="38"/>
      <c r="H508" s="38"/>
      <c r="I508" s="38"/>
      <c r="J508" s="38"/>
      <c r="K508" s="38"/>
      <c r="L508" s="33"/>
      <c r="M508" s="33"/>
      <c r="N508" s="33"/>
      <c r="O508" s="114"/>
      <c r="P508" s="35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</row>
    <row r="509" spans="1:45">
      <c r="A509" s="30"/>
      <c r="B509" s="30"/>
      <c r="C509" s="30"/>
      <c r="D509" s="30"/>
      <c r="E509" s="38"/>
      <c r="F509" s="38"/>
      <c r="G509" s="38"/>
      <c r="H509" s="38"/>
      <c r="I509" s="38"/>
      <c r="J509" s="38"/>
      <c r="K509" s="38"/>
      <c r="L509" s="33"/>
      <c r="M509" s="33"/>
      <c r="N509" s="33"/>
      <c r="O509" s="114"/>
      <c r="P509" s="35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</row>
    <row r="510" spans="1:45">
      <c r="A510" s="30"/>
      <c r="B510" s="30"/>
      <c r="C510" s="30"/>
      <c r="D510" s="30"/>
      <c r="E510" s="38"/>
      <c r="F510" s="38"/>
      <c r="G510" s="38"/>
      <c r="H510" s="38"/>
      <c r="I510" s="38"/>
      <c r="J510" s="38"/>
      <c r="K510" s="38"/>
      <c r="L510" s="33"/>
      <c r="M510" s="33"/>
      <c r="N510" s="33"/>
      <c r="O510" s="114"/>
      <c r="P510" s="35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</row>
    <row r="511" spans="1:45">
      <c r="A511" s="30"/>
      <c r="B511" s="30"/>
      <c r="C511" s="30"/>
      <c r="D511" s="30"/>
      <c r="E511" s="38"/>
      <c r="F511" s="38"/>
      <c r="G511" s="38"/>
      <c r="H511" s="38"/>
      <c r="I511" s="38"/>
      <c r="J511" s="38"/>
      <c r="K511" s="38"/>
      <c r="L511" s="33"/>
      <c r="M511" s="33"/>
      <c r="N511" s="33"/>
      <c r="O511" s="114"/>
      <c r="P511" s="35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</row>
    <row r="512" spans="1:45">
      <c r="A512" s="30"/>
      <c r="B512" s="30"/>
      <c r="C512" s="30"/>
      <c r="D512" s="30"/>
      <c r="E512" s="38"/>
      <c r="F512" s="38"/>
      <c r="G512" s="38"/>
      <c r="H512" s="38"/>
      <c r="I512" s="38"/>
      <c r="J512" s="38"/>
      <c r="K512" s="38"/>
      <c r="L512" s="33"/>
      <c r="M512" s="33"/>
      <c r="N512" s="33"/>
      <c r="O512" s="114"/>
      <c r="P512" s="35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</row>
    <row r="513" spans="1:45">
      <c r="A513" s="30"/>
      <c r="B513" s="30"/>
      <c r="C513" s="30"/>
      <c r="D513" s="30"/>
      <c r="E513" s="38"/>
      <c r="F513" s="38"/>
      <c r="G513" s="38"/>
      <c r="H513" s="38"/>
      <c r="I513" s="38"/>
      <c r="J513" s="38"/>
      <c r="K513" s="38"/>
      <c r="L513" s="33"/>
      <c r="M513" s="33"/>
      <c r="N513" s="33"/>
      <c r="O513" s="114"/>
      <c r="P513" s="35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</row>
    <row r="514" spans="1:45">
      <c r="A514" s="30"/>
      <c r="B514" s="30"/>
      <c r="C514" s="30"/>
      <c r="D514" s="30"/>
      <c r="E514" s="38"/>
      <c r="F514" s="38"/>
      <c r="G514" s="38"/>
      <c r="H514" s="38"/>
      <c r="I514" s="38"/>
      <c r="J514" s="38"/>
      <c r="K514" s="38"/>
      <c r="L514" s="33"/>
      <c r="M514" s="33"/>
      <c r="N514" s="33"/>
      <c r="O514" s="114"/>
      <c r="P514" s="35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</row>
    <row r="515" spans="1:45">
      <c r="A515" s="30"/>
      <c r="B515" s="30"/>
      <c r="C515" s="30"/>
      <c r="D515" s="30"/>
      <c r="E515" s="38"/>
      <c r="F515" s="38"/>
      <c r="G515" s="38"/>
      <c r="H515" s="38"/>
      <c r="I515" s="38"/>
      <c r="J515" s="38"/>
      <c r="K515" s="38"/>
      <c r="L515" s="33"/>
      <c r="M515" s="33"/>
      <c r="N515" s="33"/>
      <c r="O515" s="114"/>
      <c r="P515" s="35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</row>
    <row r="516" spans="1:45">
      <c r="A516" s="30"/>
      <c r="B516" s="30"/>
      <c r="C516" s="30"/>
      <c r="D516" s="30"/>
      <c r="E516" s="38"/>
      <c r="F516" s="38"/>
      <c r="G516" s="38"/>
      <c r="H516" s="38"/>
      <c r="I516" s="38"/>
      <c r="J516" s="38"/>
      <c r="K516" s="38"/>
      <c r="L516" s="33"/>
      <c r="M516" s="33"/>
      <c r="N516" s="33"/>
      <c r="O516" s="114"/>
      <c r="P516" s="35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</row>
    <row r="517" spans="1:45">
      <c r="A517" s="30"/>
      <c r="B517" s="30"/>
      <c r="C517" s="30"/>
      <c r="D517" s="30"/>
      <c r="E517" s="38"/>
      <c r="F517" s="38"/>
      <c r="G517" s="38"/>
      <c r="H517" s="38"/>
      <c r="I517" s="38"/>
      <c r="J517" s="38"/>
      <c r="K517" s="38"/>
      <c r="L517" s="33"/>
      <c r="M517" s="33"/>
      <c r="N517" s="33"/>
      <c r="O517" s="114"/>
      <c r="P517" s="35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</row>
    <row r="518" spans="1:45">
      <c r="A518" s="30"/>
      <c r="B518" s="30"/>
      <c r="C518" s="30"/>
      <c r="D518" s="30"/>
      <c r="E518" s="38"/>
      <c r="F518" s="38"/>
      <c r="G518" s="38"/>
      <c r="H518" s="38"/>
      <c r="I518" s="38"/>
      <c r="J518" s="38"/>
      <c r="K518" s="38"/>
      <c r="L518" s="33"/>
      <c r="M518" s="33"/>
      <c r="N518" s="33"/>
      <c r="O518" s="114"/>
      <c r="P518" s="35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</row>
    <row r="519" spans="1:45">
      <c r="A519" s="30"/>
      <c r="B519" s="30"/>
      <c r="C519" s="30"/>
      <c r="D519" s="30"/>
      <c r="E519" s="38"/>
      <c r="F519" s="38"/>
      <c r="G519" s="38"/>
      <c r="H519" s="38"/>
      <c r="I519" s="38"/>
      <c r="J519" s="38"/>
      <c r="K519" s="38"/>
      <c r="L519" s="33"/>
      <c r="M519" s="33"/>
      <c r="N519" s="33"/>
      <c r="O519" s="114"/>
      <c r="P519" s="35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</row>
    <row r="520" spans="1:45">
      <c r="A520" s="30"/>
      <c r="B520" s="30"/>
      <c r="C520" s="30"/>
      <c r="D520" s="30"/>
      <c r="E520" s="38"/>
      <c r="F520" s="38"/>
      <c r="G520" s="38"/>
      <c r="H520" s="38"/>
      <c r="I520" s="38"/>
      <c r="J520" s="38"/>
      <c r="K520" s="38"/>
      <c r="L520" s="33"/>
      <c r="M520" s="33"/>
      <c r="N520" s="33"/>
      <c r="O520" s="114"/>
      <c r="P520" s="35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</row>
    <row r="521" spans="1:45">
      <c r="A521" s="30"/>
      <c r="B521" s="30"/>
      <c r="C521" s="30"/>
      <c r="D521" s="30"/>
      <c r="E521" s="38"/>
      <c r="F521" s="38"/>
      <c r="G521" s="38"/>
      <c r="H521" s="38"/>
      <c r="I521" s="38"/>
      <c r="J521" s="38"/>
      <c r="K521" s="38"/>
      <c r="L521" s="33"/>
      <c r="M521" s="33"/>
      <c r="N521" s="33"/>
      <c r="O521" s="114"/>
      <c r="P521" s="35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</row>
    <row r="522" spans="1:45">
      <c r="A522" s="30"/>
      <c r="B522" s="30"/>
      <c r="C522" s="30"/>
      <c r="D522" s="30"/>
      <c r="E522" s="38"/>
      <c r="F522" s="38"/>
      <c r="G522" s="38"/>
      <c r="H522" s="38"/>
      <c r="I522" s="38"/>
      <c r="J522" s="38"/>
      <c r="K522" s="38"/>
      <c r="L522" s="33"/>
      <c r="M522" s="33"/>
      <c r="N522" s="33"/>
      <c r="O522" s="114"/>
      <c r="P522" s="35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</row>
    <row r="523" spans="1:45">
      <c r="A523" s="30"/>
      <c r="B523" s="30"/>
      <c r="C523" s="30"/>
      <c r="D523" s="30"/>
      <c r="E523" s="38"/>
      <c r="F523" s="38"/>
      <c r="G523" s="38"/>
      <c r="H523" s="38"/>
      <c r="I523" s="38"/>
      <c r="J523" s="38"/>
      <c r="K523" s="38"/>
      <c r="L523" s="33"/>
      <c r="M523" s="33"/>
      <c r="N523" s="33"/>
      <c r="O523" s="114"/>
      <c r="P523" s="35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</row>
    <row r="524" spans="1:45">
      <c r="A524" s="30"/>
      <c r="B524" s="30"/>
      <c r="C524" s="30"/>
      <c r="D524" s="30"/>
      <c r="E524" s="38"/>
      <c r="F524" s="38"/>
      <c r="G524" s="38"/>
      <c r="H524" s="38"/>
      <c r="I524" s="38"/>
      <c r="J524" s="38"/>
      <c r="K524" s="38"/>
      <c r="L524" s="33"/>
      <c r="M524" s="33"/>
      <c r="N524" s="33"/>
      <c r="O524" s="114"/>
      <c r="P524" s="35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</row>
    <row r="525" spans="1:45">
      <c r="A525" s="30"/>
      <c r="B525" s="30"/>
      <c r="C525" s="30"/>
      <c r="D525" s="30"/>
      <c r="E525" s="38"/>
      <c r="F525" s="38"/>
      <c r="G525" s="38"/>
      <c r="H525" s="38"/>
      <c r="I525" s="38"/>
      <c r="J525" s="38"/>
      <c r="K525" s="38"/>
      <c r="L525" s="33"/>
      <c r="M525" s="33"/>
      <c r="N525" s="33"/>
      <c r="O525" s="114"/>
      <c r="P525" s="35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</row>
    <row r="526" spans="1:45">
      <c r="A526" s="30"/>
      <c r="B526" s="30"/>
      <c r="C526" s="30"/>
      <c r="D526" s="30"/>
      <c r="E526" s="38"/>
      <c r="F526" s="38"/>
      <c r="G526" s="38"/>
      <c r="H526" s="38"/>
      <c r="I526" s="38"/>
      <c r="J526" s="38"/>
      <c r="K526" s="38"/>
      <c r="L526" s="33"/>
      <c r="M526" s="33"/>
      <c r="N526" s="33"/>
      <c r="O526" s="114"/>
      <c r="P526" s="35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</row>
    <row r="527" spans="1:45">
      <c r="A527" s="30"/>
      <c r="B527" s="30"/>
      <c r="C527" s="30"/>
      <c r="D527" s="30"/>
      <c r="E527" s="38"/>
      <c r="F527" s="38"/>
      <c r="G527" s="38"/>
      <c r="H527" s="38"/>
      <c r="I527" s="38"/>
      <c r="J527" s="38"/>
      <c r="K527" s="38"/>
      <c r="L527" s="33"/>
      <c r="M527" s="33"/>
      <c r="N527" s="33"/>
      <c r="O527" s="114"/>
      <c r="P527" s="35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</row>
    <row r="528" spans="1:45">
      <c r="A528" s="30"/>
      <c r="B528" s="30"/>
      <c r="C528" s="30"/>
      <c r="D528" s="30"/>
      <c r="E528" s="38"/>
      <c r="F528" s="38"/>
      <c r="G528" s="38"/>
      <c r="H528" s="38"/>
      <c r="I528" s="38"/>
      <c r="J528" s="38"/>
      <c r="K528" s="38"/>
      <c r="L528" s="33"/>
      <c r="M528" s="33"/>
      <c r="N528" s="33"/>
      <c r="O528" s="114"/>
      <c r="P528" s="35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</row>
    <row r="529" spans="1:45">
      <c r="A529" s="30"/>
      <c r="B529" s="30"/>
      <c r="C529" s="30"/>
      <c r="D529" s="30"/>
      <c r="E529" s="38"/>
      <c r="F529" s="38"/>
      <c r="G529" s="38"/>
      <c r="H529" s="38"/>
      <c r="I529" s="38"/>
      <c r="J529" s="38"/>
      <c r="K529" s="38"/>
      <c r="L529" s="33"/>
      <c r="M529" s="33"/>
      <c r="N529" s="33"/>
      <c r="O529" s="114"/>
      <c r="P529" s="35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</row>
    <row r="530" spans="1:45">
      <c r="A530" s="30"/>
      <c r="B530" s="30"/>
      <c r="C530" s="30"/>
      <c r="D530" s="30"/>
      <c r="E530" s="38"/>
      <c r="F530" s="38"/>
      <c r="G530" s="38"/>
      <c r="H530" s="38"/>
      <c r="I530" s="38"/>
      <c r="J530" s="38"/>
      <c r="K530" s="38"/>
      <c r="L530" s="33"/>
      <c r="M530" s="33"/>
      <c r="N530" s="33"/>
      <c r="O530" s="114"/>
      <c r="P530" s="35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</row>
    <row r="531" spans="1:45">
      <c r="A531" s="30"/>
      <c r="B531" s="30"/>
      <c r="C531" s="30"/>
      <c r="D531" s="30"/>
      <c r="E531" s="38"/>
      <c r="F531" s="38"/>
      <c r="G531" s="38"/>
      <c r="H531" s="38"/>
      <c r="I531" s="38"/>
      <c r="J531" s="38"/>
      <c r="K531" s="38"/>
      <c r="L531" s="33"/>
      <c r="M531" s="33"/>
      <c r="N531" s="33"/>
      <c r="O531" s="114"/>
      <c r="P531" s="35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</row>
    <row r="532" spans="1:45">
      <c r="A532" s="30"/>
      <c r="B532" s="30"/>
      <c r="C532" s="30"/>
      <c r="D532" s="30"/>
      <c r="E532" s="38"/>
      <c r="F532" s="38"/>
      <c r="G532" s="38"/>
      <c r="H532" s="38"/>
      <c r="I532" s="38"/>
      <c r="J532" s="38"/>
      <c r="K532" s="38"/>
      <c r="L532" s="33"/>
      <c r="M532" s="33"/>
      <c r="N532" s="33"/>
      <c r="O532" s="114"/>
      <c r="P532" s="35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</row>
    <row r="533" spans="1:45">
      <c r="A533" s="30"/>
      <c r="B533" s="30"/>
      <c r="C533" s="30"/>
      <c r="D533" s="30"/>
      <c r="E533" s="38"/>
      <c r="F533" s="38"/>
      <c r="G533" s="38"/>
      <c r="H533" s="38"/>
      <c r="I533" s="38"/>
      <c r="J533" s="38"/>
      <c r="K533" s="38"/>
      <c r="L533" s="33"/>
      <c r="M533" s="33"/>
      <c r="N533" s="33"/>
      <c r="O533" s="114"/>
      <c r="P533" s="35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</row>
    <row r="534" spans="1:45">
      <c r="A534" s="30"/>
      <c r="B534" s="30"/>
      <c r="C534" s="30"/>
      <c r="D534" s="30"/>
      <c r="E534" s="38"/>
      <c r="F534" s="38"/>
      <c r="G534" s="38"/>
      <c r="H534" s="38"/>
      <c r="I534" s="38"/>
      <c r="J534" s="38"/>
      <c r="K534" s="38"/>
      <c r="L534" s="33"/>
      <c r="M534" s="33"/>
      <c r="N534" s="33"/>
      <c r="O534" s="114"/>
      <c r="P534" s="35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</row>
    <row r="535" spans="1:45">
      <c r="A535" s="30"/>
      <c r="B535" s="30"/>
      <c r="C535" s="30"/>
      <c r="D535" s="30"/>
      <c r="E535" s="38"/>
      <c r="F535" s="38"/>
      <c r="G535" s="38"/>
      <c r="H535" s="38"/>
      <c r="I535" s="38"/>
      <c r="J535" s="38"/>
      <c r="K535" s="38"/>
      <c r="L535" s="33"/>
      <c r="M535" s="33"/>
      <c r="N535" s="33"/>
      <c r="O535" s="114"/>
      <c r="P535" s="35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</row>
    <row r="536" spans="1:45">
      <c r="A536" s="30"/>
      <c r="B536" s="30"/>
      <c r="C536" s="30"/>
      <c r="D536" s="30"/>
      <c r="E536" s="38"/>
      <c r="F536" s="38"/>
      <c r="G536" s="38"/>
      <c r="H536" s="38"/>
      <c r="I536" s="38"/>
      <c r="J536" s="38"/>
      <c r="K536" s="38"/>
      <c r="L536" s="33"/>
      <c r="M536" s="33"/>
      <c r="N536" s="33"/>
      <c r="O536" s="114"/>
      <c r="P536" s="35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</row>
    <row r="537" spans="1:45">
      <c r="A537" s="30"/>
      <c r="B537" s="30"/>
      <c r="C537" s="30"/>
      <c r="D537" s="30"/>
      <c r="E537" s="38"/>
      <c r="F537" s="38"/>
      <c r="G537" s="38"/>
      <c r="H537" s="38"/>
      <c r="I537" s="38"/>
      <c r="J537" s="38"/>
      <c r="K537" s="38"/>
      <c r="L537" s="33"/>
      <c r="M537" s="33"/>
      <c r="N537" s="33"/>
      <c r="O537" s="114"/>
      <c r="P537" s="35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</row>
    <row r="538" spans="1:45">
      <c r="A538" s="30"/>
      <c r="B538" s="30"/>
      <c r="C538" s="30"/>
      <c r="D538" s="30"/>
      <c r="E538" s="38"/>
      <c r="F538" s="38"/>
      <c r="G538" s="38"/>
      <c r="H538" s="38"/>
      <c r="I538" s="38"/>
      <c r="J538" s="38"/>
      <c r="K538" s="38"/>
      <c r="L538" s="33"/>
      <c r="M538" s="33"/>
      <c r="N538" s="33"/>
      <c r="O538" s="114"/>
      <c r="P538" s="35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</row>
    <row r="539" spans="1:45">
      <c r="A539" s="30"/>
      <c r="B539" s="30"/>
      <c r="C539" s="30"/>
      <c r="D539" s="30"/>
      <c r="E539" s="38"/>
      <c r="F539" s="38"/>
      <c r="G539" s="38"/>
      <c r="H539" s="38"/>
      <c r="I539" s="38"/>
      <c r="J539" s="38"/>
      <c r="K539" s="38"/>
      <c r="L539" s="33"/>
      <c r="M539" s="33"/>
      <c r="N539" s="33"/>
      <c r="O539" s="114"/>
      <c r="P539" s="35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</row>
    <row r="540" spans="1:45">
      <c r="A540" s="30"/>
      <c r="B540" s="30"/>
      <c r="C540" s="30"/>
      <c r="D540" s="30"/>
      <c r="E540" s="38"/>
      <c r="F540" s="38"/>
      <c r="G540" s="38"/>
      <c r="H540" s="38"/>
      <c r="I540" s="38"/>
      <c r="J540" s="38"/>
      <c r="K540" s="38"/>
      <c r="L540" s="33"/>
      <c r="M540" s="33"/>
      <c r="N540" s="33"/>
      <c r="O540" s="114"/>
      <c r="P540" s="35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</row>
    <row r="541" spans="1:45">
      <c r="A541" s="30"/>
      <c r="B541" s="30"/>
      <c r="C541" s="30"/>
      <c r="D541" s="30"/>
      <c r="E541" s="38"/>
      <c r="F541" s="38"/>
      <c r="G541" s="38"/>
      <c r="H541" s="38"/>
      <c r="I541" s="38"/>
      <c r="J541" s="38"/>
      <c r="K541" s="38"/>
      <c r="L541" s="33"/>
      <c r="M541" s="33"/>
      <c r="N541" s="33"/>
      <c r="O541" s="114"/>
      <c r="P541" s="35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</row>
    <row r="542" spans="1:45">
      <c r="A542" s="30"/>
      <c r="B542" s="30"/>
      <c r="C542" s="30"/>
      <c r="D542" s="30"/>
      <c r="E542" s="38"/>
      <c r="F542" s="38"/>
      <c r="G542" s="38"/>
      <c r="H542" s="38"/>
      <c r="I542" s="38"/>
      <c r="J542" s="38"/>
      <c r="K542" s="38"/>
      <c r="L542" s="33"/>
      <c r="M542" s="33"/>
      <c r="N542" s="33"/>
      <c r="O542" s="114"/>
      <c r="P542" s="35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</row>
    <row r="543" spans="1:45">
      <c r="A543" s="30"/>
      <c r="B543" s="30"/>
      <c r="C543" s="30"/>
      <c r="D543" s="30"/>
      <c r="E543" s="38"/>
      <c r="F543" s="38"/>
      <c r="G543" s="38"/>
      <c r="H543" s="38"/>
      <c r="I543" s="38"/>
      <c r="J543" s="38"/>
      <c r="K543" s="38"/>
      <c r="L543" s="33"/>
      <c r="M543" s="33"/>
      <c r="N543" s="33"/>
      <c r="O543" s="114"/>
      <c r="P543" s="35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</row>
    <row r="544" spans="1:45">
      <c r="A544" s="30"/>
      <c r="B544" s="30"/>
      <c r="C544" s="30"/>
      <c r="D544" s="30"/>
      <c r="E544" s="38"/>
      <c r="F544" s="38"/>
      <c r="G544" s="38"/>
      <c r="H544" s="38"/>
      <c r="I544" s="38"/>
      <c r="J544" s="38"/>
      <c r="K544" s="38"/>
      <c r="L544" s="33"/>
      <c r="M544" s="33"/>
      <c r="N544" s="33"/>
      <c r="O544" s="114"/>
      <c r="P544" s="35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</row>
    <row r="545" spans="1:45">
      <c r="A545" s="30"/>
      <c r="B545" s="30"/>
      <c r="C545" s="30"/>
      <c r="D545" s="30"/>
      <c r="E545" s="38"/>
      <c r="F545" s="38"/>
      <c r="G545" s="38"/>
      <c r="H545" s="38"/>
      <c r="I545" s="38"/>
      <c r="J545" s="38"/>
      <c r="K545" s="38"/>
      <c r="L545" s="33"/>
      <c r="M545" s="33"/>
      <c r="N545" s="33"/>
      <c r="O545" s="114"/>
      <c r="P545" s="35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</row>
    <row r="546" spans="1:45">
      <c r="A546" s="30"/>
      <c r="B546" s="30"/>
      <c r="C546" s="30"/>
      <c r="D546" s="30"/>
      <c r="E546" s="38"/>
      <c r="F546" s="38"/>
      <c r="G546" s="38"/>
      <c r="H546" s="38"/>
      <c r="I546" s="38"/>
      <c r="J546" s="38"/>
      <c r="K546" s="38"/>
      <c r="L546" s="33"/>
      <c r="M546" s="33"/>
      <c r="N546" s="33"/>
      <c r="O546" s="114"/>
      <c r="P546" s="35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</row>
    <row r="547" spans="1:45">
      <c r="A547" s="30"/>
      <c r="B547" s="30"/>
      <c r="C547" s="30"/>
      <c r="D547" s="30"/>
      <c r="E547" s="38"/>
      <c r="F547" s="38"/>
      <c r="G547" s="38"/>
      <c r="H547" s="38"/>
      <c r="I547" s="38"/>
      <c r="J547" s="38"/>
      <c r="K547" s="38"/>
      <c r="L547" s="33"/>
      <c r="M547" s="33"/>
      <c r="N547" s="33"/>
      <c r="O547" s="114"/>
      <c r="P547" s="35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</row>
    <row r="548" spans="1:45">
      <c r="A548" s="30"/>
      <c r="B548" s="30"/>
      <c r="C548" s="30"/>
      <c r="D548" s="30"/>
      <c r="E548" s="38"/>
      <c r="F548" s="38"/>
      <c r="G548" s="38"/>
      <c r="H548" s="38"/>
      <c r="I548" s="38"/>
      <c r="J548" s="38"/>
      <c r="K548" s="38"/>
      <c r="L548" s="33"/>
      <c r="M548" s="33"/>
      <c r="N548" s="33"/>
      <c r="O548" s="114"/>
      <c r="P548" s="35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</row>
    <row r="549" spans="1:45">
      <c r="A549" s="30"/>
      <c r="B549" s="30"/>
      <c r="C549" s="30"/>
      <c r="D549" s="30"/>
      <c r="E549" s="38"/>
      <c r="F549" s="38"/>
      <c r="G549" s="38"/>
      <c r="H549" s="38"/>
      <c r="I549" s="38"/>
      <c r="J549" s="38"/>
      <c r="K549" s="38"/>
      <c r="L549" s="33"/>
      <c r="M549" s="33"/>
      <c r="N549" s="33"/>
      <c r="O549" s="114"/>
      <c r="P549" s="35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</row>
    <row r="550" spans="1:45">
      <c r="A550" s="30"/>
      <c r="B550" s="30"/>
      <c r="C550" s="30"/>
      <c r="D550" s="30"/>
      <c r="E550" s="38"/>
      <c r="F550" s="38"/>
      <c r="G550" s="38"/>
      <c r="H550" s="38"/>
      <c r="I550" s="38"/>
      <c r="J550" s="38"/>
      <c r="K550" s="38"/>
      <c r="L550" s="33"/>
      <c r="M550" s="33"/>
      <c r="N550" s="33"/>
      <c r="O550" s="114"/>
      <c r="P550" s="35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</row>
    <row r="551" spans="1:45">
      <c r="A551" s="30"/>
      <c r="B551" s="30"/>
      <c r="C551" s="30"/>
      <c r="D551" s="30"/>
      <c r="E551" s="38"/>
      <c r="F551" s="38"/>
      <c r="G551" s="38"/>
      <c r="H551" s="38"/>
      <c r="I551" s="38"/>
      <c r="J551" s="38"/>
      <c r="K551" s="38"/>
      <c r="L551" s="33"/>
      <c r="M551" s="33"/>
      <c r="N551" s="33"/>
      <c r="O551" s="114"/>
      <c r="P551" s="35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</row>
    <row r="552" spans="1:45">
      <c r="A552" s="30"/>
      <c r="B552" s="30"/>
      <c r="C552" s="30"/>
      <c r="D552" s="30"/>
      <c r="E552" s="38"/>
      <c r="F552" s="38"/>
      <c r="G552" s="38"/>
      <c r="H552" s="38"/>
      <c r="I552" s="38"/>
      <c r="J552" s="38"/>
      <c r="K552" s="38"/>
      <c r="L552" s="33"/>
      <c r="M552" s="33"/>
      <c r="N552" s="33"/>
      <c r="O552" s="114"/>
      <c r="P552" s="35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</row>
    <row r="553" spans="1:45">
      <c r="A553" s="30"/>
      <c r="B553" s="30"/>
      <c r="C553" s="30"/>
      <c r="D553" s="30"/>
      <c r="E553" s="38"/>
      <c r="F553" s="38"/>
      <c r="G553" s="38"/>
      <c r="H553" s="38"/>
      <c r="I553" s="38"/>
      <c r="J553" s="38"/>
      <c r="K553" s="38"/>
      <c r="L553" s="33"/>
      <c r="M553" s="33"/>
      <c r="N553" s="33"/>
      <c r="O553" s="114"/>
      <c r="P553" s="35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</row>
    <row r="554" spans="1:45">
      <c r="A554" s="30"/>
      <c r="B554" s="30"/>
      <c r="C554" s="30"/>
      <c r="D554" s="30"/>
      <c r="E554" s="38"/>
      <c r="F554" s="38"/>
      <c r="G554" s="38"/>
      <c r="H554" s="38"/>
      <c r="I554" s="38"/>
      <c r="J554" s="38"/>
      <c r="K554" s="38"/>
      <c r="L554" s="33"/>
      <c r="M554" s="33"/>
      <c r="N554" s="33"/>
      <c r="O554" s="114"/>
      <c r="P554" s="35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</row>
    <row r="555" spans="1:45">
      <c r="A555" s="30"/>
      <c r="B555" s="30"/>
      <c r="C555" s="30"/>
      <c r="D555" s="30"/>
      <c r="E555" s="38"/>
      <c r="F555" s="38"/>
      <c r="G555" s="38"/>
      <c r="H555" s="38"/>
      <c r="I555" s="38"/>
      <c r="J555" s="38"/>
      <c r="K555" s="38"/>
      <c r="L555" s="33"/>
      <c r="M555" s="33"/>
      <c r="N555" s="33"/>
      <c r="O555" s="114"/>
      <c r="P555" s="35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</row>
    <row r="556" spans="1:45">
      <c r="A556" s="30"/>
      <c r="B556" s="30"/>
      <c r="C556" s="30"/>
      <c r="D556" s="30"/>
      <c r="E556" s="38"/>
      <c r="F556" s="38"/>
      <c r="G556" s="38"/>
      <c r="H556" s="38"/>
      <c r="I556" s="38"/>
      <c r="J556" s="38"/>
      <c r="K556" s="38"/>
      <c r="L556" s="33"/>
      <c r="M556" s="33"/>
      <c r="N556" s="33"/>
      <c r="O556" s="114"/>
      <c r="P556" s="35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</row>
    <row r="557" spans="1:45">
      <c r="A557" s="30"/>
      <c r="B557" s="30"/>
      <c r="C557" s="30"/>
      <c r="D557" s="30"/>
      <c r="E557" s="38"/>
      <c r="F557" s="38"/>
      <c r="G557" s="38"/>
      <c r="H557" s="38"/>
      <c r="I557" s="38"/>
      <c r="J557" s="38"/>
      <c r="K557" s="38"/>
      <c r="L557" s="33"/>
      <c r="M557" s="33"/>
      <c r="N557" s="33"/>
      <c r="O557" s="114"/>
      <c r="P557" s="35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</row>
    <row r="558" spans="1:45">
      <c r="A558" s="30"/>
      <c r="B558" s="30"/>
      <c r="C558" s="30"/>
      <c r="D558" s="30"/>
      <c r="E558" s="38"/>
      <c r="F558" s="38"/>
      <c r="G558" s="38"/>
      <c r="H558" s="38"/>
      <c r="I558" s="38"/>
      <c r="J558" s="38"/>
      <c r="K558" s="38"/>
      <c r="L558" s="33"/>
      <c r="M558" s="33"/>
      <c r="N558" s="33"/>
      <c r="O558" s="114"/>
      <c r="P558" s="35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</row>
    <row r="559" spans="1:45">
      <c r="A559" s="30"/>
      <c r="B559" s="30"/>
      <c r="C559" s="30"/>
      <c r="D559" s="30"/>
      <c r="E559" s="38"/>
      <c r="F559" s="38"/>
      <c r="G559" s="38"/>
      <c r="H559" s="38"/>
      <c r="I559" s="38"/>
      <c r="J559" s="38"/>
      <c r="K559" s="38"/>
      <c r="L559" s="33"/>
      <c r="M559" s="33"/>
      <c r="N559" s="33"/>
      <c r="O559" s="114"/>
      <c r="P559" s="35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</row>
    <row r="560" spans="1:45">
      <c r="A560" s="30"/>
      <c r="B560" s="30"/>
      <c r="C560" s="30"/>
      <c r="D560" s="30"/>
      <c r="E560" s="38"/>
      <c r="F560" s="38"/>
      <c r="G560" s="38"/>
      <c r="H560" s="38"/>
      <c r="I560" s="38"/>
      <c r="J560" s="38"/>
      <c r="K560" s="38"/>
      <c r="L560" s="33"/>
      <c r="M560" s="33"/>
      <c r="N560" s="33"/>
      <c r="O560" s="114"/>
      <c r="P560" s="35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</row>
    <row r="561" spans="1:45">
      <c r="A561" s="30"/>
      <c r="B561" s="30"/>
      <c r="C561" s="30"/>
      <c r="D561" s="30"/>
      <c r="E561" s="38"/>
      <c r="F561" s="38"/>
      <c r="G561" s="38"/>
      <c r="H561" s="38"/>
      <c r="I561" s="38"/>
      <c r="J561" s="38"/>
      <c r="K561" s="38"/>
      <c r="L561" s="33"/>
      <c r="M561" s="33"/>
      <c r="N561" s="33"/>
      <c r="O561" s="114"/>
      <c r="P561" s="35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</row>
    <row r="562" spans="1:45">
      <c r="A562" s="30"/>
      <c r="B562" s="30"/>
      <c r="C562" s="30"/>
      <c r="D562" s="30"/>
      <c r="E562" s="38"/>
      <c r="F562" s="38"/>
      <c r="G562" s="38"/>
      <c r="H562" s="38"/>
      <c r="I562" s="38"/>
      <c r="J562" s="38"/>
      <c r="K562" s="38"/>
      <c r="L562" s="33"/>
      <c r="M562" s="33"/>
      <c r="N562" s="33"/>
      <c r="O562" s="114"/>
      <c r="P562" s="35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</row>
    <row r="563" spans="1:45">
      <c r="A563" s="30"/>
      <c r="B563" s="30"/>
      <c r="C563" s="30"/>
      <c r="D563" s="30"/>
      <c r="E563" s="38"/>
      <c r="F563" s="38"/>
      <c r="G563" s="38"/>
      <c r="H563" s="38"/>
      <c r="I563" s="38"/>
      <c r="J563" s="38"/>
      <c r="K563" s="38"/>
      <c r="L563" s="33"/>
      <c r="M563" s="33"/>
      <c r="N563" s="33"/>
      <c r="O563" s="114"/>
      <c r="P563" s="35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</row>
    <row r="564" spans="1:45">
      <c r="A564" s="30"/>
      <c r="B564" s="30"/>
      <c r="C564" s="30"/>
      <c r="D564" s="30"/>
      <c r="E564" s="38"/>
      <c r="F564" s="38"/>
      <c r="G564" s="38"/>
      <c r="H564" s="38"/>
      <c r="I564" s="38"/>
      <c r="J564" s="38"/>
      <c r="K564" s="38"/>
      <c r="L564" s="33"/>
      <c r="M564" s="33"/>
      <c r="N564" s="33"/>
      <c r="O564" s="114"/>
      <c r="P564" s="35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</row>
    <row r="565" spans="1:45">
      <c r="A565" s="30"/>
      <c r="B565" s="30"/>
      <c r="C565" s="30"/>
      <c r="D565" s="30"/>
      <c r="E565" s="38"/>
      <c r="F565" s="38"/>
      <c r="G565" s="38"/>
      <c r="H565" s="38"/>
      <c r="I565" s="38"/>
      <c r="J565" s="38"/>
      <c r="K565" s="38"/>
      <c r="L565" s="33"/>
      <c r="M565" s="33"/>
      <c r="N565" s="33"/>
      <c r="O565" s="114"/>
      <c r="P565" s="35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</row>
    <row r="566" spans="1:45">
      <c r="A566" s="30"/>
      <c r="B566" s="30"/>
      <c r="C566" s="30"/>
      <c r="D566" s="30"/>
      <c r="E566" s="38"/>
      <c r="F566" s="38"/>
      <c r="G566" s="38"/>
      <c r="H566" s="38"/>
      <c r="I566" s="38"/>
      <c r="J566" s="38"/>
      <c r="K566" s="38"/>
      <c r="L566" s="33"/>
      <c r="M566" s="33"/>
      <c r="N566" s="33"/>
      <c r="O566" s="114"/>
      <c r="P566" s="35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</row>
    <row r="567" spans="1:45">
      <c r="A567" s="30"/>
      <c r="B567" s="30"/>
      <c r="C567" s="30"/>
      <c r="D567" s="30"/>
      <c r="E567" s="38"/>
      <c r="F567" s="38"/>
      <c r="G567" s="38"/>
      <c r="H567" s="38"/>
      <c r="I567" s="38"/>
      <c r="J567" s="38"/>
      <c r="K567" s="38"/>
      <c r="L567" s="33"/>
      <c r="M567" s="33"/>
      <c r="N567" s="33"/>
      <c r="O567" s="114"/>
      <c r="P567" s="35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</row>
    <row r="568" spans="1:45">
      <c r="A568" s="30"/>
      <c r="B568" s="30"/>
      <c r="C568" s="30"/>
      <c r="D568" s="30"/>
      <c r="E568" s="38"/>
      <c r="F568" s="38"/>
      <c r="G568" s="38"/>
      <c r="H568" s="38"/>
      <c r="I568" s="38"/>
      <c r="J568" s="38"/>
      <c r="K568" s="38"/>
      <c r="L568" s="33"/>
      <c r="M568" s="33"/>
      <c r="N568" s="33"/>
      <c r="O568" s="114"/>
      <c r="P568" s="35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</row>
    <row r="569" spans="1:45">
      <c r="A569" s="30"/>
      <c r="B569" s="30"/>
      <c r="C569" s="30"/>
      <c r="D569" s="30"/>
      <c r="E569" s="38"/>
      <c r="F569" s="38"/>
      <c r="G569" s="38"/>
      <c r="H569" s="38"/>
      <c r="I569" s="38"/>
      <c r="J569" s="38"/>
      <c r="K569" s="38"/>
      <c r="L569" s="33"/>
      <c r="M569" s="33"/>
      <c r="N569" s="33"/>
      <c r="O569" s="114"/>
      <c r="P569" s="35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</row>
    <row r="570" spans="1:45">
      <c r="A570" s="30"/>
      <c r="B570" s="30"/>
      <c r="C570" s="30"/>
      <c r="D570" s="30"/>
      <c r="E570" s="38"/>
      <c r="F570" s="38"/>
      <c r="G570" s="38"/>
      <c r="H570" s="38"/>
      <c r="I570" s="38"/>
      <c r="J570" s="38"/>
      <c r="K570" s="38"/>
      <c r="L570" s="33"/>
      <c r="M570" s="33"/>
      <c r="N570" s="33"/>
      <c r="O570" s="114"/>
      <c r="P570" s="35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</row>
    <row r="571" spans="1:45">
      <c r="A571" s="30"/>
      <c r="B571" s="30"/>
      <c r="C571" s="30"/>
      <c r="D571" s="30"/>
      <c r="E571" s="38"/>
      <c r="F571" s="38"/>
      <c r="G571" s="38"/>
      <c r="H571" s="38"/>
      <c r="I571" s="38"/>
      <c r="J571" s="38"/>
      <c r="K571" s="38"/>
      <c r="L571" s="33"/>
      <c r="M571" s="33"/>
      <c r="N571" s="33"/>
      <c r="O571" s="114"/>
      <c r="P571" s="35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</row>
    <row r="572" spans="1:45">
      <c r="A572" s="30"/>
      <c r="B572" s="30"/>
      <c r="C572" s="30"/>
      <c r="D572" s="30"/>
      <c r="E572" s="38"/>
      <c r="F572" s="38"/>
      <c r="G572" s="38"/>
      <c r="H572" s="38"/>
      <c r="I572" s="38"/>
      <c r="J572" s="38"/>
      <c r="K572" s="38"/>
      <c r="L572" s="33"/>
      <c r="M572" s="33"/>
      <c r="N572" s="33"/>
      <c r="O572" s="114"/>
      <c r="P572" s="35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</row>
    <row r="573" spans="1:45">
      <c r="A573" s="30"/>
      <c r="B573" s="30"/>
      <c r="C573" s="30"/>
      <c r="D573" s="30"/>
      <c r="E573" s="38"/>
      <c r="F573" s="38"/>
      <c r="G573" s="38"/>
      <c r="H573" s="38"/>
      <c r="I573" s="38"/>
      <c r="J573" s="38"/>
      <c r="K573" s="38"/>
      <c r="L573" s="33"/>
      <c r="M573" s="33"/>
      <c r="N573" s="33"/>
      <c r="O573" s="114"/>
      <c r="P573" s="35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</row>
    <row r="574" spans="1:45">
      <c r="A574" s="30"/>
      <c r="B574" s="30"/>
      <c r="C574" s="30"/>
      <c r="D574" s="30"/>
      <c r="E574" s="38"/>
      <c r="F574" s="38"/>
      <c r="G574" s="38"/>
      <c r="H574" s="38"/>
      <c r="I574" s="38"/>
      <c r="J574" s="38"/>
      <c r="K574" s="38"/>
      <c r="L574" s="33"/>
      <c r="M574" s="33"/>
      <c r="N574" s="33"/>
      <c r="O574" s="114"/>
      <c r="P574" s="35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</row>
    <row r="575" spans="1:45">
      <c r="A575" s="30"/>
      <c r="B575" s="30"/>
      <c r="C575" s="30"/>
      <c r="D575" s="30"/>
      <c r="E575" s="38"/>
      <c r="F575" s="38"/>
      <c r="G575" s="38"/>
      <c r="H575" s="38"/>
      <c r="I575" s="38"/>
      <c r="J575" s="38"/>
      <c r="K575" s="38"/>
      <c r="L575" s="33"/>
      <c r="M575" s="33"/>
      <c r="N575" s="33"/>
      <c r="O575" s="114"/>
      <c r="P575" s="35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</row>
    <row r="576" spans="1:45">
      <c r="A576" s="30"/>
      <c r="B576" s="30"/>
      <c r="C576" s="30"/>
      <c r="D576" s="30"/>
      <c r="E576" s="38"/>
      <c r="F576" s="38"/>
      <c r="G576" s="38"/>
      <c r="H576" s="38"/>
      <c r="I576" s="38"/>
      <c r="J576" s="38"/>
      <c r="K576" s="38"/>
      <c r="L576" s="33"/>
      <c r="M576" s="33"/>
      <c r="N576" s="33"/>
      <c r="O576" s="114"/>
      <c r="P576" s="35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</row>
    <row r="577" spans="1:45">
      <c r="A577" s="30"/>
      <c r="B577" s="30"/>
      <c r="C577" s="30"/>
      <c r="D577" s="30"/>
      <c r="E577" s="38"/>
      <c r="F577" s="38"/>
      <c r="G577" s="38"/>
      <c r="H577" s="38"/>
      <c r="I577" s="38"/>
      <c r="J577" s="38"/>
      <c r="K577" s="38"/>
      <c r="L577" s="33"/>
      <c r="M577" s="33"/>
      <c r="N577" s="33"/>
      <c r="O577" s="114"/>
      <c r="P577" s="35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</row>
    <row r="578" spans="1:45">
      <c r="A578" s="30"/>
      <c r="B578" s="30"/>
      <c r="C578" s="30"/>
      <c r="D578" s="30"/>
      <c r="E578" s="38"/>
      <c r="F578" s="38"/>
      <c r="G578" s="38"/>
      <c r="H578" s="38"/>
      <c r="I578" s="38"/>
      <c r="J578" s="38"/>
      <c r="K578" s="38"/>
      <c r="L578" s="33"/>
      <c r="M578" s="33"/>
      <c r="N578" s="33"/>
      <c r="O578" s="114"/>
      <c r="P578" s="35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</row>
    <row r="579" spans="1:45">
      <c r="A579" s="30"/>
      <c r="B579" s="30"/>
      <c r="C579" s="30"/>
      <c r="D579" s="30"/>
      <c r="E579" s="38"/>
      <c r="F579" s="38"/>
      <c r="G579" s="38"/>
      <c r="H579" s="38"/>
      <c r="I579" s="38"/>
      <c r="J579" s="38"/>
      <c r="K579" s="38"/>
      <c r="L579" s="33"/>
      <c r="M579" s="33"/>
      <c r="N579" s="33"/>
      <c r="O579" s="114"/>
      <c r="P579" s="35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</row>
    <row r="580" spans="1:45">
      <c r="A580" s="30"/>
      <c r="B580" s="30"/>
      <c r="C580" s="30"/>
      <c r="D580" s="30"/>
      <c r="E580" s="38"/>
      <c r="F580" s="38"/>
      <c r="G580" s="38"/>
      <c r="H580" s="38"/>
      <c r="I580" s="38"/>
      <c r="J580" s="38"/>
      <c r="K580" s="38"/>
      <c r="L580" s="33"/>
      <c r="M580" s="33"/>
      <c r="N580" s="33"/>
      <c r="O580" s="114"/>
      <c r="P580" s="35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</row>
    <row r="581" spans="1:45">
      <c r="A581" s="30"/>
      <c r="B581" s="30"/>
      <c r="C581" s="30"/>
      <c r="D581" s="30"/>
      <c r="E581" s="38"/>
      <c r="F581" s="38"/>
      <c r="G581" s="38"/>
      <c r="H581" s="38"/>
      <c r="I581" s="38"/>
      <c r="J581" s="38"/>
      <c r="K581" s="38"/>
      <c r="L581" s="33"/>
      <c r="M581" s="33"/>
      <c r="N581" s="33"/>
      <c r="O581" s="114"/>
      <c r="P581" s="35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</row>
    <row r="582" spans="1:45">
      <c r="A582" s="30"/>
      <c r="B582" s="30"/>
      <c r="C582" s="30"/>
      <c r="D582" s="30"/>
      <c r="E582" s="38"/>
      <c r="F582" s="38"/>
      <c r="G582" s="38"/>
      <c r="H582" s="38"/>
      <c r="I582" s="38"/>
      <c r="J582" s="38"/>
      <c r="K582" s="38"/>
      <c r="L582" s="33"/>
      <c r="M582" s="33"/>
      <c r="N582" s="33"/>
      <c r="O582" s="114"/>
      <c r="P582" s="35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</row>
    <row r="583" spans="1:45">
      <c r="A583" s="30"/>
      <c r="B583" s="30"/>
      <c r="C583" s="30"/>
      <c r="D583" s="30"/>
      <c r="E583" s="38"/>
      <c r="F583" s="38"/>
      <c r="G583" s="38"/>
      <c r="H583" s="38"/>
      <c r="I583" s="38"/>
      <c r="J583" s="38"/>
      <c r="K583" s="38"/>
      <c r="L583" s="33"/>
      <c r="M583" s="33"/>
      <c r="N583" s="33"/>
      <c r="O583" s="114"/>
      <c r="P583" s="35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</row>
    <row r="584" spans="1:45">
      <c r="A584" s="30"/>
      <c r="B584" s="30"/>
      <c r="C584" s="30"/>
      <c r="D584" s="30"/>
      <c r="E584" s="38"/>
      <c r="F584" s="38"/>
      <c r="G584" s="38"/>
      <c r="H584" s="38"/>
      <c r="I584" s="38"/>
      <c r="J584" s="38"/>
      <c r="K584" s="38"/>
      <c r="L584" s="33"/>
      <c r="M584" s="33"/>
      <c r="N584" s="33"/>
      <c r="O584" s="114"/>
      <c r="P584" s="35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</row>
    <row r="585" spans="1:45">
      <c r="A585" s="30"/>
      <c r="B585" s="30"/>
      <c r="C585" s="30"/>
      <c r="D585" s="30"/>
      <c r="E585" s="38"/>
      <c r="F585" s="38"/>
      <c r="G585" s="38"/>
      <c r="H585" s="38"/>
      <c r="I585" s="38"/>
      <c r="J585" s="38"/>
      <c r="K585" s="38"/>
      <c r="L585" s="33"/>
      <c r="M585" s="33"/>
      <c r="N585" s="33"/>
      <c r="O585" s="114"/>
      <c r="P585" s="35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</row>
    <row r="586" spans="1:45">
      <c r="A586" s="30"/>
      <c r="B586" s="30"/>
      <c r="C586" s="30"/>
      <c r="D586" s="30"/>
      <c r="E586" s="38"/>
      <c r="F586" s="38"/>
      <c r="G586" s="38"/>
      <c r="H586" s="38"/>
      <c r="I586" s="38"/>
      <c r="J586" s="38"/>
      <c r="K586" s="38"/>
      <c r="L586" s="33"/>
      <c r="M586" s="33"/>
      <c r="N586" s="33"/>
      <c r="O586" s="114"/>
      <c r="P586" s="35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</row>
    <row r="587" spans="1:45">
      <c r="A587" s="30"/>
      <c r="B587" s="30"/>
      <c r="C587" s="30"/>
      <c r="D587" s="30"/>
      <c r="E587" s="38"/>
      <c r="F587" s="38"/>
      <c r="G587" s="38"/>
      <c r="H587" s="38"/>
      <c r="I587" s="38"/>
      <c r="J587" s="38"/>
      <c r="K587" s="38"/>
      <c r="L587" s="33"/>
      <c r="M587" s="33"/>
      <c r="N587" s="33"/>
      <c r="O587" s="114"/>
      <c r="P587" s="35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</row>
    <row r="588" spans="1:45">
      <c r="A588" s="30"/>
      <c r="B588" s="30"/>
      <c r="C588" s="30"/>
      <c r="D588" s="30"/>
      <c r="E588" s="38"/>
      <c r="F588" s="38"/>
      <c r="G588" s="38"/>
      <c r="H588" s="38"/>
      <c r="I588" s="38"/>
      <c r="J588" s="38"/>
      <c r="K588" s="38"/>
      <c r="L588" s="33"/>
      <c r="M588" s="33"/>
      <c r="N588" s="33"/>
      <c r="O588" s="114"/>
      <c r="P588" s="35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</row>
    <row r="589" spans="1:45">
      <c r="A589" s="30"/>
      <c r="B589" s="30"/>
      <c r="C589" s="30"/>
      <c r="D589" s="30"/>
      <c r="E589" s="38"/>
      <c r="F589" s="38"/>
      <c r="G589" s="38"/>
      <c r="H589" s="38"/>
      <c r="I589" s="38"/>
      <c r="J589" s="38"/>
      <c r="K589" s="38"/>
      <c r="L589" s="33"/>
      <c r="M589" s="33"/>
      <c r="N589" s="33"/>
      <c r="O589" s="114"/>
      <c r="P589" s="35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</row>
    <row r="590" spans="1:45">
      <c r="A590" s="30"/>
      <c r="B590" s="30"/>
      <c r="C590" s="30"/>
      <c r="D590" s="30"/>
      <c r="E590" s="38"/>
      <c r="F590" s="38"/>
      <c r="G590" s="38"/>
      <c r="H590" s="38"/>
      <c r="I590" s="38"/>
      <c r="J590" s="38"/>
      <c r="K590" s="38"/>
      <c r="L590" s="33"/>
      <c r="M590" s="33"/>
      <c r="N590" s="33"/>
      <c r="O590" s="114"/>
      <c r="P590" s="35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</row>
    <row r="591" spans="1:45">
      <c r="A591" s="30"/>
      <c r="B591" s="30"/>
      <c r="C591" s="30"/>
      <c r="D591" s="30"/>
      <c r="E591" s="38"/>
      <c r="F591" s="38"/>
      <c r="G591" s="38"/>
      <c r="H591" s="38"/>
      <c r="I591" s="38"/>
      <c r="J591" s="38"/>
      <c r="K591" s="38"/>
      <c r="L591" s="33"/>
      <c r="M591" s="33"/>
      <c r="N591" s="33"/>
      <c r="O591" s="114"/>
      <c r="P591" s="35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</row>
    <row r="592" spans="1:45">
      <c r="A592" s="30"/>
      <c r="B592" s="30"/>
      <c r="C592" s="30"/>
      <c r="D592" s="30"/>
      <c r="E592" s="38"/>
      <c r="F592" s="38"/>
      <c r="G592" s="38"/>
      <c r="H592" s="38"/>
      <c r="I592" s="38"/>
      <c r="J592" s="38"/>
      <c r="K592" s="38"/>
      <c r="L592" s="33"/>
      <c r="M592" s="33"/>
      <c r="N592" s="33"/>
      <c r="O592" s="114"/>
      <c r="P592" s="35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</row>
    <row r="593" spans="1:45">
      <c r="A593" s="30"/>
      <c r="B593" s="30"/>
      <c r="C593" s="30"/>
      <c r="D593" s="30"/>
      <c r="E593" s="38"/>
      <c r="F593" s="38"/>
      <c r="G593" s="38"/>
      <c r="H593" s="38"/>
      <c r="I593" s="38"/>
      <c r="J593" s="38"/>
      <c r="K593" s="38"/>
      <c r="L593" s="33"/>
      <c r="M593" s="33"/>
      <c r="N593" s="33"/>
      <c r="O593" s="114"/>
      <c r="P593" s="35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</row>
    <row r="594" spans="1:45">
      <c r="A594" s="30"/>
      <c r="B594" s="30"/>
      <c r="C594" s="30"/>
      <c r="D594" s="30"/>
      <c r="E594" s="38"/>
      <c r="F594" s="38"/>
      <c r="G594" s="38"/>
      <c r="H594" s="38"/>
      <c r="I594" s="38"/>
      <c r="J594" s="38"/>
      <c r="K594" s="38"/>
      <c r="L594" s="33"/>
      <c r="M594" s="33"/>
      <c r="N594" s="33"/>
      <c r="O594" s="114"/>
      <c r="P594" s="35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</row>
    <row r="595" spans="1:45">
      <c r="A595" s="30"/>
      <c r="B595" s="30"/>
      <c r="C595" s="30"/>
      <c r="D595" s="30"/>
      <c r="E595" s="38"/>
      <c r="F595" s="38"/>
      <c r="G595" s="38"/>
      <c r="H595" s="38"/>
      <c r="I595" s="38"/>
      <c r="J595" s="38"/>
      <c r="K595" s="38"/>
      <c r="L595" s="33"/>
      <c r="M595" s="33"/>
      <c r="N595" s="33"/>
      <c r="O595" s="114"/>
      <c r="P595" s="35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</row>
    <row r="596" spans="1:45">
      <c r="A596" s="30"/>
      <c r="B596" s="30"/>
      <c r="C596" s="30"/>
      <c r="D596" s="30"/>
      <c r="E596" s="38"/>
      <c r="F596" s="38"/>
      <c r="G596" s="38"/>
      <c r="H596" s="38"/>
      <c r="I596" s="38"/>
      <c r="J596" s="38"/>
      <c r="K596" s="38"/>
      <c r="L596" s="33"/>
      <c r="M596" s="33"/>
      <c r="N596" s="33"/>
      <c r="O596" s="114"/>
      <c r="P596" s="35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</row>
    <row r="597" spans="1:45">
      <c r="A597" s="30"/>
      <c r="B597" s="30"/>
      <c r="C597" s="30"/>
      <c r="D597" s="30"/>
      <c r="E597" s="38"/>
      <c r="F597" s="38"/>
      <c r="G597" s="38"/>
      <c r="H597" s="38"/>
      <c r="I597" s="38"/>
      <c r="J597" s="38"/>
      <c r="K597" s="38"/>
      <c r="L597" s="33"/>
      <c r="M597" s="33"/>
      <c r="N597" s="33"/>
      <c r="O597" s="114"/>
      <c r="P597" s="35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</row>
    <row r="598" spans="1:45">
      <c r="A598" s="30"/>
      <c r="B598" s="30"/>
      <c r="C598" s="30"/>
      <c r="D598" s="30"/>
      <c r="E598" s="38"/>
      <c r="F598" s="38"/>
      <c r="G598" s="38"/>
      <c r="H598" s="38"/>
      <c r="I598" s="38"/>
      <c r="J598" s="38"/>
      <c r="K598" s="38"/>
      <c r="L598" s="33"/>
      <c r="M598" s="33"/>
      <c r="N598" s="33"/>
      <c r="O598" s="114"/>
      <c r="P598" s="35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</row>
    <row r="599" spans="1:45">
      <c r="A599" s="30"/>
      <c r="B599" s="30"/>
      <c r="C599" s="30"/>
      <c r="D599" s="30"/>
      <c r="E599" s="38"/>
      <c r="F599" s="38"/>
      <c r="G599" s="38"/>
      <c r="H599" s="38"/>
      <c r="I599" s="38"/>
      <c r="J599" s="38"/>
      <c r="K599" s="38"/>
      <c r="L599" s="33"/>
      <c r="M599" s="33"/>
      <c r="N599" s="33"/>
      <c r="O599" s="114"/>
      <c r="P599" s="35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</row>
    <row r="600" spans="1:45">
      <c r="A600" s="30"/>
      <c r="B600" s="30"/>
      <c r="C600" s="30"/>
      <c r="D600" s="30"/>
      <c r="E600" s="38"/>
      <c r="F600" s="38"/>
      <c r="G600" s="38"/>
      <c r="H600" s="38"/>
      <c r="I600" s="38"/>
      <c r="J600" s="38"/>
      <c r="K600" s="38"/>
      <c r="L600" s="33"/>
      <c r="M600" s="33"/>
      <c r="N600" s="33"/>
      <c r="O600" s="114"/>
      <c r="P600" s="35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</row>
    <row r="601" spans="1:45">
      <c r="A601" s="30"/>
      <c r="B601" s="30"/>
      <c r="C601" s="30"/>
      <c r="D601" s="30"/>
      <c r="E601" s="38"/>
      <c r="F601" s="38"/>
      <c r="G601" s="38"/>
      <c r="H601" s="38"/>
      <c r="I601" s="38"/>
      <c r="J601" s="38"/>
      <c r="K601" s="38"/>
      <c r="L601" s="33"/>
      <c r="M601" s="33"/>
      <c r="N601" s="33"/>
      <c r="O601" s="114"/>
      <c r="P601" s="35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</row>
    <row r="602" spans="1:45">
      <c r="A602" s="30"/>
      <c r="B602" s="30"/>
      <c r="C602" s="30"/>
      <c r="D602" s="30"/>
      <c r="E602" s="38"/>
      <c r="F602" s="38"/>
      <c r="G602" s="38"/>
      <c r="H602" s="38"/>
      <c r="I602" s="38"/>
      <c r="J602" s="38"/>
      <c r="K602" s="38"/>
      <c r="L602" s="33"/>
      <c r="M602" s="33"/>
      <c r="N602" s="33"/>
      <c r="O602" s="114"/>
      <c r="P602" s="35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</row>
    <row r="603" spans="1:45">
      <c r="A603" s="30"/>
      <c r="B603" s="30"/>
      <c r="C603" s="30"/>
      <c r="D603" s="30"/>
      <c r="E603" s="38"/>
      <c r="F603" s="38"/>
      <c r="G603" s="38"/>
      <c r="H603" s="38"/>
      <c r="I603" s="38"/>
      <c r="J603" s="38"/>
      <c r="K603" s="38"/>
      <c r="L603" s="33"/>
      <c r="M603" s="33"/>
      <c r="N603" s="33"/>
      <c r="O603" s="114"/>
      <c r="P603" s="35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</row>
    <row r="604" spans="1:45">
      <c r="A604" s="30"/>
      <c r="B604" s="30"/>
      <c r="C604" s="30"/>
      <c r="D604" s="30"/>
      <c r="E604" s="38"/>
      <c r="F604" s="38"/>
      <c r="G604" s="38"/>
      <c r="H604" s="38"/>
      <c r="I604" s="38"/>
      <c r="J604" s="38"/>
      <c r="K604" s="38"/>
      <c r="L604" s="33"/>
      <c r="M604" s="33"/>
      <c r="N604" s="33"/>
      <c r="O604" s="114"/>
      <c r="P604" s="35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</row>
    <row r="605" spans="1:45">
      <c r="A605" s="30"/>
      <c r="B605" s="30"/>
      <c r="C605" s="30"/>
      <c r="D605" s="30"/>
      <c r="E605" s="38"/>
      <c r="F605" s="38"/>
      <c r="G605" s="38"/>
      <c r="H605" s="38"/>
      <c r="I605" s="38"/>
      <c r="J605" s="38"/>
      <c r="K605" s="38"/>
      <c r="L605" s="33"/>
      <c r="M605" s="33"/>
      <c r="N605" s="33"/>
      <c r="O605" s="114"/>
      <c r="P605" s="35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</row>
    <row r="606" spans="1:45">
      <c r="A606" s="30"/>
      <c r="B606" s="30"/>
      <c r="C606" s="30"/>
      <c r="D606" s="30"/>
      <c r="E606" s="38"/>
      <c r="F606" s="38"/>
      <c r="G606" s="38"/>
      <c r="H606" s="38"/>
      <c r="I606" s="38"/>
      <c r="J606" s="38"/>
      <c r="K606" s="38"/>
      <c r="L606" s="33"/>
      <c r="M606" s="33"/>
      <c r="N606" s="33"/>
      <c r="O606" s="114"/>
      <c r="P606" s="35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</row>
    <row r="607" spans="1:45">
      <c r="A607" s="30"/>
      <c r="B607" s="30"/>
      <c r="C607" s="30"/>
      <c r="D607" s="30"/>
      <c r="E607" s="38"/>
      <c r="F607" s="38"/>
      <c r="G607" s="38"/>
      <c r="H607" s="38"/>
      <c r="I607" s="38"/>
      <c r="J607" s="38"/>
      <c r="K607" s="38"/>
      <c r="L607" s="33"/>
      <c r="M607" s="33"/>
      <c r="N607" s="33"/>
      <c r="O607" s="114"/>
      <c r="P607" s="35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</row>
    <row r="608" spans="1:45">
      <c r="A608" s="30"/>
      <c r="B608" s="30"/>
      <c r="C608" s="30"/>
      <c r="D608" s="30"/>
      <c r="E608" s="38"/>
      <c r="F608" s="38"/>
      <c r="G608" s="38"/>
      <c r="H608" s="38"/>
      <c r="I608" s="38"/>
      <c r="J608" s="38"/>
      <c r="K608" s="38"/>
      <c r="L608" s="33"/>
      <c r="M608" s="33"/>
      <c r="N608" s="33"/>
      <c r="O608" s="114"/>
      <c r="P608" s="35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</row>
    <row r="609" spans="1:45">
      <c r="A609" s="30"/>
      <c r="B609" s="30"/>
      <c r="C609" s="30"/>
      <c r="D609" s="30"/>
      <c r="E609" s="38"/>
      <c r="F609" s="38"/>
      <c r="G609" s="38"/>
      <c r="H609" s="38"/>
      <c r="I609" s="38"/>
      <c r="J609" s="38"/>
      <c r="K609" s="38"/>
      <c r="L609" s="33"/>
      <c r="M609" s="33"/>
      <c r="N609" s="33"/>
      <c r="O609" s="114"/>
      <c r="P609" s="35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</row>
    <row r="610" spans="1:45">
      <c r="A610" s="30"/>
      <c r="B610" s="30"/>
      <c r="C610" s="30"/>
      <c r="D610" s="30"/>
      <c r="E610" s="38"/>
      <c r="F610" s="38"/>
      <c r="G610" s="38"/>
      <c r="H610" s="38"/>
      <c r="I610" s="38"/>
      <c r="J610" s="38"/>
      <c r="K610" s="38"/>
      <c r="L610" s="33"/>
      <c r="M610" s="33"/>
      <c r="N610" s="33"/>
      <c r="O610" s="114"/>
      <c r="P610" s="35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</row>
    <row r="611" spans="1:45">
      <c r="A611" s="30"/>
      <c r="B611" s="30"/>
      <c r="C611" s="30"/>
      <c r="D611" s="30"/>
      <c r="E611" s="38"/>
      <c r="F611" s="38"/>
      <c r="G611" s="38"/>
      <c r="H611" s="38"/>
      <c r="I611" s="38"/>
      <c r="J611" s="38"/>
      <c r="K611" s="38"/>
      <c r="L611" s="33"/>
      <c r="M611" s="33"/>
      <c r="N611" s="33"/>
      <c r="O611" s="114"/>
      <c r="P611" s="35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</row>
    <row r="612" spans="1:45">
      <c r="A612" s="30"/>
      <c r="B612" s="30"/>
      <c r="C612" s="30"/>
      <c r="D612" s="30"/>
      <c r="E612" s="38"/>
      <c r="F612" s="38"/>
      <c r="G612" s="38"/>
      <c r="H612" s="38"/>
      <c r="I612" s="38"/>
      <c r="J612" s="38"/>
      <c r="K612" s="38"/>
      <c r="L612" s="33"/>
      <c r="M612" s="33"/>
      <c r="N612" s="33"/>
      <c r="O612" s="114"/>
      <c r="P612" s="35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</row>
    <row r="613" spans="1:45">
      <c r="A613" s="30"/>
      <c r="B613" s="30"/>
      <c r="C613" s="30"/>
      <c r="D613" s="30"/>
      <c r="E613" s="38"/>
      <c r="F613" s="38"/>
      <c r="G613" s="38"/>
      <c r="H613" s="38"/>
      <c r="I613" s="38"/>
      <c r="J613" s="38"/>
      <c r="K613" s="38"/>
      <c r="L613" s="33"/>
      <c r="M613" s="33"/>
      <c r="N613" s="33"/>
      <c r="O613" s="114"/>
      <c r="P613" s="35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</row>
    <row r="614" spans="1:45">
      <c r="A614" s="30"/>
      <c r="B614" s="30"/>
      <c r="C614" s="30"/>
      <c r="D614" s="30"/>
      <c r="E614" s="38"/>
      <c r="F614" s="38"/>
      <c r="G614" s="38"/>
      <c r="H614" s="38"/>
      <c r="I614" s="38"/>
      <c r="J614" s="38"/>
      <c r="K614" s="38"/>
      <c r="L614" s="33"/>
      <c r="M614" s="33"/>
      <c r="N614" s="33"/>
      <c r="O614" s="114"/>
      <c r="P614" s="35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</row>
    <row r="615" spans="1:45">
      <c r="A615" s="30"/>
      <c r="B615" s="30"/>
      <c r="C615" s="30"/>
      <c r="D615" s="30"/>
      <c r="E615" s="38"/>
      <c r="F615" s="38"/>
      <c r="G615" s="38"/>
      <c r="H615" s="38"/>
      <c r="I615" s="38"/>
      <c r="J615" s="38"/>
      <c r="K615" s="38"/>
      <c r="L615" s="33"/>
      <c r="M615" s="33"/>
      <c r="N615" s="33"/>
      <c r="O615" s="114"/>
      <c r="P615" s="35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</row>
    <row r="616" spans="1:45">
      <c r="A616" s="30"/>
      <c r="B616" s="30"/>
      <c r="C616" s="30"/>
      <c r="D616" s="30"/>
      <c r="E616" s="38"/>
      <c r="F616" s="38"/>
      <c r="G616" s="38"/>
      <c r="H616" s="38"/>
      <c r="I616" s="38"/>
      <c r="J616" s="38"/>
      <c r="K616" s="38"/>
      <c r="L616" s="33"/>
      <c r="M616" s="33"/>
      <c r="N616" s="33"/>
      <c r="O616" s="114"/>
      <c r="P616" s="35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</row>
    <row r="617" spans="1:45">
      <c r="A617" s="30"/>
      <c r="B617" s="30"/>
      <c r="C617" s="30"/>
      <c r="D617" s="30"/>
      <c r="E617" s="38"/>
      <c r="F617" s="38"/>
      <c r="G617" s="38"/>
      <c r="H617" s="38"/>
      <c r="I617" s="38"/>
      <c r="J617" s="38"/>
      <c r="K617" s="38"/>
      <c r="L617" s="33"/>
      <c r="M617" s="33"/>
      <c r="N617" s="33"/>
      <c r="O617" s="114"/>
      <c r="P617" s="35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</row>
    <row r="618" spans="1:45">
      <c r="A618" s="30"/>
      <c r="B618" s="30"/>
      <c r="C618" s="30"/>
      <c r="D618" s="30"/>
      <c r="E618" s="38"/>
      <c r="F618" s="38"/>
      <c r="G618" s="38"/>
      <c r="H618" s="38"/>
      <c r="I618" s="38"/>
      <c r="J618" s="38"/>
      <c r="K618" s="38"/>
      <c r="L618" s="33"/>
      <c r="M618" s="33"/>
      <c r="N618" s="33"/>
      <c r="O618" s="114"/>
      <c r="P618" s="35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</row>
    <row r="619" spans="1:45">
      <c r="A619" s="30"/>
      <c r="B619" s="30"/>
      <c r="C619" s="30"/>
      <c r="D619" s="30"/>
      <c r="E619" s="38"/>
      <c r="F619" s="38"/>
      <c r="G619" s="38"/>
      <c r="H619" s="38"/>
      <c r="I619" s="38"/>
      <c r="J619" s="38"/>
      <c r="K619" s="38"/>
      <c r="L619" s="33"/>
      <c r="M619" s="33"/>
      <c r="N619" s="33"/>
      <c r="O619" s="114"/>
      <c r="P619" s="35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</row>
    <row r="620" spans="1:45">
      <c r="A620" s="30"/>
      <c r="B620" s="30"/>
      <c r="C620" s="30"/>
      <c r="D620" s="30"/>
      <c r="E620" s="38"/>
      <c r="F620" s="38"/>
      <c r="G620" s="38"/>
      <c r="H620" s="38"/>
      <c r="I620" s="38"/>
      <c r="J620" s="38"/>
      <c r="K620" s="38"/>
      <c r="L620" s="33"/>
      <c r="M620" s="33"/>
      <c r="N620" s="33"/>
      <c r="O620" s="114"/>
      <c r="P620" s="35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</row>
    <row r="621" spans="1:45">
      <c r="A621" s="30"/>
      <c r="B621" s="30"/>
      <c r="C621" s="30"/>
      <c r="D621" s="30"/>
      <c r="E621" s="38"/>
      <c r="F621" s="38"/>
      <c r="G621" s="38"/>
      <c r="H621" s="38"/>
      <c r="I621" s="38"/>
      <c r="J621" s="38"/>
      <c r="K621" s="38"/>
      <c r="L621" s="33"/>
      <c r="M621" s="33"/>
      <c r="N621" s="33"/>
      <c r="O621" s="114"/>
      <c r="P621" s="35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</row>
    <row r="622" spans="1:45">
      <c r="A622" s="30"/>
      <c r="B622" s="30"/>
      <c r="C622" s="30"/>
      <c r="D622" s="30"/>
      <c r="E622" s="38"/>
      <c r="F622" s="38"/>
      <c r="G622" s="38"/>
      <c r="H622" s="38"/>
      <c r="I622" s="38"/>
      <c r="J622" s="38"/>
      <c r="K622" s="38"/>
      <c r="L622" s="33"/>
      <c r="M622" s="33"/>
      <c r="N622" s="33"/>
      <c r="O622" s="114"/>
      <c r="P622" s="35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</row>
    <row r="623" spans="1:45">
      <c r="A623" s="30"/>
      <c r="B623" s="30"/>
      <c r="C623" s="30"/>
      <c r="D623" s="30"/>
      <c r="E623" s="38"/>
      <c r="F623" s="38"/>
      <c r="G623" s="38"/>
      <c r="H623" s="38"/>
      <c r="I623" s="38"/>
      <c r="J623" s="38"/>
      <c r="K623" s="38"/>
      <c r="L623" s="33"/>
      <c r="M623" s="33"/>
      <c r="N623" s="33"/>
      <c r="O623" s="114"/>
      <c r="P623" s="35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</row>
    <row r="624" spans="1:45">
      <c r="A624" s="30"/>
      <c r="B624" s="30"/>
      <c r="C624" s="30"/>
      <c r="D624" s="30"/>
      <c r="E624" s="38"/>
      <c r="F624" s="38"/>
      <c r="G624" s="38"/>
      <c r="H624" s="38"/>
      <c r="I624" s="38"/>
      <c r="J624" s="38"/>
      <c r="K624" s="38"/>
      <c r="L624" s="33"/>
      <c r="M624" s="33"/>
      <c r="N624" s="33"/>
      <c r="O624" s="114"/>
      <c r="P624" s="35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</row>
    <row r="625" spans="1:45">
      <c r="A625" s="30"/>
      <c r="B625" s="30"/>
      <c r="C625" s="30"/>
      <c r="D625" s="30"/>
      <c r="E625" s="38"/>
      <c r="F625" s="38"/>
      <c r="G625" s="38"/>
      <c r="H625" s="38"/>
      <c r="I625" s="38"/>
      <c r="J625" s="38"/>
      <c r="K625" s="38"/>
      <c r="L625" s="33"/>
      <c r="M625" s="33"/>
      <c r="N625" s="33"/>
      <c r="O625" s="114"/>
      <c r="P625" s="35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</row>
    <row r="626" spans="1:45">
      <c r="A626" s="30"/>
      <c r="B626" s="30"/>
      <c r="C626" s="30"/>
      <c r="D626" s="30"/>
      <c r="E626" s="38"/>
      <c r="F626" s="38"/>
      <c r="G626" s="38"/>
      <c r="H626" s="38"/>
      <c r="I626" s="38"/>
      <c r="J626" s="38"/>
      <c r="K626" s="38"/>
      <c r="L626" s="33"/>
      <c r="M626" s="33"/>
      <c r="N626" s="33"/>
      <c r="O626" s="114"/>
      <c r="P626" s="35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</row>
    <row r="627" spans="1:45">
      <c r="A627" s="30"/>
      <c r="B627" s="30"/>
      <c r="C627" s="30"/>
      <c r="D627" s="30"/>
      <c r="E627" s="38"/>
      <c r="F627" s="38"/>
      <c r="G627" s="38"/>
      <c r="H627" s="38"/>
      <c r="I627" s="38"/>
      <c r="J627" s="38"/>
      <c r="K627" s="38"/>
      <c r="L627" s="33"/>
      <c r="M627" s="33"/>
      <c r="N627" s="33"/>
      <c r="O627" s="114"/>
      <c r="P627" s="35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</row>
    <row r="628" spans="1:45">
      <c r="A628" s="30"/>
      <c r="B628" s="30"/>
      <c r="C628" s="30"/>
      <c r="D628" s="30"/>
      <c r="E628" s="38"/>
      <c r="F628" s="38"/>
      <c r="G628" s="38"/>
      <c r="H628" s="38"/>
      <c r="I628" s="38"/>
      <c r="J628" s="38"/>
      <c r="K628" s="38"/>
      <c r="L628" s="33"/>
      <c r="M628" s="33"/>
      <c r="N628" s="33"/>
      <c r="O628" s="114"/>
      <c r="P628" s="35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</row>
    <row r="629" spans="1:45">
      <c r="A629" s="30"/>
      <c r="B629" s="30"/>
      <c r="C629" s="30"/>
      <c r="D629" s="30"/>
      <c r="E629" s="38"/>
      <c r="F629" s="38"/>
      <c r="G629" s="38"/>
      <c r="H629" s="38"/>
      <c r="I629" s="38"/>
      <c r="J629" s="38"/>
      <c r="K629" s="38"/>
      <c r="L629" s="33"/>
      <c r="M629" s="33"/>
      <c r="N629" s="33"/>
      <c r="O629" s="114"/>
      <c r="P629" s="35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</row>
    <row r="630" spans="1:45">
      <c r="A630" s="30"/>
      <c r="B630" s="30"/>
      <c r="C630" s="30"/>
      <c r="D630" s="30"/>
      <c r="E630" s="38"/>
      <c r="F630" s="38"/>
      <c r="G630" s="38"/>
      <c r="H630" s="38"/>
      <c r="I630" s="38"/>
      <c r="J630" s="38"/>
      <c r="K630" s="38"/>
      <c r="L630" s="33"/>
      <c r="M630" s="33"/>
      <c r="N630" s="33"/>
      <c r="O630" s="114"/>
      <c r="P630" s="35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</row>
    <row r="631" spans="1:45">
      <c r="A631" s="30"/>
      <c r="B631" s="30"/>
      <c r="C631" s="30"/>
      <c r="D631" s="30"/>
      <c r="E631" s="38"/>
      <c r="F631" s="38"/>
      <c r="G631" s="38"/>
      <c r="H631" s="38"/>
      <c r="I631" s="38"/>
      <c r="J631" s="38"/>
      <c r="K631" s="38"/>
      <c r="L631" s="33"/>
      <c r="M631" s="33"/>
      <c r="N631" s="33"/>
      <c r="O631" s="114"/>
      <c r="P631" s="35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</row>
    <row r="632" spans="1:45">
      <c r="A632" s="30"/>
      <c r="B632" s="30"/>
      <c r="C632" s="30"/>
      <c r="D632" s="30"/>
      <c r="E632" s="38"/>
      <c r="F632" s="38"/>
      <c r="G632" s="38"/>
      <c r="H632" s="38"/>
      <c r="I632" s="38"/>
      <c r="J632" s="38"/>
      <c r="K632" s="38"/>
      <c r="L632" s="33"/>
      <c r="M632" s="33"/>
      <c r="N632" s="33"/>
      <c r="O632" s="114"/>
      <c r="P632" s="35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</row>
    <row r="633" spans="1:45">
      <c r="A633" s="30"/>
      <c r="B633" s="30"/>
      <c r="C633" s="30"/>
      <c r="D633" s="30"/>
      <c r="E633" s="38"/>
      <c r="F633" s="38"/>
      <c r="G633" s="38"/>
      <c r="H633" s="38"/>
      <c r="I633" s="38"/>
      <c r="J633" s="38"/>
      <c r="K633" s="38"/>
      <c r="L633" s="33"/>
      <c r="M633" s="33"/>
      <c r="N633" s="33"/>
      <c r="O633" s="114"/>
      <c r="P633" s="35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</row>
    <row r="634" spans="1:45">
      <c r="A634" s="30"/>
      <c r="B634" s="30"/>
      <c r="C634" s="30"/>
      <c r="D634" s="30"/>
      <c r="E634" s="38"/>
      <c r="F634" s="38"/>
      <c r="G634" s="38"/>
      <c r="H634" s="38"/>
      <c r="I634" s="38"/>
      <c r="J634" s="38"/>
      <c r="K634" s="38"/>
      <c r="L634" s="33"/>
      <c r="M634" s="33"/>
      <c r="N634" s="33"/>
      <c r="O634" s="114"/>
      <c r="P634" s="35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</row>
    <row r="635" spans="1:45">
      <c r="A635" s="30"/>
      <c r="B635" s="30"/>
      <c r="C635" s="30"/>
      <c r="D635" s="30"/>
      <c r="E635" s="38"/>
      <c r="F635" s="38"/>
      <c r="G635" s="38"/>
      <c r="H635" s="38"/>
      <c r="I635" s="38"/>
      <c r="J635" s="38"/>
      <c r="K635" s="38"/>
      <c r="L635" s="33"/>
      <c r="M635" s="33"/>
      <c r="N635" s="33"/>
      <c r="O635" s="114"/>
      <c r="P635" s="35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</row>
    <row r="636" spans="1:45">
      <c r="A636" s="30"/>
      <c r="B636" s="30"/>
      <c r="C636" s="30"/>
      <c r="D636" s="30"/>
      <c r="E636" s="38"/>
      <c r="F636" s="38"/>
      <c r="G636" s="38"/>
      <c r="H636" s="38"/>
      <c r="I636" s="38"/>
      <c r="J636" s="38"/>
      <c r="K636" s="38"/>
      <c r="L636" s="33"/>
      <c r="M636" s="33"/>
      <c r="N636" s="33"/>
      <c r="O636" s="114"/>
      <c r="P636" s="35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</row>
    <row r="637" spans="1:45">
      <c r="A637" s="30"/>
      <c r="B637" s="30"/>
      <c r="C637" s="30"/>
      <c r="D637" s="30"/>
      <c r="E637" s="38"/>
      <c r="F637" s="38"/>
      <c r="G637" s="38"/>
      <c r="H637" s="38"/>
      <c r="I637" s="38"/>
      <c r="J637" s="38"/>
      <c r="K637" s="38"/>
      <c r="L637" s="33"/>
      <c r="M637" s="33"/>
      <c r="N637" s="33"/>
      <c r="O637" s="114"/>
      <c r="P637" s="35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</row>
    <row r="638" spans="1:45">
      <c r="A638" s="30"/>
      <c r="B638" s="30"/>
      <c r="C638" s="30"/>
      <c r="D638" s="30"/>
      <c r="E638" s="38"/>
      <c r="F638" s="38"/>
      <c r="G638" s="38"/>
      <c r="H638" s="38"/>
      <c r="I638" s="38"/>
      <c r="J638" s="38"/>
      <c r="K638" s="38"/>
      <c r="L638" s="33"/>
      <c r="M638" s="33"/>
      <c r="N638" s="33"/>
      <c r="O638" s="114"/>
      <c r="P638" s="35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</row>
    <row r="639" spans="1:45">
      <c r="A639" s="30"/>
      <c r="B639" s="30"/>
      <c r="C639" s="30"/>
      <c r="D639" s="30"/>
      <c r="E639" s="38"/>
      <c r="F639" s="38"/>
      <c r="G639" s="38"/>
      <c r="H639" s="38"/>
      <c r="I639" s="38"/>
      <c r="J639" s="38"/>
      <c r="K639" s="38"/>
      <c r="L639" s="33"/>
      <c r="M639" s="33"/>
      <c r="N639" s="33"/>
      <c r="O639" s="114"/>
      <c r="P639" s="35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</row>
    <row r="640" spans="1:45">
      <c r="A640" s="30"/>
      <c r="B640" s="30"/>
      <c r="C640" s="30"/>
      <c r="D640" s="30"/>
      <c r="E640" s="38"/>
      <c r="F640" s="38"/>
      <c r="G640" s="38"/>
      <c r="H640" s="38"/>
      <c r="I640" s="38"/>
      <c r="J640" s="38"/>
      <c r="K640" s="38"/>
      <c r="L640" s="33"/>
      <c r="M640" s="33"/>
      <c r="N640" s="33"/>
      <c r="O640" s="114"/>
      <c r="P640" s="35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</row>
    <row r="641" spans="1:45">
      <c r="A641" s="30"/>
      <c r="B641" s="30"/>
      <c r="C641" s="30"/>
      <c r="D641" s="30"/>
      <c r="E641" s="38"/>
      <c r="F641" s="38"/>
      <c r="G641" s="38"/>
      <c r="H641" s="38"/>
      <c r="I641" s="38"/>
      <c r="J641" s="38"/>
      <c r="K641" s="38"/>
      <c r="L641" s="33"/>
      <c r="M641" s="33"/>
      <c r="N641" s="33"/>
      <c r="O641" s="114"/>
      <c r="P641" s="35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</row>
    <row r="642" spans="1:45">
      <c r="A642" s="30"/>
      <c r="B642" s="30"/>
      <c r="C642" s="30"/>
      <c r="D642" s="30"/>
      <c r="E642" s="38"/>
      <c r="F642" s="38"/>
      <c r="G642" s="38"/>
      <c r="H642" s="38"/>
      <c r="I642" s="38"/>
      <c r="J642" s="38"/>
      <c r="K642" s="38"/>
      <c r="L642" s="33"/>
      <c r="M642" s="33"/>
      <c r="N642" s="33"/>
      <c r="O642" s="114"/>
      <c r="P642" s="35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</row>
    <row r="643" spans="1:45">
      <c r="A643" s="30"/>
      <c r="B643" s="30"/>
      <c r="C643" s="30"/>
      <c r="D643" s="30"/>
      <c r="E643" s="38"/>
      <c r="F643" s="38"/>
      <c r="G643" s="38"/>
      <c r="H643" s="38"/>
      <c r="I643" s="38"/>
      <c r="J643" s="38"/>
      <c r="K643" s="38"/>
      <c r="L643" s="33"/>
      <c r="M643" s="33"/>
      <c r="N643" s="33"/>
      <c r="O643" s="114"/>
      <c r="P643" s="35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</row>
    <row r="644" spans="1:45">
      <c r="A644" s="30"/>
      <c r="B644" s="30"/>
      <c r="C644" s="30"/>
      <c r="D644" s="30"/>
      <c r="E644" s="38"/>
      <c r="F644" s="38"/>
      <c r="G644" s="38"/>
      <c r="H644" s="38"/>
      <c r="I644" s="38"/>
      <c r="J644" s="38"/>
      <c r="K644" s="38"/>
      <c r="L644" s="33"/>
      <c r="M644" s="33"/>
      <c r="N644" s="33"/>
      <c r="O644" s="114"/>
      <c r="P644" s="35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</row>
    <row r="645" spans="1:45">
      <c r="A645" s="30"/>
      <c r="B645" s="30"/>
      <c r="C645" s="30"/>
      <c r="D645" s="30"/>
      <c r="E645" s="38"/>
      <c r="F645" s="38"/>
      <c r="G645" s="38"/>
      <c r="H645" s="38"/>
      <c r="I645" s="38"/>
      <c r="J645" s="38"/>
      <c r="K645" s="38"/>
      <c r="L645" s="33"/>
      <c r="M645" s="33"/>
      <c r="N645" s="33"/>
      <c r="O645" s="114"/>
      <c r="P645" s="35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</row>
    <row r="646" spans="1:45">
      <c r="A646" s="30"/>
      <c r="B646" s="30"/>
      <c r="C646" s="30"/>
      <c r="D646" s="30"/>
      <c r="E646" s="38"/>
      <c r="F646" s="38"/>
      <c r="G646" s="38"/>
      <c r="H646" s="38"/>
      <c r="I646" s="38"/>
      <c r="J646" s="38"/>
      <c r="K646" s="38"/>
      <c r="L646" s="33"/>
      <c r="M646" s="33"/>
      <c r="N646" s="33"/>
      <c r="O646" s="114"/>
      <c r="P646" s="35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</row>
    <row r="647" spans="1:45">
      <c r="A647" s="30"/>
      <c r="B647" s="30"/>
      <c r="C647" s="30"/>
      <c r="D647" s="30"/>
      <c r="E647" s="38"/>
      <c r="F647" s="38"/>
      <c r="G647" s="38"/>
      <c r="H647" s="38"/>
      <c r="I647" s="38"/>
      <c r="J647" s="38"/>
      <c r="K647" s="38"/>
      <c r="L647" s="33"/>
      <c r="M647" s="33"/>
      <c r="N647" s="33"/>
      <c r="O647" s="114"/>
      <c r="P647" s="35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</row>
    <row r="648" spans="1:45">
      <c r="A648" s="30"/>
      <c r="B648" s="30"/>
      <c r="C648" s="30"/>
      <c r="D648" s="30"/>
      <c r="E648" s="38"/>
      <c r="F648" s="38"/>
      <c r="G648" s="38"/>
      <c r="H648" s="38"/>
      <c r="I648" s="38"/>
      <c r="J648" s="38"/>
      <c r="K648" s="38"/>
      <c r="L648" s="33"/>
      <c r="M648" s="33"/>
      <c r="N648" s="33"/>
      <c r="O648" s="114"/>
      <c r="P648" s="35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</row>
    <row r="649" spans="1:45">
      <c r="A649" s="30"/>
      <c r="B649" s="30"/>
      <c r="C649" s="30"/>
      <c r="D649" s="30"/>
      <c r="E649" s="38"/>
      <c r="F649" s="38"/>
      <c r="G649" s="38"/>
      <c r="H649" s="38"/>
      <c r="I649" s="38"/>
      <c r="J649" s="38"/>
      <c r="K649" s="38"/>
      <c r="L649" s="33"/>
      <c r="M649" s="33"/>
      <c r="N649" s="33"/>
      <c r="O649" s="114"/>
      <c r="P649" s="35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</row>
    <row r="650" spans="1:45">
      <c r="A650" s="30"/>
      <c r="B650" s="30"/>
      <c r="C650" s="30"/>
      <c r="D650" s="30"/>
      <c r="E650" s="38"/>
      <c r="F650" s="38"/>
      <c r="G650" s="38"/>
      <c r="H650" s="38"/>
      <c r="I650" s="38"/>
      <c r="J650" s="38"/>
      <c r="K650" s="38"/>
      <c r="L650" s="33"/>
      <c r="M650" s="33"/>
      <c r="N650" s="33"/>
      <c r="O650" s="114"/>
      <c r="P650" s="35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</row>
    <row r="651" spans="1:45">
      <c r="A651" s="30"/>
      <c r="B651" s="30"/>
      <c r="C651" s="30"/>
      <c r="D651" s="30"/>
      <c r="E651" s="38"/>
      <c r="F651" s="38"/>
      <c r="G651" s="38"/>
      <c r="H651" s="38"/>
      <c r="I651" s="38"/>
      <c r="J651" s="38"/>
      <c r="K651" s="38"/>
      <c r="L651" s="33"/>
      <c r="M651" s="33"/>
      <c r="N651" s="33"/>
      <c r="O651" s="114"/>
      <c r="P651" s="35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</row>
    <row r="652" spans="1:45">
      <c r="A652" s="30"/>
      <c r="B652" s="30"/>
      <c r="C652" s="30"/>
      <c r="D652" s="30"/>
      <c r="E652" s="38"/>
      <c r="F652" s="38"/>
      <c r="G652" s="38"/>
      <c r="H652" s="38"/>
      <c r="I652" s="38"/>
      <c r="J652" s="38"/>
      <c r="K652" s="38"/>
      <c r="L652" s="33"/>
      <c r="M652" s="33"/>
      <c r="N652" s="33"/>
      <c r="O652" s="114"/>
      <c r="P652" s="35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</row>
    <row r="653" spans="1:45">
      <c r="A653" s="30"/>
      <c r="B653" s="30"/>
      <c r="C653" s="30"/>
      <c r="D653" s="30"/>
      <c r="E653" s="38"/>
      <c r="F653" s="38"/>
      <c r="G653" s="38"/>
      <c r="H653" s="38"/>
      <c r="I653" s="38"/>
      <c r="J653" s="38"/>
      <c r="K653" s="38"/>
      <c r="L653" s="33"/>
      <c r="M653" s="33"/>
      <c r="N653" s="33"/>
      <c r="O653" s="114"/>
      <c r="P653" s="35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</row>
    <row r="654" spans="1:45">
      <c r="A654" s="30"/>
      <c r="B654" s="30"/>
      <c r="C654" s="30"/>
      <c r="D654" s="30"/>
      <c r="E654" s="38"/>
      <c r="F654" s="38"/>
      <c r="G654" s="38"/>
      <c r="H654" s="38"/>
      <c r="I654" s="38"/>
      <c r="J654" s="38"/>
      <c r="K654" s="38"/>
      <c r="L654" s="33"/>
      <c r="M654" s="33"/>
      <c r="N654" s="33"/>
      <c r="O654" s="114"/>
      <c r="P654" s="35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</row>
    <row r="655" spans="1:45">
      <c r="A655" s="30"/>
      <c r="B655" s="30"/>
      <c r="C655" s="30"/>
      <c r="D655" s="30"/>
      <c r="E655" s="38"/>
      <c r="F655" s="38"/>
      <c r="G655" s="38"/>
      <c r="H655" s="38"/>
      <c r="I655" s="38"/>
      <c r="J655" s="38"/>
      <c r="K655" s="38"/>
      <c r="L655" s="33"/>
      <c r="M655" s="33"/>
      <c r="N655" s="33"/>
      <c r="O655" s="114"/>
      <c r="P655" s="35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</row>
    <row r="656" spans="1:45">
      <c r="A656" s="30"/>
      <c r="B656" s="30"/>
      <c r="C656" s="30"/>
      <c r="D656" s="30"/>
      <c r="E656" s="38"/>
      <c r="F656" s="38"/>
      <c r="G656" s="38"/>
      <c r="H656" s="38"/>
      <c r="I656" s="38"/>
      <c r="J656" s="38"/>
      <c r="K656" s="38"/>
      <c r="L656" s="33"/>
      <c r="M656" s="33"/>
      <c r="N656" s="33"/>
      <c r="O656" s="114"/>
      <c r="P656" s="35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</row>
    <row r="657" spans="1:45">
      <c r="A657" s="30"/>
      <c r="B657" s="30"/>
      <c r="C657" s="30"/>
      <c r="D657" s="30"/>
      <c r="E657" s="38"/>
      <c r="F657" s="38"/>
      <c r="G657" s="38"/>
      <c r="H657" s="38"/>
      <c r="I657" s="38"/>
      <c r="J657" s="38"/>
      <c r="K657" s="38"/>
      <c r="L657" s="33"/>
      <c r="M657" s="33"/>
      <c r="N657" s="33"/>
      <c r="O657" s="114"/>
      <c r="P657" s="35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</row>
    <row r="658" spans="1:45">
      <c r="A658" s="30"/>
      <c r="B658" s="30"/>
      <c r="C658" s="30"/>
      <c r="D658" s="30"/>
      <c r="E658" s="38"/>
      <c r="F658" s="38"/>
      <c r="G658" s="38"/>
      <c r="H658" s="38"/>
      <c r="I658" s="38"/>
      <c r="J658" s="38"/>
      <c r="K658" s="38"/>
      <c r="L658" s="33"/>
      <c r="M658" s="33"/>
      <c r="N658" s="33"/>
      <c r="O658" s="114"/>
      <c r="P658" s="35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</row>
    <row r="659" spans="1:45">
      <c r="A659" s="30"/>
      <c r="B659" s="30"/>
      <c r="C659" s="30"/>
      <c r="D659" s="30"/>
      <c r="E659" s="38"/>
      <c r="F659" s="38"/>
      <c r="G659" s="38"/>
      <c r="H659" s="38"/>
      <c r="I659" s="38"/>
      <c r="J659" s="38"/>
      <c r="K659" s="38"/>
      <c r="L659" s="33"/>
      <c r="M659" s="33"/>
      <c r="N659" s="33"/>
      <c r="O659" s="114"/>
      <c r="P659" s="35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</row>
    <row r="660" spans="1:45">
      <c r="A660" s="30"/>
      <c r="B660" s="30"/>
      <c r="C660" s="30"/>
      <c r="D660" s="30"/>
      <c r="E660" s="38"/>
      <c r="F660" s="38"/>
      <c r="G660" s="38"/>
      <c r="H660" s="38"/>
      <c r="I660" s="38"/>
      <c r="J660" s="38"/>
      <c r="K660" s="38"/>
      <c r="L660" s="33"/>
      <c r="M660" s="33"/>
      <c r="N660" s="33"/>
      <c r="O660" s="114"/>
      <c r="P660" s="35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</row>
    <row r="661" spans="1:45">
      <c r="A661" s="30"/>
      <c r="B661" s="30"/>
      <c r="C661" s="30"/>
      <c r="D661" s="30"/>
      <c r="E661" s="38"/>
      <c r="F661" s="38"/>
      <c r="G661" s="38"/>
      <c r="H661" s="38"/>
      <c r="I661" s="38"/>
      <c r="J661" s="38"/>
      <c r="K661" s="38"/>
      <c r="L661" s="33"/>
      <c r="M661" s="33"/>
      <c r="N661" s="33"/>
      <c r="O661" s="114"/>
      <c r="P661" s="35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</row>
    <row r="662" spans="1:45">
      <c r="A662" s="30"/>
      <c r="B662" s="30"/>
      <c r="C662" s="30"/>
      <c r="D662" s="30"/>
      <c r="E662" s="38"/>
      <c r="F662" s="38"/>
      <c r="G662" s="38"/>
      <c r="H662" s="38"/>
      <c r="I662" s="38"/>
      <c r="J662" s="38"/>
      <c r="K662" s="38"/>
      <c r="L662" s="33"/>
      <c r="M662" s="33"/>
      <c r="N662" s="33"/>
      <c r="O662" s="114"/>
      <c r="P662" s="35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</row>
    <row r="663" spans="1:45">
      <c r="A663" s="30"/>
      <c r="B663" s="30"/>
      <c r="C663" s="30"/>
      <c r="D663" s="30"/>
      <c r="E663" s="38"/>
      <c r="F663" s="38"/>
      <c r="G663" s="38"/>
      <c r="H663" s="38"/>
      <c r="I663" s="38"/>
      <c r="J663" s="38"/>
      <c r="K663" s="38"/>
      <c r="L663" s="33"/>
      <c r="M663" s="33"/>
      <c r="N663" s="33"/>
      <c r="O663" s="114"/>
      <c r="P663" s="35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</row>
    <row r="664" spans="1:45">
      <c r="A664" s="30"/>
      <c r="B664" s="30"/>
      <c r="C664" s="30"/>
      <c r="D664" s="30"/>
      <c r="E664" s="38"/>
      <c r="F664" s="38"/>
      <c r="G664" s="38"/>
      <c r="H664" s="38"/>
      <c r="I664" s="38"/>
      <c r="J664" s="38"/>
      <c r="K664" s="38"/>
      <c r="L664" s="33"/>
      <c r="M664" s="33"/>
      <c r="N664" s="33"/>
      <c r="O664" s="114"/>
      <c r="P664" s="35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</row>
    <row r="665" spans="1:45">
      <c r="A665" s="30"/>
      <c r="B665" s="30"/>
      <c r="C665" s="30"/>
      <c r="D665" s="30"/>
      <c r="E665" s="38"/>
      <c r="F665" s="38"/>
      <c r="G665" s="38"/>
      <c r="H665" s="38"/>
      <c r="I665" s="38"/>
      <c r="J665" s="38"/>
      <c r="K665" s="38"/>
      <c r="L665" s="33"/>
      <c r="M665" s="33"/>
      <c r="N665" s="33"/>
      <c r="O665" s="114"/>
      <c r="P665" s="35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</row>
    <row r="666" spans="1:45">
      <c r="A666" s="30"/>
      <c r="B666" s="30"/>
      <c r="C666" s="30"/>
      <c r="D666" s="30"/>
      <c r="E666" s="38"/>
      <c r="F666" s="38"/>
      <c r="G666" s="38"/>
      <c r="H666" s="38"/>
      <c r="I666" s="38"/>
      <c r="J666" s="38"/>
      <c r="K666" s="38"/>
      <c r="L666" s="33"/>
      <c r="M666" s="33"/>
      <c r="N666" s="33"/>
      <c r="O666" s="114"/>
      <c r="P666" s="35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</row>
    <row r="667" spans="1:45">
      <c r="A667" s="30"/>
      <c r="B667" s="30"/>
      <c r="C667" s="30"/>
      <c r="D667" s="30"/>
      <c r="E667" s="38"/>
      <c r="F667" s="38"/>
      <c r="G667" s="38"/>
      <c r="H667" s="38"/>
      <c r="I667" s="38"/>
      <c r="J667" s="38"/>
      <c r="K667" s="38"/>
      <c r="L667" s="33"/>
      <c r="M667" s="33"/>
      <c r="N667" s="33"/>
      <c r="O667" s="114"/>
      <c r="P667" s="35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</row>
    <row r="668" spans="1:45">
      <c r="A668" s="30"/>
      <c r="B668" s="30"/>
      <c r="C668" s="30"/>
      <c r="D668" s="30"/>
      <c r="E668" s="38"/>
      <c r="F668" s="38"/>
      <c r="G668" s="38"/>
      <c r="H668" s="38"/>
      <c r="I668" s="38"/>
      <c r="J668" s="38"/>
      <c r="K668" s="38"/>
      <c r="L668" s="33"/>
      <c r="M668" s="33"/>
      <c r="N668" s="33"/>
      <c r="O668" s="114"/>
      <c r="P668" s="35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</row>
    <row r="669" spans="1:45">
      <c r="A669" s="30"/>
      <c r="B669" s="30"/>
      <c r="C669" s="30"/>
      <c r="D669" s="30"/>
      <c r="E669" s="38"/>
      <c r="F669" s="38"/>
      <c r="G669" s="38"/>
      <c r="H669" s="38"/>
      <c r="I669" s="38"/>
      <c r="J669" s="38"/>
      <c r="K669" s="38"/>
      <c r="L669" s="33"/>
      <c r="M669" s="33"/>
      <c r="N669" s="33"/>
      <c r="O669" s="114"/>
      <c r="P669" s="35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</row>
    <row r="670" spans="1:45">
      <c r="A670" s="30"/>
      <c r="B670" s="30"/>
      <c r="C670" s="30"/>
      <c r="D670" s="30"/>
      <c r="E670" s="38"/>
      <c r="F670" s="38"/>
      <c r="G670" s="38"/>
      <c r="H670" s="38"/>
      <c r="I670" s="38"/>
      <c r="J670" s="38"/>
      <c r="K670" s="38"/>
      <c r="L670" s="33"/>
      <c r="M670" s="33"/>
      <c r="N670" s="33"/>
      <c r="O670" s="114"/>
      <c r="P670" s="35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</row>
    <row r="671" spans="1:45">
      <c r="A671" s="30"/>
      <c r="B671" s="30"/>
      <c r="C671" s="30"/>
      <c r="D671" s="30"/>
      <c r="E671" s="38"/>
      <c r="F671" s="38"/>
      <c r="G671" s="38"/>
      <c r="H671" s="38"/>
      <c r="I671" s="38"/>
      <c r="J671" s="38"/>
      <c r="K671" s="38"/>
      <c r="L671" s="33"/>
      <c r="M671" s="33"/>
      <c r="N671" s="33"/>
      <c r="O671" s="114"/>
      <c r="P671" s="35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</row>
    <row r="672" spans="1:45">
      <c r="A672" s="30"/>
      <c r="B672" s="30"/>
      <c r="C672" s="30"/>
      <c r="D672" s="30"/>
      <c r="E672" s="38"/>
      <c r="F672" s="38"/>
      <c r="G672" s="38"/>
      <c r="H672" s="38"/>
      <c r="I672" s="38"/>
      <c r="J672" s="38"/>
      <c r="K672" s="38"/>
      <c r="L672" s="33"/>
      <c r="M672" s="33"/>
      <c r="N672" s="33"/>
      <c r="O672" s="114"/>
      <c r="P672" s="35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</row>
    <row r="673" spans="1:45">
      <c r="A673" s="30"/>
      <c r="B673" s="30"/>
      <c r="C673" s="30"/>
      <c r="D673" s="30"/>
      <c r="E673" s="38"/>
      <c r="F673" s="38"/>
      <c r="G673" s="38"/>
      <c r="H673" s="38"/>
      <c r="I673" s="38"/>
      <c r="J673" s="38"/>
      <c r="K673" s="38"/>
      <c r="L673" s="33"/>
      <c r="M673" s="33"/>
      <c r="N673" s="33"/>
      <c r="O673" s="114"/>
      <c r="P673" s="35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</row>
    <row r="674" spans="1:45">
      <c r="A674" s="30"/>
      <c r="B674" s="30"/>
      <c r="C674" s="30"/>
      <c r="D674" s="30"/>
      <c r="E674" s="38"/>
      <c r="F674" s="38"/>
      <c r="G674" s="38"/>
      <c r="H674" s="38"/>
      <c r="I674" s="38"/>
      <c r="J674" s="38"/>
      <c r="K674" s="38"/>
      <c r="L674" s="33"/>
      <c r="M674" s="33"/>
      <c r="N674" s="33"/>
      <c r="O674" s="114"/>
      <c r="P674" s="35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</row>
    <row r="675" spans="1:45">
      <c r="A675" s="30"/>
      <c r="B675" s="30"/>
      <c r="C675" s="30"/>
      <c r="D675" s="30"/>
      <c r="E675" s="38"/>
      <c r="F675" s="38"/>
      <c r="G675" s="38"/>
      <c r="H675" s="38"/>
      <c r="I675" s="38"/>
      <c r="J675" s="38"/>
      <c r="K675" s="38"/>
      <c r="L675" s="33"/>
      <c r="M675" s="33"/>
      <c r="N675" s="33"/>
      <c r="O675" s="114"/>
      <c r="P675" s="35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</row>
    <row r="676" spans="1:45">
      <c r="A676" s="30"/>
      <c r="B676" s="30"/>
      <c r="C676" s="30"/>
      <c r="D676" s="30"/>
      <c r="E676" s="38"/>
      <c r="F676" s="38"/>
      <c r="G676" s="38"/>
      <c r="H676" s="38"/>
      <c r="I676" s="38"/>
      <c r="J676" s="38"/>
      <c r="K676" s="38"/>
      <c r="L676" s="33"/>
      <c r="M676" s="33"/>
      <c r="N676" s="33"/>
      <c r="O676" s="114"/>
      <c r="P676" s="35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</row>
    <row r="677" spans="1:45">
      <c r="A677" s="30"/>
      <c r="B677" s="30"/>
      <c r="C677" s="30"/>
      <c r="D677" s="30"/>
      <c r="E677" s="38"/>
      <c r="F677" s="38"/>
      <c r="G677" s="38"/>
      <c r="H677" s="38"/>
      <c r="I677" s="38"/>
      <c r="J677" s="38"/>
      <c r="K677" s="38"/>
      <c r="L677" s="33"/>
      <c r="M677" s="33"/>
      <c r="N677" s="33"/>
      <c r="O677" s="114"/>
      <c r="P677" s="35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</row>
    <row r="678" spans="1:45">
      <c r="A678" s="30"/>
      <c r="B678" s="30"/>
      <c r="C678" s="30"/>
      <c r="D678" s="30"/>
      <c r="E678" s="38"/>
      <c r="F678" s="38"/>
      <c r="G678" s="38"/>
      <c r="H678" s="38"/>
      <c r="I678" s="38"/>
      <c r="J678" s="38"/>
      <c r="K678" s="38"/>
      <c r="L678" s="33"/>
      <c r="M678" s="33"/>
      <c r="N678" s="33"/>
      <c r="O678" s="114"/>
      <c r="P678" s="35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</row>
    <row r="679" spans="1:45">
      <c r="A679" s="30"/>
      <c r="B679" s="30"/>
      <c r="C679" s="30"/>
      <c r="D679" s="30"/>
      <c r="E679" s="38"/>
      <c r="F679" s="38"/>
      <c r="G679" s="38"/>
      <c r="H679" s="38"/>
      <c r="I679" s="38"/>
      <c r="J679" s="38"/>
      <c r="K679" s="38"/>
      <c r="L679" s="33"/>
      <c r="M679" s="33"/>
      <c r="N679" s="33"/>
      <c r="O679" s="114"/>
      <c r="P679" s="35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</row>
    <row r="680" spans="1:45">
      <c r="A680" s="30"/>
      <c r="B680" s="30"/>
      <c r="C680" s="30"/>
      <c r="D680" s="30"/>
      <c r="E680" s="38"/>
      <c r="F680" s="38"/>
      <c r="G680" s="38"/>
      <c r="H680" s="38"/>
      <c r="I680" s="38"/>
      <c r="J680" s="38"/>
      <c r="K680" s="38"/>
      <c r="L680" s="33"/>
      <c r="M680" s="33"/>
      <c r="N680" s="33"/>
      <c r="O680" s="114"/>
      <c r="P680" s="35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</row>
    <row r="681" spans="1:45">
      <c r="A681" s="30"/>
      <c r="B681" s="30"/>
      <c r="C681" s="30"/>
      <c r="D681" s="30"/>
      <c r="E681" s="38"/>
      <c r="F681" s="38"/>
      <c r="G681" s="38"/>
      <c r="H681" s="38"/>
      <c r="I681" s="38"/>
      <c r="J681" s="38"/>
      <c r="K681" s="38"/>
      <c r="L681" s="33"/>
      <c r="M681" s="33"/>
      <c r="N681" s="33"/>
      <c r="O681" s="114"/>
      <c r="P681" s="35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</row>
    <row r="682" spans="1:45">
      <c r="A682" s="30"/>
      <c r="B682" s="30"/>
      <c r="C682" s="30"/>
      <c r="D682" s="30"/>
      <c r="E682" s="38"/>
      <c r="F682" s="38"/>
      <c r="G682" s="38"/>
      <c r="H682" s="38"/>
      <c r="I682" s="38"/>
      <c r="J682" s="38"/>
      <c r="K682" s="38"/>
      <c r="L682" s="33"/>
      <c r="M682" s="33"/>
      <c r="N682" s="33"/>
      <c r="O682" s="114"/>
      <c r="P682" s="35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</row>
    <row r="683" spans="1:45">
      <c r="A683" s="30"/>
      <c r="B683" s="30"/>
      <c r="C683" s="30"/>
      <c r="D683" s="30"/>
      <c r="E683" s="38"/>
      <c r="F683" s="38"/>
      <c r="G683" s="38"/>
      <c r="H683" s="38"/>
      <c r="I683" s="38"/>
      <c r="J683" s="38"/>
      <c r="K683" s="38"/>
      <c r="L683" s="33"/>
      <c r="M683" s="33"/>
      <c r="N683" s="33"/>
      <c r="O683" s="114"/>
      <c r="P683" s="35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</row>
    <row r="684" spans="1:45">
      <c r="A684" s="30"/>
      <c r="B684" s="30"/>
      <c r="C684" s="30"/>
      <c r="D684" s="30"/>
      <c r="E684" s="38"/>
      <c r="F684" s="38"/>
      <c r="G684" s="38"/>
      <c r="H684" s="38"/>
      <c r="I684" s="38"/>
      <c r="J684" s="38"/>
      <c r="K684" s="38"/>
      <c r="L684" s="33"/>
      <c r="M684" s="33"/>
      <c r="N684" s="33"/>
      <c r="O684" s="114"/>
      <c r="P684" s="35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</row>
    <row r="685" spans="1:45">
      <c r="A685" s="30"/>
      <c r="B685" s="30"/>
      <c r="C685" s="30"/>
      <c r="D685" s="30"/>
      <c r="E685" s="38"/>
      <c r="F685" s="38"/>
      <c r="G685" s="38"/>
      <c r="H685" s="38"/>
      <c r="I685" s="38"/>
      <c r="J685" s="38"/>
      <c r="K685" s="38"/>
      <c r="L685" s="33"/>
      <c r="M685" s="33"/>
      <c r="N685" s="33"/>
      <c r="O685" s="114"/>
      <c r="P685" s="35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</row>
    <row r="686" spans="1:45">
      <c r="A686" s="30"/>
      <c r="B686" s="30"/>
      <c r="C686" s="30"/>
      <c r="D686" s="30"/>
      <c r="E686" s="38"/>
      <c r="F686" s="38"/>
      <c r="G686" s="38"/>
      <c r="H686" s="38"/>
      <c r="I686" s="38"/>
      <c r="J686" s="38"/>
      <c r="K686" s="38"/>
      <c r="L686" s="33"/>
      <c r="M686" s="33"/>
      <c r="N686" s="33"/>
      <c r="O686" s="114"/>
      <c r="P686" s="35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</row>
    <row r="687" spans="1:45">
      <c r="A687" s="30"/>
      <c r="B687" s="30"/>
      <c r="C687" s="30"/>
      <c r="D687" s="30"/>
      <c r="E687" s="38"/>
      <c r="F687" s="38"/>
      <c r="G687" s="38"/>
      <c r="H687" s="38"/>
      <c r="I687" s="38"/>
      <c r="J687" s="38"/>
      <c r="K687" s="38"/>
      <c r="L687" s="33"/>
      <c r="M687" s="33"/>
      <c r="N687" s="33"/>
      <c r="O687" s="114"/>
      <c r="P687" s="35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</row>
    <row r="688" spans="1:45">
      <c r="A688" s="30"/>
      <c r="B688" s="30"/>
      <c r="C688" s="30"/>
      <c r="D688" s="30"/>
      <c r="E688" s="38"/>
      <c r="F688" s="38"/>
      <c r="G688" s="38"/>
      <c r="H688" s="38"/>
      <c r="I688" s="38"/>
      <c r="J688" s="38"/>
      <c r="K688" s="38"/>
      <c r="L688" s="33"/>
      <c r="M688" s="33"/>
      <c r="N688" s="33"/>
      <c r="O688" s="114"/>
      <c r="P688" s="35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</row>
    <row r="689" spans="1:45">
      <c r="A689" s="30"/>
      <c r="B689" s="30"/>
      <c r="C689" s="30"/>
      <c r="D689" s="30"/>
      <c r="E689" s="38"/>
      <c r="F689" s="38"/>
      <c r="G689" s="38"/>
      <c r="H689" s="38"/>
      <c r="I689" s="38"/>
      <c r="J689" s="38"/>
      <c r="K689" s="38"/>
      <c r="L689" s="33"/>
      <c r="M689" s="33"/>
      <c r="N689" s="33"/>
      <c r="O689" s="114"/>
      <c r="P689" s="35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</row>
    <row r="690" spans="1:45">
      <c r="A690" s="30"/>
      <c r="B690" s="30"/>
      <c r="C690" s="30"/>
      <c r="D690" s="30"/>
      <c r="E690" s="38"/>
      <c r="F690" s="38"/>
      <c r="G690" s="38"/>
      <c r="H690" s="38"/>
      <c r="I690" s="38"/>
      <c r="J690" s="38"/>
      <c r="K690" s="38"/>
      <c r="L690" s="33"/>
      <c r="M690" s="33"/>
      <c r="N690" s="33"/>
      <c r="O690" s="114"/>
      <c r="P690" s="35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</row>
    <row r="691" spans="1:45">
      <c r="A691" s="30"/>
      <c r="B691" s="30"/>
      <c r="C691" s="30"/>
      <c r="D691" s="30"/>
      <c r="E691" s="38"/>
      <c r="F691" s="38"/>
      <c r="G691" s="38"/>
      <c r="H691" s="38"/>
      <c r="I691" s="38"/>
      <c r="J691" s="38"/>
      <c r="K691" s="38"/>
      <c r="L691" s="33"/>
      <c r="M691" s="33"/>
      <c r="N691" s="33"/>
      <c r="O691" s="114"/>
      <c r="P691" s="35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</row>
    <row r="692" spans="1:45">
      <c r="A692" s="30"/>
      <c r="B692" s="30"/>
      <c r="C692" s="30"/>
      <c r="D692" s="30"/>
      <c r="E692" s="38"/>
      <c r="F692" s="38"/>
      <c r="G692" s="38"/>
      <c r="H692" s="38"/>
      <c r="I692" s="38"/>
      <c r="J692" s="38"/>
      <c r="K692" s="38"/>
      <c r="L692" s="33"/>
      <c r="M692" s="33"/>
      <c r="N692" s="33"/>
      <c r="O692" s="114"/>
      <c r="P692" s="35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</row>
    <row r="693" spans="1:45">
      <c r="A693" s="30"/>
      <c r="B693" s="30"/>
      <c r="C693" s="30"/>
      <c r="D693" s="30"/>
      <c r="E693" s="38"/>
      <c r="F693" s="38"/>
      <c r="G693" s="38"/>
      <c r="H693" s="38"/>
      <c r="I693" s="38"/>
      <c r="J693" s="38"/>
      <c r="K693" s="38"/>
      <c r="L693" s="33"/>
      <c r="M693" s="33"/>
      <c r="N693" s="33"/>
      <c r="O693" s="114"/>
      <c r="P693" s="35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</row>
    <row r="694" spans="1:45">
      <c r="A694" s="30"/>
      <c r="B694" s="30"/>
      <c r="C694" s="30"/>
      <c r="D694" s="30"/>
      <c r="E694" s="38"/>
      <c r="F694" s="38"/>
      <c r="G694" s="38"/>
      <c r="H694" s="38"/>
      <c r="I694" s="38"/>
      <c r="J694" s="38"/>
      <c r="K694" s="38"/>
      <c r="L694" s="33"/>
      <c r="M694" s="33"/>
      <c r="N694" s="33"/>
      <c r="O694" s="114"/>
      <c r="P694" s="35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</row>
    <row r="695" spans="1:45">
      <c r="A695" s="30"/>
      <c r="B695" s="30"/>
      <c r="C695" s="30"/>
      <c r="D695" s="30"/>
      <c r="E695" s="38"/>
      <c r="F695" s="38"/>
      <c r="G695" s="38"/>
      <c r="H695" s="38"/>
      <c r="I695" s="38"/>
      <c r="J695" s="38"/>
      <c r="K695" s="38"/>
      <c r="L695" s="33"/>
      <c r="M695" s="33"/>
      <c r="N695" s="33"/>
      <c r="O695" s="114"/>
      <c r="P695" s="35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</row>
    <row r="696" spans="1:45">
      <c r="A696" s="30"/>
      <c r="B696" s="30"/>
      <c r="C696" s="30"/>
      <c r="D696" s="30"/>
      <c r="E696" s="38"/>
      <c r="F696" s="38"/>
      <c r="G696" s="38"/>
      <c r="H696" s="38"/>
      <c r="I696" s="38"/>
      <c r="J696" s="38"/>
      <c r="K696" s="38"/>
      <c r="L696" s="33"/>
      <c r="M696" s="33"/>
      <c r="N696" s="33"/>
      <c r="O696" s="114"/>
      <c r="P696" s="35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</row>
    <row r="697" spans="1:45">
      <c r="A697" s="30"/>
      <c r="B697" s="30"/>
      <c r="C697" s="30"/>
      <c r="D697" s="30"/>
      <c r="E697" s="38"/>
      <c r="F697" s="38"/>
      <c r="G697" s="38"/>
      <c r="H697" s="38"/>
      <c r="I697" s="38"/>
      <c r="J697" s="38"/>
      <c r="K697" s="38"/>
      <c r="L697" s="33"/>
      <c r="M697" s="33"/>
      <c r="N697" s="33"/>
      <c r="O697" s="114"/>
      <c r="P697" s="35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</row>
    <row r="698" spans="1:45">
      <c r="A698" s="30"/>
      <c r="B698" s="30"/>
      <c r="C698" s="30"/>
      <c r="D698" s="30"/>
      <c r="E698" s="38"/>
      <c r="F698" s="38"/>
      <c r="G698" s="38"/>
      <c r="H698" s="38"/>
      <c r="I698" s="38"/>
      <c r="J698" s="38"/>
      <c r="K698" s="38"/>
      <c r="L698" s="33"/>
      <c r="M698" s="33"/>
      <c r="N698" s="33"/>
      <c r="O698" s="114"/>
      <c r="P698" s="35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</row>
    <row r="699" spans="1:45">
      <c r="A699" s="30"/>
      <c r="B699" s="30"/>
      <c r="C699" s="30"/>
      <c r="D699" s="30"/>
      <c r="E699" s="38"/>
      <c r="F699" s="38"/>
      <c r="G699" s="38"/>
      <c r="H699" s="38"/>
      <c r="I699" s="38"/>
      <c r="J699" s="38"/>
      <c r="K699" s="38"/>
      <c r="L699" s="33"/>
      <c r="M699" s="33"/>
      <c r="N699" s="33"/>
      <c r="O699" s="114"/>
      <c r="P699" s="35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</row>
    <row r="700" spans="1:45">
      <c r="A700" s="30"/>
      <c r="B700" s="30"/>
      <c r="C700" s="30"/>
      <c r="D700" s="30"/>
      <c r="E700" s="38"/>
      <c r="F700" s="38"/>
      <c r="G700" s="38"/>
      <c r="H700" s="38"/>
      <c r="I700" s="38"/>
      <c r="J700" s="38"/>
      <c r="K700" s="38"/>
      <c r="L700" s="33"/>
      <c r="M700" s="33"/>
      <c r="N700" s="33"/>
      <c r="O700" s="114"/>
      <c r="P700" s="35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</row>
    <row r="701" spans="1:45">
      <c r="A701" s="30"/>
      <c r="B701" s="30"/>
      <c r="C701" s="30"/>
      <c r="D701" s="30"/>
      <c r="E701" s="38"/>
      <c r="F701" s="38"/>
      <c r="G701" s="38"/>
      <c r="H701" s="38"/>
      <c r="I701" s="38"/>
      <c r="J701" s="38"/>
      <c r="K701" s="38"/>
      <c r="L701" s="33"/>
      <c r="M701" s="33"/>
      <c r="N701" s="33"/>
      <c r="O701" s="114"/>
      <c r="P701" s="35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</row>
    <row r="702" spans="1:45">
      <c r="A702" s="30"/>
      <c r="B702" s="30"/>
      <c r="C702" s="30"/>
      <c r="D702" s="30"/>
      <c r="E702" s="38"/>
      <c r="F702" s="38"/>
      <c r="G702" s="38"/>
      <c r="H702" s="38"/>
      <c r="I702" s="38"/>
      <c r="J702" s="38"/>
      <c r="K702" s="38"/>
      <c r="L702" s="33"/>
      <c r="M702" s="33"/>
      <c r="N702" s="33"/>
      <c r="O702" s="114"/>
      <c r="P702" s="35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</row>
    <row r="703" spans="1:45">
      <c r="A703" s="30"/>
      <c r="B703" s="30"/>
      <c r="C703" s="30"/>
      <c r="D703" s="30"/>
      <c r="E703" s="38"/>
      <c r="F703" s="38"/>
      <c r="G703" s="38"/>
      <c r="H703" s="38"/>
      <c r="I703" s="38"/>
      <c r="J703" s="38"/>
      <c r="K703" s="38"/>
      <c r="L703" s="33"/>
      <c r="M703" s="33"/>
      <c r="N703" s="33"/>
      <c r="O703" s="114"/>
      <c r="P703" s="35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</row>
    <row r="704" spans="1:45">
      <c r="A704" s="30"/>
      <c r="B704" s="30"/>
      <c r="C704" s="30"/>
      <c r="D704" s="30"/>
      <c r="E704" s="38"/>
      <c r="F704" s="38"/>
      <c r="G704" s="38"/>
      <c r="H704" s="38"/>
      <c r="I704" s="38"/>
      <c r="J704" s="38"/>
      <c r="K704" s="38"/>
      <c r="L704" s="33"/>
      <c r="M704" s="33"/>
      <c r="N704" s="33"/>
      <c r="O704" s="114"/>
      <c r="P704" s="35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</row>
    <row r="705" spans="1:45">
      <c r="A705" s="30"/>
      <c r="B705" s="30"/>
      <c r="C705" s="30"/>
      <c r="D705" s="30"/>
      <c r="E705" s="38"/>
      <c r="F705" s="38"/>
      <c r="G705" s="38"/>
      <c r="H705" s="38"/>
      <c r="I705" s="38"/>
      <c r="J705" s="38"/>
      <c r="K705" s="38"/>
      <c r="L705" s="33"/>
      <c r="M705" s="33"/>
      <c r="N705" s="33"/>
      <c r="O705" s="114"/>
      <c r="P705" s="35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</row>
    <row r="706" spans="1:45">
      <c r="A706" s="30"/>
      <c r="B706" s="30"/>
      <c r="C706" s="30"/>
      <c r="D706" s="30"/>
      <c r="E706" s="38"/>
      <c r="F706" s="38"/>
      <c r="G706" s="38"/>
      <c r="H706" s="38"/>
      <c r="I706" s="38"/>
      <c r="J706" s="38"/>
      <c r="K706" s="38"/>
      <c r="L706" s="33"/>
      <c r="M706" s="33"/>
      <c r="N706" s="33"/>
      <c r="O706" s="114"/>
      <c r="P706" s="35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</row>
    <row r="707" spans="1:45">
      <c r="A707" s="30"/>
      <c r="B707" s="30"/>
      <c r="C707" s="30"/>
      <c r="D707" s="30"/>
      <c r="E707" s="38"/>
      <c r="F707" s="38"/>
      <c r="G707" s="38"/>
      <c r="H707" s="38"/>
      <c r="I707" s="38"/>
      <c r="J707" s="38"/>
      <c r="K707" s="38"/>
      <c r="L707" s="33"/>
      <c r="M707" s="33"/>
      <c r="N707" s="33"/>
      <c r="O707" s="114"/>
      <c r="P707" s="35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</row>
    <row r="708" spans="1:45">
      <c r="A708" s="30"/>
      <c r="B708" s="30"/>
      <c r="C708" s="30"/>
      <c r="D708" s="30"/>
      <c r="E708" s="38"/>
      <c r="F708" s="38"/>
      <c r="G708" s="38"/>
      <c r="H708" s="38"/>
      <c r="I708" s="38"/>
      <c r="J708" s="38"/>
      <c r="K708" s="38"/>
      <c r="L708" s="33"/>
      <c r="M708" s="33"/>
      <c r="N708" s="33"/>
      <c r="O708" s="114"/>
      <c r="P708" s="35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</row>
    <row r="709" spans="1:45">
      <c r="A709" s="30"/>
      <c r="B709" s="30"/>
      <c r="C709" s="30"/>
      <c r="D709" s="30"/>
      <c r="E709" s="38"/>
      <c r="F709" s="38"/>
      <c r="G709" s="38"/>
      <c r="H709" s="38"/>
      <c r="I709" s="38"/>
      <c r="J709" s="38"/>
      <c r="K709" s="38"/>
      <c r="L709" s="33"/>
      <c r="M709" s="33"/>
      <c r="N709" s="33"/>
      <c r="O709" s="114"/>
      <c r="P709" s="35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</row>
    <row r="710" spans="1:45">
      <c r="A710" s="30"/>
      <c r="B710" s="30"/>
      <c r="C710" s="30"/>
      <c r="D710" s="30"/>
      <c r="E710" s="38"/>
      <c r="F710" s="38"/>
      <c r="G710" s="38"/>
      <c r="H710" s="38"/>
      <c r="I710" s="38"/>
      <c r="J710" s="38"/>
      <c r="K710" s="38"/>
      <c r="L710" s="33"/>
      <c r="M710" s="33"/>
      <c r="N710" s="33"/>
      <c r="O710" s="114"/>
      <c r="P710" s="35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</row>
    <row r="711" spans="1:45">
      <c r="A711" s="30"/>
      <c r="B711" s="30"/>
      <c r="C711" s="30"/>
      <c r="D711" s="30"/>
      <c r="E711" s="38"/>
      <c r="F711" s="38"/>
      <c r="G711" s="38"/>
      <c r="H711" s="38"/>
      <c r="I711" s="38"/>
      <c r="J711" s="38"/>
      <c r="K711" s="38"/>
      <c r="L711" s="33"/>
      <c r="M711" s="33"/>
      <c r="N711" s="33"/>
      <c r="O711" s="114"/>
      <c r="P711" s="35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</row>
    <row r="712" spans="1:45">
      <c r="A712" s="30"/>
      <c r="B712" s="30"/>
      <c r="C712" s="30"/>
      <c r="D712" s="30"/>
      <c r="E712" s="38"/>
      <c r="F712" s="38"/>
      <c r="G712" s="38"/>
      <c r="H712" s="38"/>
      <c r="I712" s="38"/>
      <c r="J712" s="38"/>
      <c r="K712" s="38"/>
      <c r="L712" s="33"/>
      <c r="M712" s="33"/>
      <c r="N712" s="33"/>
      <c r="O712" s="114"/>
      <c r="P712" s="35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</row>
    <row r="713" spans="1:45">
      <c r="A713" s="30"/>
      <c r="B713" s="30"/>
      <c r="C713" s="30"/>
      <c r="D713" s="30"/>
      <c r="E713" s="38"/>
      <c r="F713" s="38"/>
      <c r="G713" s="38"/>
      <c r="H713" s="38"/>
      <c r="I713" s="38"/>
      <c r="J713" s="38"/>
      <c r="K713" s="38"/>
      <c r="L713" s="33"/>
      <c r="M713" s="33"/>
      <c r="N713" s="33"/>
      <c r="O713" s="114"/>
      <c r="P713" s="35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</row>
    <row r="714" spans="1:45">
      <c r="A714" s="30"/>
      <c r="B714" s="30"/>
      <c r="C714" s="30"/>
      <c r="D714" s="30"/>
      <c r="E714" s="38"/>
      <c r="F714" s="38"/>
      <c r="G714" s="38"/>
      <c r="H714" s="38"/>
      <c r="I714" s="38"/>
      <c r="J714" s="38"/>
      <c r="K714" s="38"/>
      <c r="L714" s="33"/>
      <c r="M714" s="33"/>
      <c r="N714" s="33"/>
      <c r="O714" s="114"/>
      <c r="P714" s="35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</row>
    <row r="715" spans="1:45">
      <c r="A715" s="30"/>
      <c r="B715" s="30"/>
      <c r="C715" s="30"/>
      <c r="D715" s="30"/>
      <c r="E715" s="38"/>
      <c r="F715" s="38"/>
      <c r="G715" s="38"/>
      <c r="H715" s="38"/>
      <c r="I715" s="38"/>
      <c r="J715" s="38"/>
      <c r="K715" s="38"/>
      <c r="L715" s="33"/>
      <c r="M715" s="33"/>
      <c r="N715" s="33"/>
      <c r="O715" s="114"/>
      <c r="P715" s="35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</row>
    <row r="716" spans="1:45">
      <c r="A716" s="30"/>
      <c r="B716" s="30"/>
      <c r="C716" s="30"/>
      <c r="D716" s="30"/>
      <c r="E716" s="38"/>
      <c r="F716" s="38"/>
      <c r="G716" s="38"/>
      <c r="H716" s="38"/>
      <c r="I716" s="38"/>
      <c r="J716" s="38"/>
      <c r="K716" s="38"/>
      <c r="L716" s="33"/>
      <c r="M716" s="33"/>
      <c r="N716" s="33"/>
      <c r="O716" s="114"/>
      <c r="P716" s="35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</row>
    <row r="717" spans="1:45">
      <c r="A717" s="30"/>
      <c r="B717" s="30"/>
      <c r="C717" s="30"/>
      <c r="D717" s="30"/>
      <c r="E717" s="38"/>
      <c r="F717" s="38"/>
      <c r="G717" s="38"/>
      <c r="H717" s="38"/>
      <c r="I717" s="38"/>
      <c r="J717" s="38"/>
      <c r="K717" s="38"/>
      <c r="L717" s="33"/>
      <c r="M717" s="33"/>
      <c r="N717" s="33"/>
      <c r="O717" s="114"/>
      <c r="P717" s="35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</row>
    <row r="718" spans="1:45">
      <c r="A718" s="30"/>
      <c r="B718" s="30"/>
      <c r="C718" s="30"/>
      <c r="D718" s="30"/>
      <c r="E718" s="38"/>
      <c r="F718" s="38"/>
      <c r="G718" s="38"/>
      <c r="H718" s="38"/>
      <c r="I718" s="38"/>
      <c r="J718" s="38"/>
      <c r="K718" s="38"/>
      <c r="L718" s="33"/>
      <c r="M718" s="33"/>
      <c r="N718" s="33"/>
      <c r="O718" s="114"/>
      <c r="P718" s="35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</row>
    <row r="719" spans="1:45">
      <c r="A719" s="30"/>
      <c r="B719" s="30"/>
      <c r="C719" s="30"/>
      <c r="D719" s="30"/>
      <c r="E719" s="38"/>
      <c r="F719" s="38"/>
      <c r="G719" s="38"/>
      <c r="H719" s="38"/>
      <c r="I719" s="38"/>
      <c r="J719" s="38"/>
      <c r="K719" s="38"/>
      <c r="L719" s="33"/>
      <c r="M719" s="33"/>
      <c r="N719" s="33"/>
      <c r="O719" s="114"/>
      <c r="P719" s="35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</row>
    <row r="720" spans="1:45">
      <c r="A720" s="30"/>
      <c r="B720" s="30"/>
      <c r="C720" s="30"/>
      <c r="D720" s="30"/>
      <c r="E720" s="38"/>
      <c r="F720" s="38"/>
      <c r="G720" s="38"/>
      <c r="H720" s="38"/>
      <c r="I720" s="38"/>
      <c r="J720" s="38"/>
      <c r="K720" s="38"/>
      <c r="L720" s="33"/>
      <c r="M720" s="33"/>
      <c r="N720" s="33"/>
      <c r="O720" s="114"/>
      <c r="P720" s="35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</row>
    <row r="721" spans="1:45">
      <c r="A721" s="30"/>
      <c r="B721" s="30"/>
      <c r="C721" s="30"/>
      <c r="D721" s="30"/>
      <c r="E721" s="38"/>
      <c r="F721" s="38"/>
      <c r="G721" s="38"/>
      <c r="H721" s="38"/>
      <c r="I721" s="38"/>
      <c r="J721" s="38"/>
      <c r="K721" s="38"/>
      <c r="L721" s="33"/>
      <c r="M721" s="33"/>
      <c r="N721" s="33"/>
      <c r="O721" s="114"/>
      <c r="P721" s="35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</row>
    <row r="722" spans="1:45">
      <c r="A722" s="30"/>
      <c r="B722" s="30"/>
      <c r="C722" s="30"/>
      <c r="D722" s="30"/>
      <c r="E722" s="38"/>
      <c r="F722" s="38"/>
      <c r="G722" s="38"/>
      <c r="H722" s="38"/>
      <c r="I722" s="38"/>
      <c r="J722" s="38"/>
      <c r="K722" s="38"/>
      <c r="L722" s="33"/>
      <c r="M722" s="33"/>
      <c r="N722" s="33"/>
      <c r="O722" s="114"/>
      <c r="P722" s="35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</row>
    <row r="723" spans="1:45">
      <c r="A723" s="30"/>
      <c r="B723" s="30"/>
      <c r="C723" s="30"/>
      <c r="D723" s="30"/>
      <c r="E723" s="38"/>
      <c r="F723" s="38"/>
      <c r="G723" s="38"/>
      <c r="H723" s="38"/>
      <c r="I723" s="38"/>
      <c r="J723" s="38"/>
      <c r="K723" s="38"/>
      <c r="L723" s="33"/>
      <c r="M723" s="33"/>
      <c r="N723" s="33"/>
      <c r="O723" s="114"/>
      <c r="P723" s="35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</row>
    <row r="724" spans="1:45">
      <c r="A724" s="30"/>
      <c r="B724" s="30"/>
      <c r="C724" s="30"/>
      <c r="D724" s="30"/>
      <c r="E724" s="38"/>
      <c r="F724" s="38"/>
      <c r="G724" s="38"/>
      <c r="H724" s="38"/>
      <c r="I724" s="38"/>
      <c r="J724" s="38"/>
      <c r="K724" s="38"/>
      <c r="L724" s="33"/>
      <c r="M724" s="33"/>
      <c r="N724" s="33"/>
      <c r="O724" s="114"/>
      <c r="P724" s="35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</row>
    <row r="725" spans="1:45">
      <c r="A725" s="30"/>
      <c r="B725" s="30"/>
      <c r="C725" s="30"/>
      <c r="D725" s="30"/>
      <c r="E725" s="38"/>
      <c r="F725" s="38"/>
      <c r="G725" s="38"/>
      <c r="H725" s="38"/>
      <c r="I725" s="38"/>
      <c r="J725" s="38"/>
      <c r="K725" s="38"/>
      <c r="L725" s="33"/>
      <c r="M725" s="33"/>
      <c r="N725" s="33"/>
      <c r="O725" s="114"/>
      <c r="P725" s="35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</row>
    <row r="726" spans="1:45">
      <c r="A726" s="30"/>
      <c r="B726" s="30"/>
      <c r="C726" s="30"/>
      <c r="D726" s="30"/>
      <c r="E726" s="38"/>
      <c r="F726" s="38"/>
      <c r="G726" s="38"/>
      <c r="H726" s="38"/>
      <c r="I726" s="38"/>
      <c r="J726" s="38"/>
      <c r="K726" s="38"/>
      <c r="L726" s="33"/>
      <c r="M726" s="33"/>
      <c r="N726" s="33"/>
      <c r="O726" s="114"/>
      <c r="P726" s="35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</row>
    <row r="727" spans="1:45">
      <c r="A727" s="30"/>
      <c r="B727" s="30"/>
      <c r="C727" s="30"/>
      <c r="D727" s="30"/>
      <c r="E727" s="38"/>
      <c r="F727" s="38"/>
      <c r="G727" s="38"/>
      <c r="H727" s="38"/>
      <c r="I727" s="38"/>
      <c r="J727" s="38"/>
      <c r="K727" s="38"/>
      <c r="L727" s="33"/>
      <c r="M727" s="33"/>
      <c r="N727" s="33"/>
      <c r="O727" s="114"/>
      <c r="P727" s="35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</row>
    <row r="728" spans="1:45">
      <c r="A728" s="30"/>
      <c r="B728" s="30"/>
      <c r="C728" s="30"/>
      <c r="D728" s="30"/>
      <c r="E728" s="38"/>
      <c r="F728" s="38"/>
      <c r="G728" s="38"/>
      <c r="H728" s="38"/>
      <c r="I728" s="38"/>
      <c r="J728" s="38"/>
      <c r="K728" s="38"/>
      <c r="L728" s="33"/>
      <c r="M728" s="33"/>
      <c r="N728" s="33"/>
      <c r="O728" s="114"/>
      <c r="P728" s="35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</row>
    <row r="729" spans="1:45">
      <c r="A729" s="30"/>
      <c r="B729" s="30"/>
      <c r="C729" s="30"/>
      <c r="D729" s="30"/>
      <c r="E729" s="38"/>
      <c r="F729" s="38"/>
      <c r="G729" s="38"/>
      <c r="H729" s="38"/>
      <c r="I729" s="38"/>
      <c r="J729" s="38"/>
      <c r="K729" s="38"/>
      <c r="L729" s="33"/>
      <c r="M729" s="33"/>
      <c r="N729" s="33"/>
      <c r="O729" s="114"/>
      <c r="P729" s="35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</row>
    <row r="730" spans="1:45">
      <c r="A730" s="30"/>
      <c r="B730" s="30"/>
      <c r="C730" s="30"/>
      <c r="D730" s="30"/>
      <c r="E730" s="38"/>
      <c r="F730" s="38"/>
      <c r="G730" s="38"/>
      <c r="H730" s="38"/>
      <c r="I730" s="38"/>
      <c r="J730" s="38"/>
      <c r="K730" s="38"/>
      <c r="L730" s="33"/>
      <c r="M730" s="33"/>
      <c r="N730" s="33"/>
      <c r="O730" s="114"/>
      <c r="P730" s="35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</row>
    <row r="731" spans="1:45">
      <c r="A731" s="30"/>
      <c r="B731" s="30"/>
      <c r="C731" s="30"/>
      <c r="D731" s="30"/>
      <c r="E731" s="38"/>
      <c r="F731" s="38"/>
      <c r="G731" s="38"/>
      <c r="H731" s="38"/>
      <c r="I731" s="38"/>
      <c r="J731" s="38"/>
      <c r="K731" s="38"/>
      <c r="L731" s="33"/>
      <c r="M731" s="33"/>
      <c r="N731" s="33"/>
      <c r="O731" s="114"/>
      <c r="P731" s="35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</row>
    <row r="732" spans="1:45">
      <c r="A732" s="30"/>
      <c r="B732" s="30"/>
      <c r="C732" s="30"/>
      <c r="D732" s="30"/>
      <c r="E732" s="38"/>
      <c r="F732" s="38"/>
      <c r="G732" s="38"/>
      <c r="H732" s="38"/>
      <c r="I732" s="38"/>
      <c r="J732" s="38"/>
      <c r="K732" s="38"/>
      <c r="L732" s="33"/>
      <c r="M732" s="33"/>
      <c r="N732" s="33"/>
      <c r="O732" s="114"/>
      <c r="P732" s="35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</row>
    <row r="733" spans="1:45">
      <c r="A733" s="30"/>
      <c r="B733" s="30"/>
      <c r="C733" s="30"/>
      <c r="D733" s="30"/>
      <c r="E733" s="38"/>
      <c r="F733" s="38"/>
      <c r="G733" s="38"/>
      <c r="H733" s="38"/>
      <c r="I733" s="38"/>
      <c r="J733" s="38"/>
      <c r="K733" s="38"/>
      <c r="L733" s="33"/>
      <c r="M733" s="33"/>
      <c r="N733" s="33"/>
      <c r="O733" s="114"/>
      <c r="P733" s="35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</row>
    <row r="734" spans="1:45">
      <c r="A734" s="30"/>
      <c r="B734" s="30"/>
      <c r="C734" s="30"/>
      <c r="D734" s="30"/>
      <c r="E734" s="38"/>
      <c r="F734" s="38"/>
      <c r="G734" s="38"/>
      <c r="H734" s="38"/>
      <c r="I734" s="38"/>
      <c r="J734" s="38"/>
      <c r="K734" s="38"/>
      <c r="L734" s="33"/>
      <c r="M734" s="33"/>
      <c r="N734" s="33"/>
      <c r="O734" s="114"/>
      <c r="P734" s="35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</row>
    <row r="735" spans="1:45">
      <c r="A735" s="30"/>
      <c r="B735" s="30"/>
      <c r="C735" s="30"/>
      <c r="D735" s="30"/>
      <c r="E735" s="38"/>
      <c r="F735" s="38"/>
      <c r="G735" s="38"/>
      <c r="H735" s="38"/>
      <c r="I735" s="38"/>
      <c r="J735" s="38"/>
      <c r="K735" s="38"/>
      <c r="L735" s="33"/>
      <c r="M735" s="33"/>
      <c r="N735" s="33"/>
      <c r="O735" s="114"/>
      <c r="P735" s="35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</row>
    <row r="736" spans="1:45">
      <c r="A736" s="30"/>
      <c r="B736" s="30"/>
      <c r="C736" s="30"/>
      <c r="D736" s="30"/>
      <c r="E736" s="38"/>
      <c r="F736" s="38"/>
      <c r="G736" s="38"/>
      <c r="H736" s="38"/>
      <c r="I736" s="38"/>
      <c r="J736" s="38"/>
      <c r="K736" s="38"/>
      <c r="L736" s="33"/>
      <c r="M736" s="33"/>
      <c r="N736" s="33"/>
      <c r="O736" s="114"/>
      <c r="P736" s="35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</row>
    <row r="737" spans="1:45">
      <c r="A737" s="30"/>
      <c r="B737" s="30"/>
      <c r="C737" s="30"/>
      <c r="D737" s="30"/>
      <c r="E737" s="38"/>
      <c r="F737" s="38"/>
      <c r="G737" s="38"/>
      <c r="H737" s="38"/>
      <c r="I737" s="38"/>
      <c r="J737" s="38"/>
      <c r="K737" s="38"/>
      <c r="L737" s="33"/>
      <c r="M737" s="33"/>
      <c r="N737" s="33"/>
      <c r="O737" s="114"/>
      <c r="P737" s="35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</row>
    <row r="738" spans="1:45">
      <c r="A738" s="30"/>
      <c r="B738" s="30"/>
      <c r="C738" s="30"/>
      <c r="D738" s="30"/>
      <c r="E738" s="38"/>
      <c r="F738" s="38"/>
      <c r="G738" s="38"/>
      <c r="H738" s="38"/>
      <c r="I738" s="38"/>
      <c r="J738" s="38"/>
      <c r="K738" s="38"/>
      <c r="L738" s="33"/>
      <c r="M738" s="33"/>
      <c r="N738" s="33"/>
      <c r="O738" s="114"/>
      <c r="P738" s="35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</row>
    <row r="739" spans="1:45">
      <c r="A739" s="30"/>
      <c r="B739" s="30"/>
      <c r="C739" s="30"/>
      <c r="D739" s="30"/>
      <c r="E739" s="38"/>
      <c r="F739" s="38"/>
      <c r="G739" s="38"/>
      <c r="H739" s="38"/>
      <c r="I739" s="38"/>
      <c r="J739" s="38"/>
      <c r="K739" s="38"/>
      <c r="L739" s="33"/>
      <c r="M739" s="33"/>
      <c r="N739" s="33"/>
      <c r="O739" s="114"/>
      <c r="P739" s="35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</row>
    <row r="740" spans="1:45">
      <c r="A740" s="30"/>
      <c r="B740" s="30"/>
      <c r="C740" s="30"/>
      <c r="D740" s="30"/>
      <c r="E740" s="38"/>
      <c r="F740" s="38"/>
      <c r="G740" s="38"/>
      <c r="H740" s="38"/>
      <c r="I740" s="38"/>
      <c r="J740" s="38"/>
      <c r="K740" s="38"/>
      <c r="L740" s="33"/>
      <c r="M740" s="33"/>
      <c r="N740" s="33"/>
      <c r="O740" s="114"/>
      <c r="P740" s="35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</row>
    <row r="741" spans="1:45">
      <c r="A741" s="30"/>
      <c r="B741" s="30"/>
      <c r="C741" s="30"/>
      <c r="D741" s="30"/>
      <c r="E741" s="38"/>
      <c r="F741" s="38"/>
      <c r="G741" s="38"/>
      <c r="H741" s="38"/>
      <c r="I741" s="38"/>
      <c r="J741" s="38"/>
      <c r="K741" s="38"/>
      <c r="L741" s="33"/>
      <c r="M741" s="33"/>
      <c r="N741" s="33"/>
      <c r="O741" s="114"/>
      <c r="P741" s="35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</row>
    <row r="742" spans="1:45">
      <c r="A742" s="30"/>
      <c r="B742" s="30"/>
      <c r="C742" s="30"/>
      <c r="D742" s="30"/>
      <c r="E742" s="38"/>
      <c r="F742" s="38"/>
      <c r="G742" s="38"/>
      <c r="H742" s="38"/>
      <c r="I742" s="38"/>
      <c r="J742" s="38"/>
      <c r="K742" s="38"/>
      <c r="L742" s="33"/>
      <c r="M742" s="33"/>
      <c r="N742" s="33"/>
      <c r="O742" s="114"/>
      <c r="P742" s="35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</row>
    <row r="743" spans="1:45">
      <c r="A743" s="30"/>
      <c r="B743" s="30"/>
      <c r="C743" s="30"/>
      <c r="D743" s="30"/>
      <c r="E743" s="38"/>
      <c r="F743" s="38"/>
      <c r="G743" s="38"/>
      <c r="H743" s="38"/>
      <c r="I743" s="38"/>
      <c r="J743" s="38"/>
      <c r="K743" s="38"/>
      <c r="L743" s="33"/>
      <c r="M743" s="33"/>
      <c r="N743" s="33"/>
      <c r="O743" s="114"/>
      <c r="P743" s="35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</row>
    <row r="744" spans="1:45">
      <c r="A744" s="30"/>
      <c r="B744" s="30"/>
      <c r="C744" s="30"/>
      <c r="D744" s="30"/>
      <c r="E744" s="38"/>
      <c r="F744" s="38"/>
      <c r="G744" s="38"/>
      <c r="H744" s="38"/>
      <c r="I744" s="38"/>
      <c r="J744" s="38"/>
      <c r="K744" s="38"/>
      <c r="L744" s="33"/>
      <c r="M744" s="33"/>
      <c r="N744" s="33"/>
      <c r="O744" s="114"/>
      <c r="P744" s="35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</row>
    <row r="745" spans="1:45">
      <c r="A745" s="30"/>
      <c r="B745" s="30"/>
      <c r="C745" s="30"/>
      <c r="D745" s="30"/>
      <c r="E745" s="38"/>
      <c r="F745" s="38"/>
      <c r="G745" s="38"/>
      <c r="H745" s="38"/>
      <c r="I745" s="38"/>
      <c r="J745" s="38"/>
      <c r="K745" s="38"/>
      <c r="L745" s="33"/>
      <c r="M745" s="33"/>
      <c r="N745" s="33"/>
      <c r="O745" s="114"/>
      <c r="P745" s="35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</row>
    <row r="746" spans="1:45">
      <c r="A746" s="30"/>
      <c r="B746" s="30"/>
      <c r="C746" s="30"/>
      <c r="D746" s="30"/>
      <c r="E746" s="38"/>
      <c r="F746" s="38"/>
      <c r="G746" s="38"/>
      <c r="H746" s="38"/>
      <c r="I746" s="38"/>
      <c r="J746" s="38"/>
      <c r="K746" s="38"/>
      <c r="L746" s="33"/>
      <c r="M746" s="33"/>
      <c r="N746" s="33"/>
      <c r="O746" s="114"/>
      <c r="P746" s="35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</row>
    <row r="747" spans="1:45">
      <c r="A747" s="30"/>
      <c r="B747" s="30"/>
      <c r="C747" s="30"/>
      <c r="D747" s="30"/>
      <c r="E747" s="38"/>
      <c r="F747" s="38"/>
      <c r="G747" s="38"/>
      <c r="H747" s="38"/>
      <c r="I747" s="38"/>
      <c r="J747" s="38"/>
      <c r="K747" s="38"/>
      <c r="L747" s="33"/>
      <c r="M747" s="33"/>
      <c r="N747" s="33"/>
      <c r="O747" s="114"/>
      <c r="P747" s="35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</row>
    <row r="748" spans="1:45">
      <c r="A748" s="30"/>
      <c r="B748" s="30"/>
      <c r="C748" s="30"/>
      <c r="D748" s="30"/>
      <c r="E748" s="38"/>
      <c r="F748" s="38"/>
      <c r="G748" s="38"/>
      <c r="H748" s="38"/>
      <c r="I748" s="38"/>
      <c r="J748" s="38"/>
      <c r="K748" s="38"/>
      <c r="L748" s="33"/>
      <c r="M748" s="33"/>
      <c r="N748" s="33"/>
      <c r="O748" s="114"/>
      <c r="P748" s="35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</row>
    <row r="749" spans="1:45">
      <c r="A749" s="30"/>
      <c r="B749" s="30"/>
      <c r="C749" s="30"/>
      <c r="D749" s="30"/>
      <c r="E749" s="38"/>
      <c r="F749" s="38"/>
      <c r="G749" s="38"/>
      <c r="H749" s="38"/>
      <c r="I749" s="38"/>
      <c r="J749" s="38"/>
      <c r="K749" s="38"/>
      <c r="L749" s="33"/>
      <c r="M749" s="33"/>
      <c r="N749" s="33"/>
      <c r="O749" s="114"/>
      <c r="P749" s="35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</row>
    <row r="750" spans="1:45">
      <c r="A750" s="30"/>
      <c r="B750" s="30"/>
      <c r="C750" s="30"/>
      <c r="D750" s="30"/>
      <c r="E750" s="38"/>
      <c r="F750" s="38"/>
      <c r="G750" s="38"/>
      <c r="H750" s="38"/>
      <c r="I750" s="38"/>
      <c r="J750" s="38"/>
      <c r="K750" s="38"/>
      <c r="L750" s="33"/>
      <c r="M750" s="33"/>
      <c r="N750" s="33"/>
      <c r="O750" s="114"/>
      <c r="P750" s="35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</row>
    <row r="751" spans="1:45">
      <c r="A751" s="30"/>
      <c r="B751" s="30"/>
      <c r="C751" s="30"/>
      <c r="D751" s="30"/>
      <c r="E751" s="38"/>
      <c r="F751" s="38"/>
      <c r="G751" s="38"/>
      <c r="H751" s="38"/>
      <c r="I751" s="38"/>
      <c r="J751" s="38"/>
      <c r="K751" s="38"/>
      <c r="L751" s="33"/>
      <c r="M751" s="33"/>
      <c r="N751" s="33"/>
      <c r="O751" s="114"/>
      <c r="P751" s="35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</row>
    <row r="752" spans="1:45">
      <c r="A752" s="30"/>
      <c r="B752" s="30"/>
      <c r="C752" s="30"/>
      <c r="D752" s="30"/>
      <c r="E752" s="38"/>
      <c r="F752" s="38"/>
      <c r="G752" s="38"/>
      <c r="H752" s="38"/>
      <c r="I752" s="38"/>
      <c r="J752" s="38"/>
      <c r="K752" s="38"/>
      <c r="L752" s="33"/>
      <c r="M752" s="33"/>
      <c r="N752" s="33"/>
      <c r="O752" s="114"/>
      <c r="P752" s="35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</row>
    <row r="753" spans="1:45">
      <c r="A753" s="30"/>
      <c r="B753" s="30"/>
      <c r="C753" s="30"/>
      <c r="D753" s="30"/>
      <c r="E753" s="38"/>
      <c r="F753" s="38"/>
      <c r="G753" s="38"/>
      <c r="H753" s="38"/>
      <c r="I753" s="38"/>
      <c r="J753" s="38"/>
      <c r="K753" s="38"/>
      <c r="L753" s="33"/>
      <c r="M753" s="33"/>
      <c r="N753" s="33"/>
      <c r="O753" s="114"/>
      <c r="P753" s="35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</row>
    <row r="754" spans="1:45">
      <c r="A754" s="30"/>
      <c r="B754" s="30"/>
      <c r="C754" s="30"/>
      <c r="D754" s="30"/>
      <c r="E754" s="38"/>
      <c r="F754" s="38"/>
      <c r="G754" s="38"/>
      <c r="H754" s="38"/>
      <c r="I754" s="38"/>
      <c r="J754" s="38"/>
      <c r="K754" s="38"/>
      <c r="L754" s="33"/>
      <c r="M754" s="33"/>
      <c r="N754" s="33"/>
      <c r="O754" s="114"/>
      <c r="P754" s="35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</row>
    <row r="755" spans="1:45">
      <c r="A755" s="30"/>
      <c r="B755" s="30"/>
      <c r="C755" s="30"/>
      <c r="D755" s="30"/>
      <c r="E755" s="38"/>
      <c r="F755" s="38"/>
      <c r="G755" s="38"/>
      <c r="H755" s="38"/>
      <c r="I755" s="38"/>
      <c r="J755" s="38"/>
      <c r="K755" s="38"/>
      <c r="L755" s="33"/>
      <c r="M755" s="33"/>
      <c r="N755" s="33"/>
      <c r="O755" s="114"/>
      <c r="P755" s="35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</row>
    <row r="756" spans="1:45">
      <c r="A756" s="30"/>
      <c r="B756" s="30"/>
      <c r="C756" s="30"/>
      <c r="D756" s="30"/>
      <c r="E756" s="38"/>
      <c r="F756" s="38"/>
      <c r="G756" s="38"/>
      <c r="H756" s="38"/>
      <c r="I756" s="38"/>
      <c r="J756" s="38"/>
      <c r="K756" s="38"/>
      <c r="L756" s="33"/>
      <c r="M756" s="33"/>
      <c r="N756" s="33"/>
      <c r="O756" s="114"/>
      <c r="P756" s="35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</row>
    <row r="757" spans="1:45">
      <c r="A757" s="30"/>
      <c r="B757" s="30"/>
      <c r="C757" s="30"/>
      <c r="D757" s="30"/>
      <c r="E757" s="38"/>
      <c r="F757" s="38"/>
      <c r="G757" s="38"/>
      <c r="H757" s="38"/>
      <c r="I757" s="38"/>
      <c r="J757" s="38"/>
      <c r="K757" s="38"/>
      <c r="L757" s="33"/>
      <c r="M757" s="33"/>
      <c r="N757" s="33"/>
      <c r="O757" s="114"/>
      <c r="P757" s="35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</row>
    <row r="758" spans="1:45">
      <c r="A758" s="30"/>
      <c r="B758" s="30"/>
      <c r="C758" s="30"/>
      <c r="D758" s="30"/>
      <c r="E758" s="38"/>
      <c r="F758" s="38"/>
      <c r="G758" s="38"/>
      <c r="H758" s="38"/>
      <c r="I758" s="38"/>
      <c r="J758" s="38"/>
      <c r="K758" s="38"/>
      <c r="L758" s="33"/>
      <c r="M758" s="33"/>
      <c r="N758" s="33"/>
      <c r="O758" s="114"/>
      <c r="P758" s="35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</row>
    <row r="759" spans="1:45">
      <c r="A759" s="30"/>
      <c r="B759" s="30"/>
      <c r="C759" s="30"/>
      <c r="D759" s="30"/>
      <c r="E759" s="38"/>
      <c r="F759" s="38"/>
      <c r="G759" s="38"/>
      <c r="H759" s="38"/>
      <c r="I759" s="38"/>
      <c r="J759" s="38"/>
      <c r="K759" s="38"/>
      <c r="L759" s="33"/>
      <c r="M759" s="33"/>
      <c r="N759" s="33"/>
      <c r="O759" s="114"/>
      <c r="P759" s="35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</row>
    <row r="760" spans="1:45">
      <c r="A760" s="30"/>
      <c r="B760" s="30"/>
      <c r="C760" s="30"/>
      <c r="D760" s="30"/>
      <c r="E760" s="38"/>
      <c r="F760" s="38"/>
      <c r="G760" s="38"/>
      <c r="H760" s="38"/>
      <c r="I760" s="38"/>
      <c r="J760" s="38"/>
      <c r="K760" s="38"/>
      <c r="L760" s="33"/>
      <c r="M760" s="33"/>
      <c r="N760" s="33"/>
      <c r="O760" s="114"/>
      <c r="P760" s="35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</row>
    <row r="761" spans="1:45">
      <c r="A761" s="30"/>
      <c r="B761" s="30"/>
      <c r="C761" s="30"/>
      <c r="D761" s="30"/>
      <c r="E761" s="38"/>
      <c r="F761" s="38"/>
      <c r="G761" s="38"/>
      <c r="H761" s="38"/>
      <c r="I761" s="38"/>
      <c r="J761" s="38"/>
      <c r="K761" s="38"/>
      <c r="L761" s="33"/>
      <c r="M761" s="33"/>
      <c r="N761" s="33"/>
      <c r="O761" s="114"/>
      <c r="P761" s="35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</row>
    <row r="762" spans="1:45">
      <c r="A762" s="30"/>
      <c r="B762" s="30"/>
      <c r="C762" s="30"/>
      <c r="D762" s="30"/>
      <c r="E762" s="38"/>
      <c r="F762" s="38"/>
      <c r="G762" s="38"/>
      <c r="H762" s="38"/>
      <c r="I762" s="38"/>
      <c r="J762" s="38"/>
      <c r="K762" s="38"/>
      <c r="L762" s="33"/>
      <c r="M762" s="33"/>
      <c r="N762" s="33"/>
      <c r="O762" s="114"/>
      <c r="P762" s="35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</row>
    <row r="763" spans="1:45">
      <c r="A763" s="30"/>
      <c r="B763" s="30"/>
      <c r="C763" s="30"/>
      <c r="D763" s="30"/>
      <c r="E763" s="38"/>
      <c r="F763" s="38"/>
      <c r="G763" s="38"/>
      <c r="H763" s="38"/>
      <c r="I763" s="38"/>
      <c r="J763" s="38"/>
      <c r="K763" s="38"/>
      <c r="L763" s="33"/>
      <c r="M763" s="33"/>
      <c r="N763" s="33"/>
      <c r="O763" s="114"/>
      <c r="P763" s="35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</row>
    <row r="764" spans="1:45">
      <c r="A764" s="30"/>
      <c r="B764" s="30"/>
      <c r="C764" s="30"/>
      <c r="D764" s="30"/>
      <c r="E764" s="38"/>
      <c r="F764" s="38"/>
      <c r="G764" s="38"/>
      <c r="H764" s="38"/>
      <c r="I764" s="38"/>
      <c r="J764" s="38"/>
      <c r="K764" s="38"/>
      <c r="L764" s="33"/>
      <c r="M764" s="33"/>
      <c r="N764" s="33"/>
      <c r="O764" s="114"/>
      <c r="P764" s="35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</row>
    <row r="765" spans="1:45">
      <c r="A765" s="30"/>
      <c r="B765" s="30"/>
      <c r="C765" s="30"/>
      <c r="D765" s="30"/>
      <c r="E765" s="38"/>
      <c r="F765" s="38"/>
      <c r="G765" s="38"/>
      <c r="H765" s="38"/>
      <c r="I765" s="38"/>
      <c r="J765" s="38"/>
      <c r="K765" s="38"/>
      <c r="L765" s="33"/>
      <c r="M765" s="33"/>
      <c r="N765" s="33"/>
      <c r="O765" s="114"/>
      <c r="P765" s="35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</row>
    <row r="766" spans="1:45">
      <c r="A766" s="30"/>
      <c r="B766" s="30"/>
      <c r="C766" s="30"/>
      <c r="D766" s="30"/>
      <c r="E766" s="38"/>
      <c r="F766" s="38"/>
      <c r="G766" s="38"/>
      <c r="H766" s="38"/>
      <c r="I766" s="38"/>
      <c r="J766" s="38"/>
      <c r="K766" s="38"/>
      <c r="L766" s="33"/>
      <c r="M766" s="33"/>
      <c r="N766" s="33"/>
      <c r="O766" s="114"/>
      <c r="P766" s="35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</row>
    <row r="767" spans="1:45">
      <c r="A767" s="30"/>
      <c r="B767" s="30"/>
      <c r="C767" s="30"/>
      <c r="D767" s="30"/>
      <c r="E767" s="38"/>
      <c r="F767" s="38"/>
      <c r="G767" s="38"/>
      <c r="H767" s="38"/>
      <c r="I767" s="38"/>
      <c r="J767" s="38"/>
      <c r="K767" s="38"/>
      <c r="L767" s="33"/>
      <c r="M767" s="33"/>
      <c r="N767" s="33"/>
      <c r="O767" s="114"/>
      <c r="P767" s="35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</row>
    <row r="768" spans="1:45">
      <c r="A768" s="30"/>
      <c r="B768" s="30"/>
      <c r="C768" s="30"/>
      <c r="D768" s="30"/>
      <c r="E768" s="38"/>
      <c r="F768" s="38"/>
      <c r="G768" s="38"/>
      <c r="H768" s="38"/>
      <c r="I768" s="38"/>
      <c r="J768" s="38"/>
      <c r="K768" s="38"/>
      <c r="L768" s="33"/>
      <c r="M768" s="33"/>
      <c r="N768" s="33"/>
      <c r="O768" s="114"/>
      <c r="P768" s="35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</row>
    <row r="769" spans="1:45">
      <c r="A769" s="30"/>
      <c r="B769" s="30"/>
      <c r="C769" s="30"/>
      <c r="D769" s="30"/>
      <c r="E769" s="38"/>
      <c r="F769" s="38"/>
      <c r="G769" s="38"/>
      <c r="H769" s="38"/>
      <c r="I769" s="38"/>
      <c r="J769" s="38"/>
      <c r="K769" s="38"/>
      <c r="L769" s="33"/>
      <c r="M769" s="33"/>
      <c r="N769" s="33"/>
      <c r="O769" s="114"/>
      <c r="P769" s="35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</row>
    <row r="770" spans="1:45">
      <c r="A770" s="30"/>
      <c r="B770" s="30"/>
      <c r="C770" s="30"/>
      <c r="D770" s="30"/>
      <c r="E770" s="38"/>
      <c r="F770" s="38"/>
      <c r="G770" s="38"/>
      <c r="H770" s="38"/>
      <c r="I770" s="38"/>
      <c r="J770" s="38"/>
      <c r="K770" s="38"/>
      <c r="L770" s="33"/>
      <c r="M770" s="33"/>
      <c r="N770" s="33"/>
      <c r="O770" s="114"/>
      <c r="P770" s="35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</row>
    <row r="771" spans="1:45">
      <c r="A771" s="30"/>
      <c r="B771" s="30"/>
      <c r="C771" s="30"/>
      <c r="D771" s="30"/>
      <c r="E771" s="38"/>
      <c r="F771" s="38"/>
      <c r="G771" s="38"/>
      <c r="H771" s="38"/>
      <c r="I771" s="38"/>
      <c r="J771" s="38"/>
      <c r="K771" s="38"/>
      <c r="L771" s="33"/>
      <c r="M771" s="33"/>
      <c r="N771" s="33"/>
      <c r="O771" s="114"/>
      <c r="P771" s="35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</row>
    <row r="772" spans="1:45">
      <c r="A772" s="30"/>
      <c r="B772" s="30"/>
      <c r="C772" s="30"/>
      <c r="D772" s="30"/>
      <c r="E772" s="38"/>
      <c r="F772" s="38"/>
      <c r="G772" s="38"/>
      <c r="H772" s="38"/>
      <c r="I772" s="38"/>
      <c r="J772" s="38"/>
      <c r="K772" s="38"/>
      <c r="L772" s="33"/>
      <c r="M772" s="33"/>
      <c r="N772" s="33"/>
      <c r="O772" s="114"/>
      <c r="P772" s="35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</row>
    <row r="773" spans="1:45">
      <c r="A773" s="30"/>
      <c r="B773" s="30"/>
      <c r="C773" s="30"/>
      <c r="D773" s="30"/>
      <c r="E773" s="38"/>
      <c r="F773" s="38"/>
      <c r="G773" s="38"/>
      <c r="H773" s="38"/>
      <c r="I773" s="38"/>
      <c r="J773" s="38"/>
      <c r="K773" s="38"/>
      <c r="L773" s="33"/>
      <c r="M773" s="33"/>
      <c r="N773" s="33"/>
      <c r="O773" s="114"/>
      <c r="P773" s="35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</row>
    <row r="774" spans="1:45">
      <c r="A774" s="30"/>
      <c r="B774" s="30"/>
      <c r="C774" s="30"/>
      <c r="D774" s="30"/>
      <c r="E774" s="38"/>
      <c r="F774" s="38"/>
      <c r="G774" s="38"/>
      <c r="H774" s="38"/>
      <c r="I774" s="38"/>
      <c r="J774" s="38"/>
      <c r="K774" s="38"/>
      <c r="L774" s="33"/>
      <c r="M774" s="33"/>
      <c r="N774" s="33"/>
      <c r="O774" s="114"/>
      <c r="P774" s="35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</row>
    <row r="775" spans="1:45">
      <c r="A775" s="30"/>
      <c r="B775" s="30"/>
      <c r="C775" s="30"/>
      <c r="D775" s="30"/>
      <c r="E775" s="38"/>
      <c r="F775" s="38"/>
      <c r="G775" s="38"/>
      <c r="H775" s="38"/>
      <c r="I775" s="38"/>
      <c r="J775" s="38"/>
      <c r="K775" s="38"/>
      <c r="L775" s="33"/>
      <c r="M775" s="33"/>
      <c r="N775" s="33"/>
      <c r="O775" s="114"/>
      <c r="P775" s="35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</row>
    <row r="776" spans="1:45">
      <c r="A776" s="30"/>
      <c r="B776" s="30"/>
      <c r="C776" s="30"/>
      <c r="D776" s="30"/>
      <c r="E776" s="38"/>
      <c r="F776" s="38"/>
      <c r="G776" s="38"/>
      <c r="H776" s="38"/>
      <c r="I776" s="38"/>
      <c r="J776" s="38"/>
      <c r="K776" s="38"/>
      <c r="L776" s="33"/>
      <c r="M776" s="33"/>
      <c r="N776" s="33"/>
      <c r="O776" s="114"/>
      <c r="P776" s="35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</row>
    <row r="777" spans="1:45">
      <c r="A777" s="30"/>
      <c r="B777" s="30"/>
      <c r="C777" s="30"/>
      <c r="D777" s="30"/>
      <c r="E777" s="38"/>
      <c r="F777" s="38"/>
      <c r="G777" s="38"/>
      <c r="H777" s="38"/>
      <c r="I777" s="38"/>
      <c r="J777" s="38"/>
      <c r="K777" s="38"/>
      <c r="L777" s="33"/>
      <c r="M777" s="33"/>
      <c r="N777" s="33"/>
      <c r="O777" s="114"/>
      <c r="P777" s="35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</row>
    <row r="778" spans="1:45">
      <c r="A778" s="30"/>
      <c r="B778" s="30"/>
      <c r="C778" s="30"/>
      <c r="D778" s="30"/>
      <c r="E778" s="38"/>
      <c r="F778" s="38"/>
      <c r="G778" s="38"/>
      <c r="H778" s="38"/>
      <c r="I778" s="38"/>
      <c r="J778" s="38"/>
      <c r="K778" s="38"/>
      <c r="L778" s="33"/>
      <c r="M778" s="33"/>
      <c r="N778" s="33"/>
      <c r="O778" s="114"/>
      <c r="P778" s="35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</row>
    <row r="779" spans="1:45">
      <c r="A779" s="30"/>
      <c r="B779" s="30"/>
      <c r="C779" s="30"/>
      <c r="D779" s="30"/>
      <c r="E779" s="38"/>
      <c r="F779" s="38"/>
      <c r="G779" s="38"/>
      <c r="H779" s="38"/>
      <c r="I779" s="38"/>
      <c r="J779" s="38"/>
      <c r="K779" s="38"/>
      <c r="L779" s="33"/>
      <c r="M779" s="33"/>
      <c r="N779" s="33"/>
      <c r="O779" s="114"/>
      <c r="P779" s="35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</row>
    <row r="780" spans="1:45">
      <c r="A780" s="30"/>
      <c r="B780" s="30"/>
      <c r="C780" s="30"/>
      <c r="D780" s="30"/>
      <c r="E780" s="38"/>
      <c r="F780" s="38"/>
      <c r="G780" s="38"/>
      <c r="H780" s="38"/>
      <c r="I780" s="38"/>
      <c r="J780" s="38"/>
      <c r="K780" s="38"/>
      <c r="L780" s="33"/>
      <c r="M780" s="33"/>
      <c r="N780" s="33"/>
      <c r="O780" s="114"/>
      <c r="P780" s="35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</row>
    <row r="781" spans="1:45">
      <c r="A781" s="30"/>
      <c r="B781" s="30"/>
      <c r="C781" s="30"/>
      <c r="D781" s="30"/>
      <c r="E781" s="38"/>
      <c r="F781" s="38"/>
      <c r="G781" s="38"/>
      <c r="H781" s="38"/>
      <c r="I781" s="38"/>
      <c r="J781" s="38"/>
      <c r="K781" s="38"/>
      <c r="L781" s="33"/>
      <c r="M781" s="33"/>
      <c r="N781" s="33"/>
      <c r="O781" s="114"/>
      <c r="P781" s="35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</row>
    <row r="782" spans="1:45">
      <c r="A782" s="30"/>
      <c r="B782" s="30"/>
      <c r="C782" s="30"/>
      <c r="D782" s="30"/>
      <c r="E782" s="38"/>
      <c r="F782" s="38"/>
      <c r="G782" s="38"/>
      <c r="H782" s="38"/>
      <c r="I782" s="38"/>
      <c r="J782" s="38"/>
      <c r="K782" s="38"/>
      <c r="L782" s="33"/>
      <c r="M782" s="33"/>
      <c r="N782" s="33"/>
      <c r="O782" s="114"/>
      <c r="P782" s="35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</row>
    <row r="783" spans="1:45">
      <c r="A783" s="30"/>
      <c r="B783" s="30"/>
      <c r="C783" s="30"/>
      <c r="D783" s="30"/>
      <c r="E783" s="38"/>
      <c r="F783" s="38"/>
      <c r="G783" s="38"/>
      <c r="H783" s="38"/>
      <c r="I783" s="38"/>
      <c r="J783" s="38"/>
      <c r="K783" s="38"/>
      <c r="L783" s="33"/>
      <c r="M783" s="33"/>
      <c r="N783" s="33"/>
      <c r="O783" s="114"/>
      <c r="P783" s="35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</row>
    <row r="784" spans="1:45">
      <c r="A784" s="30"/>
      <c r="B784" s="30"/>
      <c r="C784" s="30"/>
      <c r="D784" s="30"/>
      <c r="E784" s="38"/>
      <c r="F784" s="38"/>
      <c r="G784" s="38"/>
      <c r="H784" s="38"/>
      <c r="I784" s="38"/>
      <c r="J784" s="38"/>
      <c r="K784" s="38"/>
      <c r="L784" s="33"/>
      <c r="M784" s="33"/>
      <c r="N784" s="33"/>
      <c r="O784" s="114"/>
      <c r="P784" s="35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</row>
    <row r="785" spans="1:45">
      <c r="A785" s="30"/>
      <c r="B785" s="30"/>
      <c r="C785" s="30"/>
      <c r="D785" s="30"/>
      <c r="E785" s="38"/>
      <c r="F785" s="38"/>
      <c r="G785" s="38"/>
      <c r="H785" s="38"/>
      <c r="I785" s="38"/>
      <c r="J785" s="38"/>
      <c r="K785" s="38"/>
      <c r="L785" s="33"/>
      <c r="M785" s="33"/>
      <c r="N785" s="33"/>
      <c r="O785" s="114"/>
      <c r="P785" s="35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</row>
    <row r="786" spans="1:45">
      <c r="A786" s="30"/>
      <c r="B786" s="30"/>
      <c r="C786" s="30"/>
      <c r="D786" s="30"/>
      <c r="E786" s="38"/>
      <c r="F786" s="38"/>
      <c r="G786" s="38"/>
      <c r="H786" s="38"/>
      <c r="I786" s="38"/>
      <c r="J786" s="38"/>
      <c r="K786" s="38"/>
      <c r="L786" s="33"/>
      <c r="M786" s="33"/>
      <c r="N786" s="33"/>
      <c r="O786" s="114"/>
      <c r="P786" s="35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</row>
    <row r="787" spans="1:45">
      <c r="A787" s="30"/>
      <c r="B787" s="30"/>
      <c r="C787" s="30"/>
      <c r="D787" s="30"/>
      <c r="E787" s="38"/>
      <c r="F787" s="38"/>
      <c r="G787" s="38"/>
      <c r="H787" s="38"/>
      <c r="I787" s="38"/>
      <c r="J787" s="38"/>
      <c r="K787" s="38"/>
      <c r="L787" s="33"/>
      <c r="M787" s="33"/>
      <c r="N787" s="33"/>
      <c r="O787" s="114"/>
      <c r="P787" s="35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</row>
    <row r="788" spans="1:45">
      <c r="A788" s="30"/>
      <c r="B788" s="30"/>
      <c r="C788" s="30"/>
      <c r="D788" s="30"/>
      <c r="E788" s="38"/>
      <c r="F788" s="38"/>
      <c r="G788" s="38"/>
      <c r="H788" s="38"/>
      <c r="I788" s="38"/>
      <c r="J788" s="38"/>
      <c r="K788" s="38"/>
      <c r="L788" s="33"/>
      <c r="M788" s="33"/>
      <c r="N788" s="33"/>
      <c r="O788" s="114"/>
      <c r="P788" s="35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</row>
    <row r="789" spans="1:45">
      <c r="A789" s="30"/>
      <c r="B789" s="30"/>
      <c r="C789" s="30"/>
      <c r="D789" s="30"/>
      <c r="E789" s="38"/>
      <c r="F789" s="38"/>
      <c r="G789" s="38"/>
      <c r="H789" s="38"/>
      <c r="I789" s="38"/>
      <c r="J789" s="38"/>
      <c r="K789" s="38"/>
      <c r="L789" s="33"/>
      <c r="M789" s="33"/>
      <c r="N789" s="33"/>
      <c r="O789" s="114"/>
      <c r="P789" s="35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</row>
    <row r="790" spans="1:45">
      <c r="A790" s="30"/>
      <c r="B790" s="30"/>
      <c r="C790" s="30"/>
      <c r="D790" s="30"/>
      <c r="E790" s="38"/>
      <c r="F790" s="38"/>
      <c r="G790" s="38"/>
      <c r="H790" s="38"/>
      <c r="I790" s="38"/>
      <c r="J790" s="38"/>
      <c r="K790" s="38"/>
      <c r="L790" s="33"/>
      <c r="M790" s="33"/>
      <c r="N790" s="33"/>
      <c r="O790" s="114"/>
      <c r="P790" s="35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</row>
    <row r="791" spans="1:45">
      <c r="A791" s="30"/>
      <c r="B791" s="30"/>
      <c r="C791" s="30"/>
      <c r="D791" s="30"/>
      <c r="E791" s="38"/>
      <c r="F791" s="38"/>
      <c r="G791" s="38"/>
      <c r="H791" s="38"/>
      <c r="I791" s="38"/>
      <c r="J791" s="38"/>
      <c r="K791" s="38"/>
      <c r="L791" s="33"/>
      <c r="M791" s="33"/>
      <c r="N791" s="33"/>
      <c r="O791" s="114"/>
      <c r="P791" s="35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</row>
    <row r="792" spans="1:45">
      <c r="A792" s="30"/>
      <c r="B792" s="30"/>
      <c r="C792" s="30"/>
      <c r="D792" s="30"/>
      <c r="E792" s="38"/>
      <c r="F792" s="38"/>
      <c r="G792" s="38"/>
      <c r="H792" s="38"/>
      <c r="I792" s="38"/>
      <c r="J792" s="38"/>
      <c r="K792" s="38"/>
      <c r="L792" s="33"/>
      <c r="M792" s="33"/>
      <c r="N792" s="33"/>
      <c r="O792" s="114"/>
      <c r="P792" s="35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</row>
    <row r="793" spans="1:45">
      <c r="A793" s="30"/>
      <c r="B793" s="30"/>
      <c r="C793" s="30"/>
      <c r="D793" s="30"/>
      <c r="E793" s="38"/>
      <c r="F793" s="38"/>
      <c r="G793" s="38"/>
      <c r="H793" s="38"/>
      <c r="I793" s="38"/>
      <c r="J793" s="38"/>
      <c r="K793" s="38"/>
      <c r="L793" s="33"/>
      <c r="M793" s="33"/>
      <c r="N793" s="33"/>
      <c r="O793" s="114"/>
      <c r="P793" s="35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</row>
    <row r="794" spans="1:45">
      <c r="A794" s="30"/>
      <c r="B794" s="30"/>
      <c r="C794" s="30"/>
      <c r="D794" s="30"/>
      <c r="E794" s="38"/>
      <c r="F794" s="38"/>
      <c r="G794" s="38"/>
      <c r="H794" s="38"/>
      <c r="I794" s="38"/>
      <c r="J794" s="38"/>
      <c r="K794" s="38"/>
      <c r="L794" s="33"/>
      <c r="M794" s="33"/>
      <c r="N794" s="33"/>
      <c r="O794" s="114"/>
      <c r="P794" s="35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</row>
    <row r="795" spans="1:45">
      <c r="A795" s="30"/>
      <c r="B795" s="30"/>
      <c r="C795" s="30"/>
      <c r="D795" s="30"/>
      <c r="E795" s="38"/>
      <c r="F795" s="38"/>
      <c r="G795" s="38"/>
      <c r="H795" s="38"/>
      <c r="I795" s="38"/>
      <c r="J795" s="38"/>
      <c r="K795" s="38"/>
      <c r="L795" s="33"/>
      <c r="M795" s="33"/>
      <c r="N795" s="33"/>
      <c r="O795" s="114"/>
      <c r="P795" s="35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</row>
    <row r="796" spans="1:45">
      <c r="A796" s="30"/>
      <c r="B796" s="30"/>
      <c r="C796" s="30"/>
      <c r="D796" s="30"/>
      <c r="E796" s="38"/>
      <c r="F796" s="38"/>
      <c r="G796" s="38"/>
      <c r="H796" s="38"/>
      <c r="I796" s="38"/>
      <c r="J796" s="38"/>
      <c r="K796" s="38"/>
      <c r="L796" s="33"/>
      <c r="M796" s="33"/>
      <c r="N796" s="33"/>
      <c r="O796" s="114"/>
      <c r="P796" s="35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</row>
    <row r="797" spans="1:45">
      <c r="A797" s="30"/>
      <c r="B797" s="30"/>
      <c r="C797" s="30"/>
      <c r="D797" s="30"/>
      <c r="E797" s="38"/>
      <c r="F797" s="38"/>
      <c r="G797" s="38"/>
      <c r="H797" s="38"/>
      <c r="I797" s="38"/>
      <c r="J797" s="38"/>
      <c r="K797" s="38"/>
      <c r="L797" s="33"/>
      <c r="M797" s="33"/>
      <c r="N797" s="33"/>
      <c r="O797" s="114"/>
      <c r="P797" s="35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</row>
    <row r="798" spans="1:45">
      <c r="A798" s="30"/>
      <c r="B798" s="30"/>
      <c r="C798" s="30"/>
      <c r="D798" s="30"/>
      <c r="E798" s="38"/>
      <c r="F798" s="38"/>
      <c r="G798" s="38"/>
      <c r="H798" s="38"/>
      <c r="I798" s="38"/>
      <c r="J798" s="38"/>
      <c r="K798" s="38"/>
      <c r="L798" s="33"/>
      <c r="M798" s="33"/>
      <c r="N798" s="33"/>
      <c r="O798" s="114"/>
      <c r="P798" s="35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</row>
    <row r="799" spans="1:45">
      <c r="A799" s="30"/>
      <c r="B799" s="30"/>
      <c r="C799" s="30"/>
      <c r="D799" s="30"/>
      <c r="E799" s="38"/>
      <c r="F799" s="38"/>
      <c r="G799" s="38"/>
      <c r="H799" s="38"/>
      <c r="I799" s="38"/>
      <c r="J799" s="38"/>
      <c r="K799" s="38"/>
      <c r="L799" s="33"/>
      <c r="M799" s="33"/>
      <c r="N799" s="33"/>
      <c r="O799" s="114"/>
      <c r="P799" s="35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</row>
    <row r="800" spans="1:45">
      <c r="A800" s="30"/>
      <c r="B800" s="30"/>
      <c r="C800" s="30"/>
      <c r="D800" s="30"/>
      <c r="E800" s="38"/>
      <c r="F800" s="38"/>
      <c r="G800" s="38"/>
      <c r="H800" s="38"/>
      <c r="I800" s="38"/>
      <c r="J800" s="38"/>
      <c r="K800" s="38"/>
      <c r="L800" s="33"/>
      <c r="M800" s="33"/>
      <c r="N800" s="33"/>
      <c r="O800" s="114"/>
      <c r="P800" s="35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</row>
    <row r="801" spans="1:45">
      <c r="A801" s="30"/>
      <c r="B801" s="30"/>
      <c r="C801" s="30"/>
      <c r="D801" s="30"/>
      <c r="E801" s="38"/>
      <c r="F801" s="38"/>
      <c r="G801" s="38"/>
      <c r="H801" s="38"/>
      <c r="I801" s="38"/>
      <c r="J801" s="38"/>
      <c r="K801" s="38"/>
      <c r="L801" s="33"/>
      <c r="M801" s="33"/>
      <c r="N801" s="33"/>
      <c r="O801" s="114"/>
      <c r="P801" s="35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</row>
    <row r="802" spans="1:45">
      <c r="A802" s="30"/>
      <c r="B802" s="30"/>
      <c r="C802" s="30"/>
      <c r="D802" s="30"/>
      <c r="E802" s="38"/>
      <c r="F802" s="38"/>
      <c r="G802" s="38"/>
      <c r="H802" s="38"/>
      <c r="I802" s="38"/>
      <c r="J802" s="38"/>
      <c r="K802" s="38"/>
      <c r="L802" s="33"/>
      <c r="M802" s="33"/>
      <c r="N802" s="33"/>
      <c r="O802" s="114"/>
      <c r="P802" s="35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</row>
    <row r="803" spans="1:45">
      <c r="A803" s="30"/>
      <c r="B803" s="30"/>
      <c r="C803" s="30"/>
      <c r="D803" s="30"/>
      <c r="E803" s="38"/>
      <c r="F803" s="38"/>
      <c r="G803" s="38"/>
      <c r="H803" s="38"/>
      <c r="I803" s="38"/>
      <c r="J803" s="38"/>
      <c r="K803" s="38"/>
      <c r="L803" s="33"/>
      <c r="M803" s="33"/>
      <c r="N803" s="33"/>
      <c r="O803" s="114"/>
      <c r="P803" s="35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</row>
    <row r="804" spans="1:45">
      <c r="A804" s="30"/>
      <c r="B804" s="30"/>
      <c r="C804" s="30"/>
      <c r="D804" s="30"/>
      <c r="E804" s="38"/>
      <c r="F804" s="38"/>
      <c r="G804" s="38"/>
      <c r="H804" s="38"/>
      <c r="I804" s="38"/>
      <c r="J804" s="38"/>
      <c r="K804" s="38"/>
      <c r="L804" s="33"/>
      <c r="M804" s="33"/>
      <c r="N804" s="33"/>
      <c r="O804" s="114"/>
      <c r="P804" s="35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</row>
    <row r="805" spans="1:45">
      <c r="A805" s="30"/>
      <c r="B805" s="30"/>
      <c r="C805" s="30"/>
      <c r="D805" s="30"/>
      <c r="E805" s="38"/>
      <c r="F805" s="38"/>
      <c r="G805" s="38"/>
      <c r="H805" s="38"/>
      <c r="I805" s="38"/>
      <c r="J805" s="38"/>
      <c r="K805" s="38"/>
      <c r="L805" s="33"/>
      <c r="M805" s="33"/>
      <c r="N805" s="33"/>
      <c r="O805" s="114"/>
      <c r="P805" s="35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</row>
    <row r="806" spans="1:45">
      <c r="A806" s="30"/>
      <c r="B806" s="30"/>
      <c r="C806" s="30"/>
      <c r="D806" s="30"/>
      <c r="E806" s="38"/>
      <c r="F806" s="38"/>
      <c r="G806" s="38"/>
      <c r="H806" s="38"/>
      <c r="I806" s="38"/>
      <c r="J806" s="38"/>
      <c r="K806" s="38"/>
      <c r="L806" s="33"/>
      <c r="M806" s="33"/>
      <c r="N806" s="33"/>
      <c r="O806" s="114"/>
      <c r="P806" s="35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</row>
    <row r="807" spans="1:45">
      <c r="A807" s="30"/>
      <c r="B807" s="30"/>
      <c r="C807" s="30"/>
      <c r="D807" s="30"/>
      <c r="E807" s="38"/>
      <c r="F807" s="38"/>
      <c r="G807" s="38"/>
      <c r="H807" s="38"/>
      <c r="I807" s="38"/>
      <c r="J807" s="38"/>
      <c r="K807" s="38"/>
      <c r="L807" s="33"/>
      <c r="M807" s="33"/>
      <c r="N807" s="33"/>
      <c r="O807" s="114"/>
      <c r="P807" s="35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</row>
    <row r="808" spans="1:45">
      <c r="A808" s="30"/>
      <c r="B808" s="30"/>
      <c r="C808" s="30"/>
      <c r="D808" s="30"/>
      <c r="E808" s="38"/>
      <c r="F808" s="38"/>
      <c r="G808" s="38"/>
      <c r="H808" s="38"/>
      <c r="I808" s="38"/>
      <c r="J808" s="38"/>
      <c r="K808" s="38"/>
      <c r="L808" s="33"/>
      <c r="M808" s="33"/>
      <c r="N808" s="33"/>
      <c r="O808" s="114"/>
      <c r="P808" s="35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</row>
    <row r="809" spans="1:45">
      <c r="A809" s="30"/>
      <c r="B809" s="30"/>
      <c r="C809" s="30"/>
      <c r="D809" s="30"/>
      <c r="E809" s="38"/>
      <c r="F809" s="38"/>
      <c r="G809" s="38"/>
      <c r="H809" s="38"/>
      <c r="I809" s="38"/>
      <c r="J809" s="38"/>
      <c r="K809" s="38"/>
      <c r="L809" s="33"/>
      <c r="M809" s="33"/>
      <c r="N809" s="33"/>
      <c r="O809" s="114"/>
      <c r="P809" s="35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</row>
    <row r="810" spans="1:45">
      <c r="A810" s="30"/>
      <c r="B810" s="30"/>
      <c r="C810" s="30"/>
      <c r="D810" s="30"/>
      <c r="E810" s="38"/>
      <c r="F810" s="38"/>
      <c r="G810" s="38"/>
      <c r="H810" s="38"/>
      <c r="I810" s="38"/>
      <c r="J810" s="38"/>
      <c r="K810" s="38"/>
      <c r="L810" s="33"/>
      <c r="M810" s="33"/>
      <c r="N810" s="33"/>
      <c r="O810" s="114"/>
      <c r="P810" s="35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</row>
    <row r="811" spans="1:45">
      <c r="A811" s="30"/>
      <c r="B811" s="30"/>
      <c r="C811" s="30"/>
      <c r="D811" s="30"/>
      <c r="E811" s="38"/>
      <c r="F811" s="38"/>
      <c r="G811" s="38"/>
      <c r="H811" s="38"/>
      <c r="I811" s="38"/>
      <c r="J811" s="38"/>
      <c r="K811" s="38"/>
      <c r="L811" s="33"/>
      <c r="M811" s="33"/>
      <c r="N811" s="33"/>
      <c r="O811" s="114"/>
      <c r="P811" s="35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</row>
    <row r="812" spans="1:45">
      <c r="A812" s="30"/>
      <c r="B812" s="30"/>
      <c r="C812" s="30"/>
      <c r="D812" s="30"/>
      <c r="E812" s="38"/>
      <c r="F812" s="38"/>
      <c r="G812" s="38"/>
      <c r="H812" s="38"/>
      <c r="I812" s="38"/>
      <c r="J812" s="38"/>
      <c r="K812" s="38"/>
      <c r="L812" s="33"/>
      <c r="M812" s="33"/>
      <c r="N812" s="33"/>
      <c r="O812" s="114"/>
      <c r="P812" s="35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</row>
    <row r="813" spans="1:45">
      <c r="A813" s="30"/>
      <c r="B813" s="30"/>
      <c r="C813" s="30"/>
      <c r="D813" s="30"/>
      <c r="E813" s="38"/>
      <c r="F813" s="38"/>
      <c r="G813" s="38"/>
      <c r="H813" s="38"/>
      <c r="I813" s="38"/>
      <c r="J813" s="38"/>
      <c r="K813" s="38"/>
      <c r="L813" s="33"/>
      <c r="M813" s="33"/>
      <c r="N813" s="33"/>
      <c r="O813" s="114"/>
      <c r="P813" s="35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</row>
    <row r="814" spans="1:45">
      <c r="A814" s="30"/>
      <c r="B814" s="30"/>
      <c r="C814" s="30"/>
      <c r="D814" s="30"/>
      <c r="E814" s="38"/>
      <c r="F814" s="38"/>
      <c r="G814" s="38"/>
      <c r="H814" s="38"/>
      <c r="I814" s="38"/>
      <c r="J814" s="38"/>
      <c r="K814" s="38"/>
      <c r="L814" s="33"/>
      <c r="M814" s="33"/>
      <c r="N814" s="33"/>
      <c r="O814" s="114"/>
      <c r="P814" s="35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</row>
    <row r="815" spans="1:45">
      <c r="A815" s="30"/>
      <c r="B815" s="30"/>
      <c r="C815" s="30"/>
      <c r="D815" s="30"/>
      <c r="E815" s="38"/>
      <c r="F815" s="38"/>
      <c r="G815" s="38"/>
      <c r="H815" s="38"/>
      <c r="I815" s="38"/>
      <c r="J815" s="38"/>
      <c r="K815" s="38"/>
      <c r="L815" s="33"/>
      <c r="M815" s="33"/>
      <c r="N815" s="33"/>
      <c r="O815" s="114"/>
      <c r="P815" s="35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</row>
    <row r="816" spans="1:45">
      <c r="A816" s="30"/>
      <c r="B816" s="30"/>
      <c r="C816" s="30"/>
      <c r="D816" s="30"/>
      <c r="E816" s="38"/>
      <c r="F816" s="38"/>
      <c r="G816" s="38"/>
      <c r="H816" s="38"/>
      <c r="I816" s="38"/>
      <c r="J816" s="38"/>
      <c r="K816" s="38"/>
      <c r="L816" s="33"/>
      <c r="M816" s="33"/>
      <c r="N816" s="33"/>
      <c r="O816" s="114"/>
      <c r="P816" s="35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</row>
    <row r="817" spans="1:45">
      <c r="A817" s="30"/>
      <c r="B817" s="30"/>
      <c r="C817" s="30"/>
      <c r="D817" s="30"/>
      <c r="E817" s="38"/>
      <c r="F817" s="38"/>
      <c r="G817" s="38"/>
      <c r="H817" s="38"/>
      <c r="I817" s="38"/>
      <c r="J817" s="38"/>
      <c r="K817" s="38"/>
      <c r="L817" s="33"/>
      <c r="M817" s="33"/>
      <c r="N817" s="33"/>
      <c r="O817" s="114"/>
      <c r="P817" s="35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</row>
    <row r="818" spans="1:45">
      <c r="A818" s="30"/>
      <c r="B818" s="30"/>
      <c r="C818" s="30"/>
      <c r="D818" s="30"/>
      <c r="E818" s="38"/>
      <c r="F818" s="38"/>
      <c r="G818" s="38"/>
      <c r="H818" s="38"/>
      <c r="I818" s="38"/>
      <c r="J818" s="38"/>
      <c r="K818" s="38"/>
      <c r="L818" s="33"/>
      <c r="M818" s="33"/>
      <c r="N818" s="33"/>
      <c r="O818" s="114"/>
      <c r="P818" s="35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</row>
    <row r="819" spans="1:45">
      <c r="A819" s="30"/>
      <c r="B819" s="30"/>
      <c r="C819" s="30"/>
      <c r="D819" s="30"/>
      <c r="E819" s="38"/>
      <c r="F819" s="38"/>
      <c r="G819" s="38"/>
      <c r="H819" s="38"/>
      <c r="I819" s="38"/>
      <c r="J819" s="38"/>
      <c r="K819" s="38"/>
      <c r="L819" s="33"/>
      <c r="M819" s="33"/>
      <c r="N819" s="33"/>
      <c r="O819" s="114"/>
      <c r="P819" s="35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</row>
    <row r="820" spans="1:45">
      <c r="A820" s="30"/>
      <c r="B820" s="30"/>
      <c r="C820" s="30"/>
      <c r="D820" s="30"/>
      <c r="E820" s="38"/>
      <c r="F820" s="38"/>
      <c r="G820" s="38"/>
      <c r="H820" s="38"/>
      <c r="I820" s="38"/>
      <c r="J820" s="38"/>
      <c r="K820" s="38"/>
      <c r="L820" s="33"/>
      <c r="M820" s="33"/>
      <c r="N820" s="33"/>
      <c r="O820" s="114"/>
      <c r="P820" s="35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</row>
    <row r="821" spans="1:45">
      <c r="A821" s="30"/>
      <c r="B821" s="30"/>
      <c r="C821" s="30"/>
      <c r="D821" s="30"/>
      <c r="E821" s="38"/>
      <c r="F821" s="38"/>
      <c r="G821" s="38"/>
      <c r="H821" s="38"/>
      <c r="I821" s="38"/>
      <c r="J821" s="38"/>
      <c r="K821" s="38"/>
      <c r="L821" s="33"/>
      <c r="M821" s="33"/>
      <c r="N821" s="33"/>
      <c r="O821" s="114"/>
      <c r="P821" s="35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</row>
    <row r="822" spans="1:45">
      <c r="A822" s="30"/>
      <c r="B822" s="30"/>
      <c r="C822" s="30"/>
      <c r="D822" s="30"/>
      <c r="E822" s="38"/>
      <c r="F822" s="38"/>
      <c r="G822" s="38"/>
      <c r="H822" s="38"/>
      <c r="I822" s="38"/>
      <c r="J822" s="38"/>
      <c r="K822" s="38"/>
      <c r="L822" s="33"/>
      <c r="M822" s="33"/>
      <c r="N822" s="33"/>
      <c r="O822" s="114"/>
      <c r="P822" s="35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</row>
    <row r="823" spans="1:45">
      <c r="A823" s="30"/>
      <c r="B823" s="30"/>
      <c r="C823" s="30"/>
      <c r="D823" s="30"/>
      <c r="E823" s="38"/>
      <c r="F823" s="38"/>
      <c r="G823" s="38"/>
      <c r="H823" s="38"/>
      <c r="I823" s="38"/>
      <c r="J823" s="38"/>
      <c r="K823" s="38"/>
      <c r="L823" s="33"/>
      <c r="M823" s="33"/>
      <c r="N823" s="33"/>
      <c r="O823" s="114"/>
      <c r="P823" s="35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</row>
    <row r="824" spans="1:45">
      <c r="A824" s="30"/>
      <c r="B824" s="30"/>
      <c r="C824" s="30"/>
      <c r="D824" s="30"/>
      <c r="E824" s="38"/>
      <c r="F824" s="38"/>
      <c r="G824" s="38"/>
      <c r="H824" s="38"/>
      <c r="I824" s="38"/>
      <c r="J824" s="38"/>
      <c r="K824" s="38"/>
      <c r="L824" s="33"/>
      <c r="M824" s="33"/>
      <c r="N824" s="33"/>
      <c r="O824" s="114"/>
      <c r="P824" s="35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</row>
    <row r="825" spans="1:45">
      <c r="A825" s="30"/>
      <c r="B825" s="30"/>
      <c r="C825" s="30"/>
      <c r="D825" s="30"/>
      <c r="E825" s="38"/>
      <c r="F825" s="38"/>
      <c r="G825" s="38"/>
      <c r="H825" s="38"/>
      <c r="I825" s="38"/>
      <c r="J825" s="38"/>
      <c r="K825" s="38"/>
      <c r="L825" s="33"/>
      <c r="M825" s="33"/>
      <c r="N825" s="33"/>
      <c r="O825" s="114"/>
      <c r="P825" s="35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</row>
    <row r="826" spans="1:45">
      <c r="A826" s="30"/>
      <c r="B826" s="30"/>
      <c r="C826" s="30"/>
      <c r="D826" s="30"/>
      <c r="E826" s="38"/>
      <c r="F826" s="38"/>
      <c r="G826" s="38"/>
      <c r="H826" s="38"/>
      <c r="I826" s="38"/>
      <c r="J826" s="38"/>
      <c r="K826" s="38"/>
      <c r="L826" s="33"/>
      <c r="M826" s="33"/>
      <c r="N826" s="33"/>
      <c r="O826" s="114"/>
      <c r="P826" s="35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</row>
    <row r="827" spans="1:45">
      <c r="A827" s="30"/>
      <c r="B827" s="30"/>
      <c r="C827" s="30"/>
      <c r="D827" s="30"/>
      <c r="E827" s="38"/>
      <c r="F827" s="38"/>
      <c r="G827" s="38"/>
      <c r="H827" s="38"/>
      <c r="I827" s="38"/>
      <c r="J827" s="38"/>
      <c r="K827" s="38"/>
      <c r="L827" s="33"/>
      <c r="M827" s="33"/>
      <c r="N827" s="33"/>
      <c r="O827" s="114"/>
      <c r="P827" s="35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</row>
    <row r="828" spans="1:45">
      <c r="A828" s="30"/>
      <c r="B828" s="30"/>
      <c r="C828" s="30"/>
      <c r="D828" s="30"/>
      <c r="E828" s="38"/>
      <c r="F828" s="38"/>
      <c r="G828" s="38"/>
      <c r="H828" s="38"/>
      <c r="I828" s="38"/>
      <c r="J828" s="38"/>
      <c r="K828" s="38"/>
      <c r="L828" s="33"/>
      <c r="M828" s="33"/>
      <c r="N828" s="33"/>
      <c r="O828" s="114"/>
      <c r="P828" s="35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</row>
    <row r="829" spans="1:45">
      <c r="A829" s="30"/>
      <c r="B829" s="30"/>
      <c r="C829" s="30"/>
      <c r="D829" s="30"/>
      <c r="E829" s="38"/>
      <c r="F829" s="38"/>
      <c r="G829" s="38"/>
      <c r="H829" s="38"/>
      <c r="I829" s="38"/>
      <c r="J829" s="38"/>
      <c r="K829" s="38"/>
      <c r="L829" s="33"/>
      <c r="M829" s="33"/>
      <c r="N829" s="33"/>
      <c r="O829" s="114"/>
      <c r="P829" s="35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</row>
    <row r="830" spans="1:45">
      <c r="A830" s="30"/>
      <c r="B830" s="30"/>
      <c r="C830" s="30"/>
      <c r="D830" s="30"/>
      <c r="E830" s="38"/>
      <c r="F830" s="38"/>
      <c r="G830" s="38"/>
      <c r="H830" s="38"/>
      <c r="I830" s="38"/>
      <c r="J830" s="38"/>
      <c r="K830" s="38"/>
      <c r="L830" s="33"/>
      <c r="M830" s="33"/>
      <c r="N830" s="33"/>
      <c r="O830" s="114"/>
      <c r="P830" s="35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</row>
    <row r="831" spans="1:45">
      <c r="A831" s="30"/>
      <c r="B831" s="30"/>
      <c r="C831" s="30"/>
      <c r="D831" s="30"/>
      <c r="E831" s="38"/>
      <c r="F831" s="38"/>
      <c r="G831" s="38"/>
      <c r="H831" s="38"/>
      <c r="I831" s="38"/>
      <c r="J831" s="38"/>
      <c r="K831" s="38"/>
      <c r="L831" s="33"/>
      <c r="M831" s="33"/>
      <c r="N831" s="33"/>
      <c r="O831" s="114"/>
      <c r="P831" s="35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</row>
    <row r="832" spans="1:45">
      <c r="A832" s="30"/>
      <c r="B832" s="30"/>
      <c r="C832" s="30"/>
      <c r="D832" s="30"/>
      <c r="E832" s="38"/>
      <c r="F832" s="38"/>
      <c r="G832" s="38"/>
      <c r="H832" s="38"/>
      <c r="I832" s="38"/>
      <c r="J832" s="38"/>
      <c r="K832" s="38"/>
      <c r="L832" s="33"/>
      <c r="M832" s="33"/>
      <c r="N832" s="33"/>
      <c r="O832" s="114"/>
      <c r="P832" s="35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</row>
    <row r="833" spans="1:45">
      <c r="A833" s="30"/>
      <c r="B833" s="30"/>
      <c r="C833" s="30"/>
      <c r="D833" s="30"/>
      <c r="E833" s="38"/>
      <c r="F833" s="38"/>
      <c r="G833" s="38"/>
      <c r="H833" s="38"/>
      <c r="I833" s="38"/>
      <c r="J833" s="38"/>
      <c r="K833" s="38"/>
      <c r="L833" s="33"/>
      <c r="M833" s="33"/>
      <c r="N833" s="33"/>
      <c r="O833" s="114"/>
      <c r="P833" s="35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</row>
    <row r="834" spans="1:45">
      <c r="A834" s="30"/>
      <c r="B834" s="30"/>
      <c r="C834" s="30"/>
      <c r="D834" s="30"/>
      <c r="E834" s="38"/>
      <c r="F834" s="38"/>
      <c r="G834" s="38"/>
      <c r="H834" s="38"/>
      <c r="I834" s="38"/>
      <c r="J834" s="38"/>
      <c r="K834" s="38"/>
      <c r="L834" s="33"/>
      <c r="M834" s="33"/>
      <c r="N834" s="33"/>
      <c r="O834" s="114"/>
      <c r="P834" s="35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</row>
    <row r="835" spans="1:45">
      <c r="A835" s="30"/>
      <c r="B835" s="30"/>
      <c r="C835" s="30"/>
      <c r="D835" s="30"/>
      <c r="E835" s="38"/>
      <c r="F835" s="38"/>
      <c r="G835" s="38"/>
      <c r="H835" s="38"/>
      <c r="I835" s="38"/>
      <c r="J835" s="38"/>
      <c r="K835" s="38"/>
      <c r="L835" s="33"/>
      <c r="M835" s="33"/>
      <c r="N835" s="33"/>
      <c r="O835" s="114"/>
      <c r="P835" s="35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</row>
    <row r="836" spans="1:45">
      <c r="A836" s="30"/>
      <c r="B836" s="30"/>
      <c r="C836" s="30"/>
      <c r="D836" s="30"/>
      <c r="E836" s="38"/>
      <c r="F836" s="38"/>
      <c r="G836" s="38"/>
      <c r="H836" s="38"/>
      <c r="I836" s="38"/>
      <c r="J836" s="38"/>
      <c r="K836" s="38"/>
      <c r="L836" s="33"/>
      <c r="M836" s="33"/>
      <c r="N836" s="33"/>
      <c r="O836" s="114"/>
      <c r="P836" s="35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</row>
    <row r="837" spans="1:45">
      <c r="A837" s="30"/>
      <c r="B837" s="30"/>
      <c r="C837" s="30"/>
      <c r="D837" s="30"/>
      <c r="E837" s="38"/>
      <c r="F837" s="38"/>
      <c r="G837" s="38"/>
      <c r="H837" s="38"/>
      <c r="I837" s="38"/>
      <c r="J837" s="38"/>
      <c r="K837" s="38"/>
      <c r="L837" s="33"/>
      <c r="M837" s="33"/>
      <c r="N837" s="33"/>
      <c r="O837" s="114"/>
      <c r="P837" s="35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</row>
    <row r="838" spans="1:45">
      <c r="A838" s="30"/>
      <c r="B838" s="30"/>
      <c r="C838" s="30"/>
      <c r="D838" s="30"/>
      <c r="E838" s="38"/>
      <c r="F838" s="38"/>
      <c r="G838" s="38"/>
      <c r="H838" s="38"/>
      <c r="I838" s="38"/>
      <c r="J838" s="38"/>
      <c r="K838" s="38"/>
      <c r="L838" s="33"/>
      <c r="M838" s="33"/>
      <c r="N838" s="33"/>
      <c r="O838" s="114"/>
      <c r="P838" s="35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</row>
    <row r="839" spans="1:45">
      <c r="A839" s="30"/>
      <c r="B839" s="30"/>
      <c r="C839" s="30"/>
      <c r="D839" s="30"/>
      <c r="E839" s="38"/>
      <c r="F839" s="38"/>
      <c r="G839" s="38"/>
      <c r="H839" s="38"/>
      <c r="I839" s="38"/>
      <c r="J839" s="38"/>
      <c r="K839" s="38"/>
      <c r="L839" s="33"/>
      <c r="M839" s="33"/>
      <c r="N839" s="33"/>
      <c r="O839" s="114"/>
      <c r="P839" s="35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</row>
    <row r="840" spans="1:45">
      <c r="A840" s="30"/>
      <c r="B840" s="30"/>
      <c r="C840" s="30"/>
      <c r="D840" s="30"/>
      <c r="E840" s="38"/>
      <c r="F840" s="38"/>
      <c r="G840" s="38"/>
      <c r="H840" s="38"/>
      <c r="I840" s="38"/>
      <c r="J840" s="38"/>
      <c r="K840" s="38"/>
      <c r="L840" s="33"/>
      <c r="M840" s="33"/>
      <c r="N840" s="33"/>
      <c r="O840" s="114"/>
      <c r="P840" s="35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</row>
    <row r="841" spans="1:45">
      <c r="A841" s="30"/>
      <c r="B841" s="30"/>
      <c r="C841" s="30"/>
      <c r="D841" s="30"/>
      <c r="E841" s="38"/>
      <c r="F841" s="38"/>
      <c r="G841" s="38"/>
      <c r="H841" s="38"/>
      <c r="I841" s="38"/>
      <c r="J841" s="38"/>
      <c r="K841" s="38"/>
      <c r="L841" s="33"/>
      <c r="M841" s="33"/>
      <c r="N841" s="33"/>
      <c r="O841" s="114"/>
      <c r="P841" s="35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</row>
    <row r="842" spans="1:45">
      <c r="A842" s="30"/>
      <c r="B842" s="30"/>
      <c r="C842" s="30"/>
      <c r="D842" s="30"/>
      <c r="E842" s="38"/>
      <c r="F842" s="38"/>
      <c r="G842" s="38"/>
      <c r="H842" s="38"/>
      <c r="I842" s="38"/>
      <c r="J842" s="38"/>
      <c r="K842" s="38"/>
      <c r="L842" s="33"/>
      <c r="M842" s="33"/>
      <c r="N842" s="33"/>
      <c r="O842" s="114"/>
      <c r="P842" s="35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</row>
    <row r="843" spans="1:45">
      <c r="A843" s="30"/>
      <c r="B843" s="30"/>
      <c r="C843" s="30"/>
      <c r="D843" s="30"/>
      <c r="E843" s="38"/>
      <c r="F843" s="38"/>
      <c r="G843" s="38"/>
      <c r="H843" s="38"/>
      <c r="I843" s="38"/>
      <c r="J843" s="38"/>
      <c r="K843" s="38"/>
      <c r="L843" s="33"/>
      <c r="M843" s="33"/>
      <c r="N843" s="33"/>
      <c r="O843" s="114"/>
      <c r="P843" s="35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</row>
    <row r="844" spans="1:45">
      <c r="A844" s="30"/>
      <c r="B844" s="30"/>
      <c r="C844" s="30"/>
      <c r="D844" s="30"/>
      <c r="E844" s="38"/>
      <c r="F844" s="38"/>
      <c r="G844" s="38"/>
      <c r="H844" s="38"/>
      <c r="I844" s="38"/>
      <c r="J844" s="38"/>
      <c r="K844" s="38"/>
      <c r="L844" s="33"/>
      <c r="M844" s="33"/>
      <c r="N844" s="33"/>
      <c r="O844" s="114"/>
      <c r="P844" s="35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</row>
    <row r="845" spans="1:45">
      <c r="A845" s="30"/>
      <c r="B845" s="30"/>
      <c r="C845" s="30"/>
      <c r="D845" s="30"/>
      <c r="E845" s="38"/>
      <c r="F845" s="38"/>
      <c r="G845" s="38"/>
      <c r="H845" s="38"/>
      <c r="I845" s="38"/>
      <c r="J845" s="38"/>
      <c r="K845" s="38"/>
      <c r="L845" s="33"/>
      <c r="M845" s="33"/>
      <c r="N845" s="33"/>
      <c r="O845" s="114"/>
      <c r="P845" s="35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</row>
    <row r="846" spans="1:45">
      <c r="A846" s="30"/>
      <c r="B846" s="30"/>
      <c r="C846" s="30"/>
      <c r="D846" s="30"/>
      <c r="E846" s="38"/>
      <c r="F846" s="38"/>
      <c r="G846" s="38"/>
      <c r="H846" s="38"/>
      <c r="I846" s="38"/>
      <c r="J846" s="38"/>
      <c r="K846" s="38"/>
      <c r="L846" s="33"/>
      <c r="M846" s="33"/>
      <c r="N846" s="33"/>
      <c r="O846" s="114"/>
      <c r="P846" s="35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</row>
    <row r="847" spans="1:45">
      <c r="A847" s="30"/>
      <c r="B847" s="30"/>
      <c r="C847" s="30"/>
      <c r="D847" s="30"/>
      <c r="E847" s="38"/>
      <c r="F847" s="38"/>
      <c r="G847" s="38"/>
      <c r="H847" s="38"/>
      <c r="I847" s="38"/>
      <c r="J847" s="38"/>
      <c r="K847" s="38"/>
      <c r="L847" s="33"/>
      <c r="M847" s="33"/>
      <c r="N847" s="33"/>
      <c r="O847" s="114"/>
      <c r="P847" s="35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</row>
    <row r="848" spans="1:45">
      <c r="A848" s="30"/>
      <c r="B848" s="30"/>
      <c r="C848" s="30"/>
      <c r="D848" s="30"/>
      <c r="E848" s="38"/>
      <c r="F848" s="38"/>
      <c r="G848" s="38"/>
      <c r="H848" s="38"/>
      <c r="I848" s="38"/>
      <c r="J848" s="38"/>
      <c r="K848" s="38"/>
      <c r="L848" s="33"/>
      <c r="M848" s="33"/>
      <c r="N848" s="33"/>
      <c r="O848" s="114"/>
      <c r="P848" s="35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</row>
    <row r="849" spans="1:45">
      <c r="A849" s="30"/>
      <c r="B849" s="30"/>
      <c r="C849" s="30"/>
      <c r="D849" s="30"/>
      <c r="E849" s="38"/>
      <c r="F849" s="38"/>
      <c r="G849" s="38"/>
      <c r="H849" s="38"/>
      <c r="I849" s="38"/>
      <c r="J849" s="38"/>
      <c r="K849" s="38"/>
      <c r="L849" s="33"/>
      <c r="M849" s="33"/>
      <c r="N849" s="33"/>
      <c r="O849" s="114"/>
      <c r="P849" s="35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</row>
    <row r="850" spans="1:45">
      <c r="A850" s="30"/>
      <c r="B850" s="30"/>
      <c r="C850" s="30"/>
      <c r="D850" s="30"/>
      <c r="E850" s="38"/>
      <c r="F850" s="38"/>
      <c r="G850" s="38"/>
      <c r="H850" s="38"/>
      <c r="I850" s="38"/>
      <c r="J850" s="38"/>
      <c r="K850" s="38"/>
      <c r="L850" s="33"/>
      <c r="M850" s="33"/>
      <c r="N850" s="33"/>
      <c r="O850" s="114"/>
      <c r="P850" s="35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</row>
    <row r="851" spans="1:45">
      <c r="A851" s="30"/>
      <c r="B851" s="30"/>
      <c r="C851" s="30"/>
      <c r="D851" s="30"/>
      <c r="E851" s="38"/>
      <c r="F851" s="38"/>
      <c r="G851" s="38"/>
      <c r="H851" s="38"/>
      <c r="I851" s="38"/>
      <c r="J851" s="38"/>
      <c r="K851" s="38"/>
      <c r="L851" s="33"/>
      <c r="M851" s="33"/>
      <c r="N851" s="33"/>
      <c r="O851" s="114"/>
      <c r="P851" s="35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</row>
    <row r="852" spans="1:45">
      <c r="A852" s="30"/>
      <c r="B852" s="30"/>
      <c r="C852" s="30"/>
      <c r="D852" s="30"/>
      <c r="E852" s="38"/>
      <c r="F852" s="38"/>
      <c r="G852" s="38"/>
      <c r="H852" s="38"/>
      <c r="I852" s="38"/>
      <c r="J852" s="38"/>
      <c r="K852" s="38"/>
      <c r="L852" s="33"/>
      <c r="M852" s="33"/>
      <c r="N852" s="33"/>
      <c r="O852" s="114"/>
      <c r="P852" s="35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</row>
    <row r="853" spans="1:45">
      <c r="A853" s="30"/>
      <c r="B853" s="30"/>
      <c r="C853" s="30"/>
      <c r="D853" s="30"/>
      <c r="E853" s="38"/>
      <c r="F853" s="38"/>
      <c r="G853" s="38"/>
      <c r="H853" s="38"/>
      <c r="I853" s="38"/>
      <c r="J853" s="38"/>
      <c r="K853" s="38"/>
      <c r="L853" s="33"/>
      <c r="M853" s="33"/>
      <c r="N853" s="33"/>
      <c r="O853" s="114"/>
      <c r="P853" s="35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</row>
    <row r="854" spans="1:45">
      <c r="A854" s="30"/>
      <c r="B854" s="30"/>
      <c r="C854" s="30"/>
      <c r="D854" s="30"/>
      <c r="E854" s="38"/>
      <c r="F854" s="38"/>
      <c r="G854" s="38"/>
      <c r="H854" s="38"/>
      <c r="I854" s="38"/>
      <c r="J854" s="38"/>
      <c r="K854" s="38"/>
      <c r="L854" s="33"/>
      <c r="M854" s="33"/>
      <c r="N854" s="33"/>
      <c r="O854" s="114"/>
      <c r="P854" s="35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</row>
    <row r="855" spans="1:45">
      <c r="A855" s="30"/>
      <c r="B855" s="30"/>
      <c r="C855" s="30"/>
      <c r="D855" s="30"/>
      <c r="E855" s="38"/>
      <c r="F855" s="38"/>
      <c r="G855" s="38"/>
      <c r="H855" s="38"/>
      <c r="I855" s="38"/>
      <c r="J855" s="38"/>
      <c r="K855" s="38"/>
      <c r="L855" s="33"/>
      <c r="M855" s="33"/>
      <c r="N855" s="33"/>
      <c r="O855" s="114"/>
      <c r="P855" s="35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</row>
    <row r="856" spans="1:45">
      <c r="A856" s="30"/>
      <c r="B856" s="30"/>
      <c r="C856" s="30"/>
      <c r="D856" s="30"/>
      <c r="E856" s="38"/>
      <c r="F856" s="38"/>
      <c r="G856" s="38"/>
      <c r="H856" s="38"/>
      <c r="I856" s="38"/>
      <c r="J856" s="38"/>
      <c r="K856" s="38"/>
      <c r="L856" s="33"/>
      <c r="M856" s="33"/>
      <c r="N856" s="33"/>
      <c r="O856" s="114"/>
      <c r="P856" s="35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</row>
    <row r="857" spans="1:45">
      <c r="A857" s="30"/>
      <c r="B857" s="30"/>
      <c r="C857" s="30"/>
      <c r="D857" s="30"/>
      <c r="E857" s="38"/>
      <c r="F857" s="38"/>
      <c r="G857" s="38"/>
      <c r="H857" s="38"/>
      <c r="I857" s="38"/>
      <c r="J857" s="38"/>
      <c r="K857" s="38"/>
      <c r="L857" s="33"/>
      <c r="M857" s="33"/>
      <c r="N857" s="33"/>
      <c r="O857" s="114"/>
      <c r="P857" s="35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</row>
    <row r="858" spans="1:45">
      <c r="A858" s="30"/>
      <c r="B858" s="30"/>
      <c r="C858" s="30"/>
      <c r="D858" s="30"/>
      <c r="E858" s="38"/>
      <c r="F858" s="38"/>
      <c r="G858" s="38"/>
      <c r="H858" s="38"/>
      <c r="I858" s="38"/>
      <c r="J858" s="38"/>
      <c r="K858" s="38"/>
      <c r="L858" s="33"/>
      <c r="M858" s="33"/>
      <c r="N858" s="33"/>
      <c r="O858" s="114"/>
      <c r="P858" s="35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</row>
    <row r="859" spans="1:45">
      <c r="A859" s="30"/>
      <c r="B859" s="30"/>
      <c r="C859" s="30"/>
      <c r="D859" s="30"/>
      <c r="E859" s="38"/>
      <c r="F859" s="38"/>
      <c r="G859" s="38"/>
      <c r="H859" s="38"/>
      <c r="I859" s="38"/>
      <c r="J859" s="38"/>
      <c r="K859" s="38"/>
      <c r="L859" s="33"/>
      <c r="M859" s="33"/>
      <c r="N859" s="33"/>
      <c r="O859" s="114"/>
      <c r="P859" s="35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</row>
    <row r="860" spans="1:45">
      <c r="A860" s="30"/>
      <c r="B860" s="30"/>
      <c r="C860" s="30"/>
      <c r="D860" s="30"/>
      <c r="E860" s="38"/>
      <c r="F860" s="38"/>
      <c r="G860" s="38"/>
      <c r="H860" s="38"/>
      <c r="I860" s="38"/>
      <c r="J860" s="38"/>
      <c r="K860" s="38"/>
      <c r="L860" s="33"/>
      <c r="M860" s="33"/>
      <c r="N860" s="33"/>
      <c r="O860" s="114"/>
      <c r="P860" s="35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</row>
    <row r="861" spans="1:45">
      <c r="A861" s="30"/>
      <c r="B861" s="30"/>
      <c r="C861" s="30"/>
      <c r="D861" s="30"/>
      <c r="E861" s="38"/>
      <c r="F861" s="38"/>
      <c r="G861" s="38"/>
      <c r="H861" s="38"/>
      <c r="I861" s="38"/>
      <c r="J861" s="38"/>
      <c r="K861" s="38"/>
      <c r="L861" s="33"/>
      <c r="M861" s="33"/>
      <c r="N861" s="33"/>
      <c r="O861" s="114"/>
      <c r="P861" s="35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</row>
    <row r="862" spans="1:45">
      <c r="A862" s="30"/>
      <c r="B862" s="30"/>
      <c r="C862" s="30"/>
      <c r="D862" s="30"/>
      <c r="E862" s="38"/>
      <c r="F862" s="38"/>
      <c r="G862" s="38"/>
      <c r="H862" s="38"/>
      <c r="I862" s="38"/>
      <c r="J862" s="38"/>
      <c r="K862" s="38"/>
      <c r="L862" s="33"/>
      <c r="M862" s="33"/>
      <c r="N862" s="33"/>
      <c r="O862" s="114"/>
      <c r="P862" s="35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</row>
    <row r="863" spans="1:45">
      <c r="A863" s="30"/>
      <c r="B863" s="30"/>
      <c r="C863" s="30"/>
      <c r="D863" s="30"/>
      <c r="E863" s="38"/>
      <c r="F863" s="38"/>
      <c r="G863" s="38"/>
      <c r="H863" s="38"/>
      <c r="I863" s="38"/>
      <c r="J863" s="38"/>
      <c r="K863" s="38"/>
      <c r="L863" s="33"/>
      <c r="M863" s="33"/>
      <c r="N863" s="33"/>
      <c r="O863" s="114"/>
      <c r="P863" s="35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</row>
    <row r="864" spans="1:45">
      <c r="A864" s="30"/>
      <c r="B864" s="30"/>
      <c r="C864" s="30"/>
      <c r="D864" s="30"/>
      <c r="E864" s="38"/>
      <c r="F864" s="38"/>
      <c r="G864" s="38"/>
      <c r="H864" s="38"/>
      <c r="I864" s="38"/>
      <c r="J864" s="38"/>
      <c r="K864" s="38"/>
      <c r="L864" s="33"/>
      <c r="M864" s="33"/>
      <c r="N864" s="33"/>
      <c r="O864" s="114"/>
      <c r="P864" s="35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</row>
    <row r="865" spans="1:45">
      <c r="A865" s="30"/>
      <c r="B865" s="30"/>
      <c r="C865" s="30"/>
      <c r="D865" s="30"/>
      <c r="E865" s="38"/>
      <c r="F865" s="38"/>
      <c r="G865" s="38"/>
      <c r="H865" s="38"/>
      <c r="I865" s="38"/>
      <c r="J865" s="38"/>
      <c r="K865" s="38"/>
      <c r="L865" s="33"/>
      <c r="M865" s="33"/>
      <c r="N865" s="33"/>
      <c r="O865" s="114"/>
      <c r="P865" s="35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</row>
    <row r="866" spans="1:45">
      <c r="A866" s="30"/>
      <c r="B866" s="30"/>
      <c r="C866" s="30"/>
      <c r="D866" s="30"/>
      <c r="E866" s="38"/>
      <c r="F866" s="38"/>
      <c r="G866" s="38"/>
      <c r="H866" s="38"/>
      <c r="I866" s="38"/>
      <c r="J866" s="38"/>
      <c r="K866" s="38"/>
      <c r="L866" s="33"/>
      <c r="M866" s="33"/>
      <c r="N866" s="33"/>
      <c r="O866" s="114"/>
      <c r="P866" s="35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</row>
    <row r="867" spans="1:45">
      <c r="A867" s="30"/>
      <c r="B867" s="30"/>
      <c r="C867" s="30"/>
      <c r="D867" s="30"/>
      <c r="E867" s="38"/>
      <c r="F867" s="38"/>
      <c r="G867" s="38"/>
      <c r="H867" s="38"/>
      <c r="I867" s="38"/>
      <c r="J867" s="38"/>
      <c r="K867" s="38"/>
      <c r="L867" s="33"/>
      <c r="M867" s="33"/>
      <c r="N867" s="33"/>
      <c r="O867" s="114"/>
      <c r="P867" s="35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</row>
    <row r="868" spans="1:45">
      <c r="A868" s="30"/>
      <c r="B868" s="30"/>
      <c r="C868" s="30"/>
      <c r="D868" s="30"/>
      <c r="E868" s="38"/>
      <c r="F868" s="38"/>
      <c r="G868" s="38"/>
      <c r="H868" s="38"/>
      <c r="I868" s="38"/>
      <c r="J868" s="38"/>
      <c r="K868" s="38"/>
      <c r="L868" s="33"/>
      <c r="M868" s="33"/>
      <c r="N868" s="33"/>
      <c r="O868" s="114"/>
      <c r="P868" s="35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</row>
    <row r="869" spans="1:45">
      <c r="A869" s="30"/>
      <c r="B869" s="30"/>
      <c r="C869" s="30"/>
      <c r="D869" s="30"/>
      <c r="E869" s="38"/>
      <c r="F869" s="38"/>
      <c r="G869" s="38"/>
      <c r="H869" s="38"/>
      <c r="I869" s="38"/>
      <c r="J869" s="38"/>
      <c r="K869" s="38"/>
      <c r="L869" s="33"/>
      <c r="M869" s="33"/>
      <c r="N869" s="33"/>
      <c r="O869" s="114"/>
      <c r="P869" s="35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</row>
    <row r="870" spans="1:45">
      <c r="A870" s="30"/>
      <c r="B870" s="30"/>
      <c r="C870" s="30"/>
      <c r="D870" s="30"/>
      <c r="E870" s="38"/>
      <c r="F870" s="38"/>
      <c r="G870" s="38"/>
      <c r="H870" s="38"/>
      <c r="I870" s="38"/>
      <c r="J870" s="38"/>
      <c r="K870" s="38"/>
      <c r="L870" s="33"/>
      <c r="M870" s="33"/>
      <c r="N870" s="33"/>
      <c r="O870" s="114"/>
      <c r="P870" s="35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</row>
    <row r="871" spans="1:45">
      <c r="A871" s="30"/>
      <c r="B871" s="30"/>
      <c r="C871" s="30"/>
      <c r="D871" s="30"/>
      <c r="E871" s="38"/>
      <c r="F871" s="38"/>
      <c r="G871" s="38"/>
      <c r="H871" s="38"/>
      <c r="I871" s="38"/>
      <c r="J871" s="38"/>
      <c r="K871" s="38"/>
      <c r="L871" s="33"/>
      <c r="M871" s="33"/>
      <c r="N871" s="33"/>
      <c r="O871" s="114"/>
      <c r="P871" s="35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</row>
    <row r="872" spans="1:45">
      <c r="A872" s="30"/>
      <c r="B872" s="30"/>
      <c r="C872" s="30"/>
      <c r="D872" s="30"/>
      <c r="E872" s="38"/>
      <c r="F872" s="38"/>
      <c r="G872" s="38"/>
      <c r="H872" s="38"/>
      <c r="I872" s="38"/>
      <c r="J872" s="38"/>
      <c r="K872" s="38"/>
      <c r="L872" s="33"/>
      <c r="M872" s="33"/>
      <c r="N872" s="33"/>
      <c r="O872" s="114"/>
      <c r="P872" s="35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</row>
    <row r="873" spans="1:45">
      <c r="A873" s="30"/>
      <c r="B873" s="30"/>
      <c r="C873" s="30"/>
      <c r="D873" s="30"/>
      <c r="E873" s="38"/>
      <c r="F873" s="38"/>
      <c r="G873" s="38"/>
      <c r="H873" s="38"/>
      <c r="I873" s="38"/>
      <c r="J873" s="38"/>
      <c r="K873" s="38"/>
      <c r="L873" s="33"/>
      <c r="M873" s="33"/>
      <c r="N873" s="33"/>
      <c r="O873" s="114"/>
      <c r="P873" s="35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</row>
    <row r="874" spans="1:45">
      <c r="A874" s="30"/>
      <c r="B874" s="30"/>
      <c r="C874" s="30"/>
      <c r="D874" s="30"/>
      <c r="E874" s="38"/>
      <c r="F874" s="38"/>
      <c r="G874" s="38"/>
      <c r="H874" s="38"/>
      <c r="I874" s="38"/>
      <c r="J874" s="38"/>
      <c r="K874" s="38"/>
      <c r="L874" s="33"/>
      <c r="M874" s="33"/>
      <c r="N874" s="33"/>
      <c r="O874" s="114"/>
      <c r="P874" s="35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</row>
    <row r="875" spans="1:45">
      <c r="A875" s="30"/>
      <c r="B875" s="30"/>
      <c r="C875" s="30"/>
      <c r="D875" s="30"/>
      <c r="E875" s="38"/>
      <c r="F875" s="38"/>
      <c r="G875" s="38"/>
      <c r="H875" s="38"/>
      <c r="I875" s="38"/>
      <c r="J875" s="38"/>
      <c r="K875" s="38"/>
      <c r="L875" s="33"/>
      <c r="M875" s="33"/>
      <c r="N875" s="33"/>
      <c r="O875" s="114"/>
      <c r="P875" s="35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</row>
    <row r="876" spans="1:45">
      <c r="A876" s="30"/>
      <c r="B876" s="30"/>
      <c r="C876" s="30"/>
      <c r="D876" s="30"/>
      <c r="E876" s="38"/>
      <c r="F876" s="38"/>
      <c r="G876" s="38"/>
      <c r="H876" s="38"/>
      <c r="I876" s="38"/>
      <c r="J876" s="38"/>
      <c r="K876" s="38"/>
      <c r="L876" s="33"/>
      <c r="M876" s="33"/>
      <c r="N876" s="33"/>
      <c r="O876" s="114"/>
      <c r="P876" s="35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</row>
    <row r="877" spans="1:45">
      <c r="A877" s="30"/>
      <c r="B877" s="30"/>
      <c r="C877" s="30"/>
      <c r="D877" s="30"/>
      <c r="E877" s="38"/>
      <c r="F877" s="38"/>
      <c r="G877" s="38"/>
      <c r="H877" s="38"/>
      <c r="I877" s="38"/>
      <c r="J877" s="38"/>
      <c r="K877" s="38"/>
      <c r="L877" s="33"/>
      <c r="M877" s="33"/>
      <c r="N877" s="33"/>
      <c r="O877" s="114"/>
      <c r="P877" s="35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</row>
    <row r="878" spans="1:45">
      <c r="A878" s="30"/>
      <c r="B878" s="30"/>
      <c r="C878" s="30"/>
      <c r="D878" s="30"/>
      <c r="E878" s="38"/>
      <c r="F878" s="38"/>
      <c r="G878" s="38"/>
      <c r="H878" s="38"/>
      <c r="I878" s="38"/>
      <c r="J878" s="38"/>
      <c r="K878" s="38"/>
      <c r="L878" s="33"/>
      <c r="M878" s="33"/>
      <c r="N878" s="33"/>
      <c r="O878" s="114"/>
      <c r="P878" s="35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</row>
    <row r="879" spans="1:45">
      <c r="A879" s="30"/>
      <c r="B879" s="30"/>
      <c r="C879" s="30"/>
      <c r="D879" s="30"/>
      <c r="E879" s="38"/>
      <c r="F879" s="38"/>
      <c r="G879" s="38"/>
      <c r="H879" s="38"/>
      <c r="I879" s="38"/>
      <c r="J879" s="38"/>
      <c r="K879" s="38"/>
      <c r="L879" s="33"/>
      <c r="M879" s="33"/>
      <c r="N879" s="33"/>
      <c r="O879" s="114"/>
      <c r="P879" s="35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</row>
    <row r="880" spans="1:45">
      <c r="A880" s="30"/>
      <c r="B880" s="30"/>
      <c r="C880" s="30"/>
      <c r="D880" s="30"/>
      <c r="E880" s="38"/>
      <c r="F880" s="38"/>
      <c r="G880" s="38"/>
      <c r="H880" s="38"/>
      <c r="I880" s="38"/>
      <c r="J880" s="38"/>
      <c r="K880" s="38"/>
      <c r="L880" s="33"/>
      <c r="M880" s="33"/>
      <c r="N880" s="33"/>
      <c r="O880" s="114"/>
      <c r="P880" s="35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</row>
    <row r="881" spans="1:45">
      <c r="A881" s="30"/>
      <c r="B881" s="30"/>
      <c r="C881" s="30"/>
      <c r="D881" s="30"/>
      <c r="E881" s="38"/>
      <c r="F881" s="38"/>
      <c r="G881" s="38"/>
      <c r="H881" s="38"/>
      <c r="I881" s="38"/>
      <c r="J881" s="38"/>
      <c r="K881" s="38"/>
      <c r="L881" s="33"/>
      <c r="M881" s="33"/>
      <c r="N881" s="33"/>
      <c r="O881" s="114"/>
      <c r="P881" s="35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</row>
    <row r="882" spans="1:45">
      <c r="A882" s="30"/>
      <c r="B882" s="30"/>
      <c r="C882" s="30"/>
      <c r="D882" s="30"/>
      <c r="E882" s="38"/>
      <c r="F882" s="38"/>
      <c r="G882" s="38"/>
      <c r="H882" s="38"/>
      <c r="I882" s="38"/>
      <c r="J882" s="38"/>
      <c r="K882" s="38"/>
      <c r="L882" s="33"/>
      <c r="M882" s="33"/>
      <c r="N882" s="33"/>
      <c r="O882" s="114"/>
      <c r="P882" s="35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</row>
    <row r="883" spans="1:45">
      <c r="A883" s="30"/>
      <c r="B883" s="30"/>
      <c r="C883" s="30"/>
      <c r="D883" s="30"/>
      <c r="E883" s="38"/>
      <c r="F883" s="38"/>
      <c r="G883" s="38"/>
      <c r="H883" s="38"/>
      <c r="I883" s="38"/>
      <c r="J883" s="38"/>
      <c r="K883" s="38"/>
      <c r="L883" s="33"/>
      <c r="M883" s="33"/>
      <c r="N883" s="33"/>
      <c r="O883" s="114"/>
      <c r="P883" s="35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</row>
    <row r="884" spans="1:45">
      <c r="A884" s="30"/>
      <c r="B884" s="30"/>
      <c r="C884" s="30"/>
      <c r="D884" s="30"/>
      <c r="E884" s="38"/>
      <c r="F884" s="38"/>
      <c r="G884" s="38"/>
      <c r="H884" s="38"/>
      <c r="I884" s="38"/>
      <c r="J884" s="38"/>
      <c r="K884" s="38"/>
      <c r="L884" s="33"/>
      <c r="M884" s="33"/>
      <c r="N884" s="33"/>
      <c r="O884" s="114"/>
      <c r="P884" s="35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</row>
    <row r="885" spans="1:45">
      <c r="A885" s="30"/>
      <c r="B885" s="30"/>
      <c r="C885" s="30"/>
      <c r="D885" s="30"/>
      <c r="E885" s="38"/>
      <c r="F885" s="38"/>
      <c r="G885" s="38"/>
      <c r="H885" s="38"/>
      <c r="I885" s="38"/>
      <c r="J885" s="38"/>
      <c r="K885" s="38"/>
      <c r="L885" s="33"/>
      <c r="M885" s="33"/>
      <c r="N885" s="33"/>
      <c r="O885" s="114"/>
      <c r="P885" s="35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</row>
    <row r="886" spans="1:45">
      <c r="A886" s="30"/>
      <c r="B886" s="30"/>
      <c r="C886" s="30"/>
      <c r="D886" s="30"/>
      <c r="E886" s="38"/>
      <c r="F886" s="38"/>
      <c r="G886" s="38"/>
      <c r="H886" s="38"/>
      <c r="I886" s="38"/>
      <c r="J886" s="38"/>
      <c r="K886" s="38"/>
      <c r="L886" s="33"/>
      <c r="M886" s="33"/>
      <c r="N886" s="33"/>
      <c r="O886" s="114"/>
      <c r="P886" s="35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</row>
    <row r="887" spans="1:45">
      <c r="A887" s="30"/>
      <c r="B887" s="30"/>
      <c r="C887" s="30"/>
      <c r="D887" s="30"/>
      <c r="E887" s="38"/>
      <c r="F887" s="38"/>
      <c r="G887" s="38"/>
      <c r="H887" s="38"/>
      <c r="I887" s="38"/>
      <c r="J887" s="38"/>
      <c r="K887" s="38"/>
      <c r="L887" s="33"/>
      <c r="M887" s="33"/>
      <c r="N887" s="33"/>
      <c r="O887" s="114"/>
      <c r="P887" s="35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</row>
    <row r="888" spans="1:45">
      <c r="A888" s="30"/>
      <c r="B888" s="30"/>
      <c r="C888" s="30"/>
      <c r="D888" s="30"/>
      <c r="E888" s="38"/>
      <c r="F888" s="38"/>
      <c r="G888" s="38"/>
      <c r="H888" s="38"/>
      <c r="I888" s="38"/>
      <c r="J888" s="38"/>
      <c r="K888" s="38"/>
      <c r="L888" s="33"/>
      <c r="M888" s="33"/>
      <c r="N888" s="33"/>
      <c r="O888" s="114"/>
      <c r="P888" s="35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</row>
    <row r="889" spans="1:45">
      <c r="A889" s="30"/>
      <c r="B889" s="30"/>
      <c r="C889" s="30"/>
      <c r="D889" s="30"/>
      <c r="E889" s="38"/>
      <c r="F889" s="38"/>
      <c r="G889" s="38"/>
      <c r="H889" s="38"/>
      <c r="I889" s="38"/>
      <c r="J889" s="38"/>
      <c r="K889" s="38"/>
      <c r="L889" s="33"/>
      <c r="M889" s="33"/>
      <c r="N889" s="33"/>
      <c r="O889" s="114"/>
      <c r="P889" s="35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</row>
    <row r="890" spans="1:45">
      <c r="A890" s="30"/>
      <c r="B890" s="30"/>
      <c r="C890" s="30"/>
      <c r="D890" s="30"/>
      <c r="E890" s="38"/>
      <c r="F890" s="38"/>
      <c r="G890" s="38"/>
      <c r="H890" s="38"/>
      <c r="I890" s="38"/>
      <c r="J890" s="38"/>
      <c r="K890" s="38"/>
      <c r="L890" s="33"/>
      <c r="M890" s="33"/>
      <c r="N890" s="33"/>
      <c r="O890" s="114"/>
      <c r="P890" s="35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</row>
    <row r="891" spans="1:45">
      <c r="A891" s="30"/>
      <c r="B891" s="30"/>
      <c r="C891" s="30"/>
      <c r="D891" s="30"/>
      <c r="E891" s="38"/>
      <c r="F891" s="38"/>
      <c r="G891" s="38"/>
      <c r="H891" s="38"/>
      <c r="I891" s="38"/>
      <c r="J891" s="38"/>
      <c r="K891" s="38"/>
      <c r="L891" s="33"/>
      <c r="M891" s="33"/>
      <c r="N891" s="33"/>
      <c r="O891" s="114"/>
      <c r="P891" s="35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</row>
    <row r="892" spans="1:45">
      <c r="A892" s="30"/>
      <c r="B892" s="30"/>
      <c r="C892" s="30"/>
      <c r="D892" s="30"/>
      <c r="E892" s="38"/>
      <c r="F892" s="38"/>
      <c r="G892" s="38"/>
      <c r="H892" s="38"/>
      <c r="I892" s="38"/>
      <c r="J892" s="38"/>
      <c r="K892" s="38"/>
      <c r="L892" s="33"/>
      <c r="M892" s="33"/>
      <c r="N892" s="33"/>
      <c r="O892" s="114"/>
      <c r="P892" s="35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</row>
    <row r="893" spans="1:45">
      <c r="A893" s="30"/>
      <c r="B893" s="30"/>
      <c r="C893" s="30"/>
      <c r="D893" s="30"/>
      <c r="E893" s="38"/>
      <c r="F893" s="38"/>
      <c r="G893" s="38"/>
      <c r="H893" s="38"/>
      <c r="I893" s="38"/>
      <c r="J893" s="38"/>
      <c r="K893" s="38"/>
      <c r="L893" s="33"/>
      <c r="M893" s="33"/>
      <c r="N893" s="33"/>
      <c r="O893" s="114"/>
      <c r="P893" s="35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</row>
    <row r="894" spans="1:45">
      <c r="A894" s="30"/>
      <c r="B894" s="30"/>
      <c r="C894" s="30"/>
      <c r="D894" s="30"/>
      <c r="E894" s="38"/>
      <c r="F894" s="38"/>
      <c r="G894" s="38"/>
      <c r="H894" s="38"/>
      <c r="I894" s="38"/>
      <c r="J894" s="38"/>
      <c r="K894" s="38"/>
      <c r="L894" s="33"/>
      <c r="M894" s="33"/>
      <c r="N894" s="33"/>
      <c r="O894" s="114"/>
      <c r="P894" s="35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</row>
    <row r="895" spans="1:45">
      <c r="A895" s="30"/>
      <c r="B895" s="30"/>
      <c r="C895" s="30"/>
      <c r="D895" s="30"/>
      <c r="E895" s="38"/>
      <c r="F895" s="38"/>
      <c r="G895" s="38"/>
      <c r="H895" s="38"/>
      <c r="I895" s="38"/>
      <c r="J895" s="38"/>
      <c r="K895" s="38"/>
      <c r="L895" s="33"/>
      <c r="M895" s="33"/>
      <c r="N895" s="33"/>
      <c r="O895" s="114"/>
      <c r="P895" s="35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</row>
    <row r="896" spans="1:45">
      <c r="A896" s="30"/>
      <c r="B896" s="30"/>
      <c r="C896" s="30"/>
      <c r="D896" s="30"/>
      <c r="E896" s="38"/>
      <c r="F896" s="38"/>
      <c r="G896" s="38"/>
      <c r="H896" s="38"/>
      <c r="I896" s="38"/>
      <c r="J896" s="38"/>
      <c r="K896" s="38"/>
      <c r="L896" s="33"/>
      <c r="M896" s="33"/>
      <c r="N896" s="33"/>
      <c r="O896" s="114"/>
      <c r="P896" s="35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</row>
    <row r="897" spans="1:45">
      <c r="A897" s="30"/>
      <c r="B897" s="30"/>
      <c r="C897" s="30"/>
      <c r="D897" s="30"/>
      <c r="E897" s="38"/>
      <c r="F897" s="38"/>
      <c r="G897" s="38"/>
      <c r="H897" s="38"/>
      <c r="I897" s="38"/>
      <c r="J897" s="38"/>
      <c r="K897" s="38"/>
      <c r="L897" s="33"/>
      <c r="M897" s="33"/>
      <c r="N897" s="33"/>
      <c r="O897" s="114"/>
      <c r="P897" s="35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</row>
    <row r="898" spans="1:45">
      <c r="A898" s="30"/>
      <c r="B898" s="30"/>
      <c r="C898" s="30"/>
      <c r="D898" s="30"/>
      <c r="E898" s="38"/>
      <c r="F898" s="38"/>
      <c r="G898" s="38"/>
      <c r="H898" s="38"/>
      <c r="I898" s="38"/>
      <c r="J898" s="38"/>
      <c r="K898" s="38"/>
      <c r="L898" s="33"/>
      <c r="M898" s="33"/>
      <c r="N898" s="33"/>
      <c r="O898" s="114"/>
      <c r="P898" s="35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</row>
    <row r="899" spans="1:45">
      <c r="A899" s="30"/>
      <c r="B899" s="30"/>
      <c r="C899" s="30"/>
      <c r="D899" s="30"/>
      <c r="E899" s="38"/>
      <c r="F899" s="38"/>
      <c r="G899" s="38"/>
      <c r="H899" s="38"/>
      <c r="I899" s="38"/>
      <c r="J899" s="38"/>
      <c r="K899" s="38"/>
      <c r="L899" s="33"/>
      <c r="M899" s="33"/>
      <c r="N899" s="33"/>
      <c r="O899" s="114"/>
      <c r="P899" s="35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</row>
    <row r="900" spans="1:45">
      <c r="A900" s="30"/>
      <c r="B900" s="30"/>
      <c r="C900" s="30"/>
      <c r="D900" s="30"/>
      <c r="E900" s="38"/>
      <c r="F900" s="38"/>
      <c r="G900" s="38"/>
      <c r="H900" s="38"/>
      <c r="I900" s="38"/>
      <c r="J900" s="38"/>
      <c r="K900" s="38"/>
      <c r="L900" s="33"/>
      <c r="M900" s="33"/>
      <c r="N900" s="33"/>
      <c r="O900" s="114"/>
      <c r="P900" s="35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</row>
    <row r="901" spans="1:45">
      <c r="A901" s="30"/>
      <c r="B901" s="30"/>
      <c r="C901" s="30"/>
      <c r="D901" s="30"/>
      <c r="E901" s="38"/>
      <c r="F901" s="38"/>
      <c r="G901" s="38"/>
      <c r="H901" s="38"/>
      <c r="I901" s="38"/>
      <c r="J901" s="38"/>
      <c r="K901" s="38"/>
      <c r="L901" s="33"/>
      <c r="M901" s="33"/>
      <c r="N901" s="33"/>
      <c r="O901" s="114"/>
      <c r="P901" s="35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</row>
    <row r="902" spans="1:45">
      <c r="A902" s="30"/>
      <c r="B902" s="30"/>
      <c r="C902" s="30"/>
      <c r="D902" s="30"/>
      <c r="E902" s="38"/>
      <c r="F902" s="38"/>
      <c r="G902" s="38"/>
      <c r="H902" s="38"/>
      <c r="I902" s="38"/>
      <c r="J902" s="38"/>
      <c r="K902" s="38"/>
      <c r="L902" s="33"/>
      <c r="M902" s="33"/>
      <c r="N902" s="33"/>
      <c r="O902" s="114"/>
      <c r="P902" s="35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</row>
    <row r="903" spans="1:45">
      <c r="A903" s="30"/>
      <c r="B903" s="30"/>
      <c r="C903" s="30"/>
      <c r="D903" s="30"/>
      <c r="E903" s="38"/>
      <c r="F903" s="38"/>
      <c r="G903" s="38"/>
      <c r="H903" s="38"/>
      <c r="I903" s="38"/>
      <c r="J903" s="38"/>
      <c r="K903" s="38"/>
      <c r="L903" s="33"/>
      <c r="M903" s="33"/>
      <c r="N903" s="33"/>
      <c r="O903" s="114"/>
      <c r="P903" s="35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</row>
    <row r="904" spans="1:45">
      <c r="A904" s="30"/>
      <c r="B904" s="30"/>
      <c r="C904" s="30"/>
      <c r="D904" s="30"/>
      <c r="E904" s="38"/>
      <c r="F904" s="38"/>
      <c r="G904" s="38"/>
      <c r="H904" s="38"/>
      <c r="I904" s="38"/>
      <c r="J904" s="38"/>
      <c r="K904" s="38"/>
      <c r="L904" s="33"/>
      <c r="M904" s="33"/>
      <c r="N904" s="33"/>
      <c r="O904" s="114"/>
      <c r="P904" s="35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</row>
    <row r="905" spans="1:45">
      <c r="A905" s="30"/>
      <c r="B905" s="30"/>
      <c r="C905" s="30"/>
      <c r="D905" s="30"/>
      <c r="E905" s="38"/>
      <c r="F905" s="38"/>
      <c r="G905" s="38"/>
      <c r="H905" s="38"/>
      <c r="I905" s="38"/>
      <c r="J905" s="38"/>
      <c r="K905" s="38"/>
      <c r="L905" s="33"/>
      <c r="M905" s="33"/>
      <c r="N905" s="33"/>
      <c r="O905" s="114"/>
      <c r="P905" s="35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</row>
    <row r="906" spans="1:45">
      <c r="A906" s="30"/>
      <c r="B906" s="30"/>
      <c r="C906" s="30"/>
      <c r="D906" s="30"/>
      <c r="E906" s="38"/>
      <c r="F906" s="38"/>
      <c r="G906" s="38"/>
      <c r="H906" s="38"/>
      <c r="I906" s="38"/>
      <c r="J906" s="38"/>
      <c r="K906" s="38"/>
      <c r="L906" s="33"/>
      <c r="M906" s="33"/>
      <c r="N906" s="33"/>
      <c r="O906" s="114"/>
      <c r="P906" s="35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</row>
    <row r="907" spans="1:45">
      <c r="A907" s="30"/>
      <c r="B907" s="30"/>
      <c r="C907" s="30"/>
      <c r="D907" s="30"/>
      <c r="E907" s="38"/>
      <c r="F907" s="38"/>
      <c r="G907" s="38"/>
      <c r="H907" s="38"/>
      <c r="I907" s="38"/>
      <c r="J907" s="38"/>
      <c r="K907" s="38"/>
      <c r="L907" s="33"/>
      <c r="M907" s="33"/>
      <c r="N907" s="33"/>
      <c r="O907" s="114"/>
      <c r="P907" s="35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</row>
    <row r="908" spans="1:45">
      <c r="A908" s="30"/>
      <c r="B908" s="30"/>
      <c r="C908" s="30"/>
      <c r="D908" s="30"/>
      <c r="E908" s="38"/>
      <c r="F908" s="38"/>
      <c r="G908" s="38"/>
      <c r="H908" s="38"/>
      <c r="I908" s="38"/>
      <c r="J908" s="38"/>
      <c r="K908" s="38"/>
      <c r="L908" s="33"/>
      <c r="M908" s="33"/>
      <c r="N908" s="33"/>
      <c r="O908" s="114"/>
      <c r="P908" s="35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</row>
    <row r="909" spans="1:45">
      <c r="A909" s="30"/>
      <c r="B909" s="30"/>
      <c r="C909" s="30"/>
      <c r="D909" s="30"/>
      <c r="E909" s="38"/>
      <c r="F909" s="38"/>
      <c r="G909" s="38"/>
      <c r="H909" s="38"/>
      <c r="I909" s="38"/>
      <c r="J909" s="38"/>
      <c r="K909" s="38"/>
      <c r="L909" s="33"/>
      <c r="M909" s="33"/>
      <c r="N909" s="33"/>
      <c r="O909" s="114"/>
      <c r="P909" s="35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</row>
    <row r="910" spans="1:45">
      <c r="A910" s="30"/>
      <c r="B910" s="30"/>
      <c r="C910" s="30"/>
      <c r="D910" s="30"/>
      <c r="E910" s="38"/>
      <c r="F910" s="38"/>
      <c r="G910" s="38"/>
      <c r="H910" s="38"/>
      <c r="I910" s="38"/>
      <c r="J910" s="38"/>
      <c r="K910" s="38"/>
      <c r="L910" s="33"/>
      <c r="M910" s="33"/>
      <c r="N910" s="33"/>
      <c r="O910" s="114"/>
      <c r="P910" s="35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</row>
    <row r="911" spans="1:45">
      <c r="A911" s="30"/>
      <c r="B911" s="30"/>
      <c r="C911" s="30"/>
      <c r="D911" s="30"/>
      <c r="E911" s="38"/>
      <c r="F911" s="38"/>
      <c r="G911" s="38"/>
      <c r="H911" s="38"/>
      <c r="I911" s="38"/>
      <c r="J911" s="38"/>
      <c r="K911" s="38"/>
      <c r="L911" s="33"/>
      <c r="M911" s="33"/>
      <c r="N911" s="33"/>
      <c r="O911" s="114"/>
      <c r="P911" s="35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</row>
    <row r="912" spans="1:45">
      <c r="A912" s="30"/>
      <c r="B912" s="30"/>
      <c r="C912" s="30"/>
      <c r="D912" s="30"/>
      <c r="E912" s="38"/>
      <c r="F912" s="38"/>
      <c r="G912" s="38"/>
      <c r="H912" s="38"/>
      <c r="I912" s="38"/>
      <c r="J912" s="38"/>
      <c r="K912" s="38"/>
      <c r="L912" s="33"/>
      <c r="M912" s="33"/>
      <c r="N912" s="33"/>
      <c r="O912" s="114"/>
      <c r="P912" s="35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</row>
    <row r="913" spans="1:45">
      <c r="A913" s="30"/>
      <c r="B913" s="30"/>
      <c r="C913" s="30"/>
      <c r="D913" s="30"/>
      <c r="E913" s="38"/>
      <c r="F913" s="38"/>
      <c r="G913" s="38"/>
      <c r="H913" s="38"/>
      <c r="I913" s="38"/>
      <c r="J913" s="38"/>
      <c r="K913" s="38"/>
      <c r="L913" s="33"/>
      <c r="M913" s="33"/>
      <c r="N913" s="33"/>
      <c r="O913" s="114"/>
      <c r="P913" s="35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</row>
    <row r="914" spans="1:45">
      <c r="A914" s="30"/>
      <c r="B914" s="30"/>
      <c r="C914" s="30"/>
      <c r="D914" s="30"/>
      <c r="E914" s="38"/>
      <c r="F914" s="38"/>
      <c r="G914" s="38"/>
      <c r="H914" s="38"/>
      <c r="I914" s="38"/>
      <c r="J914" s="38"/>
      <c r="K914" s="38"/>
      <c r="L914" s="33"/>
      <c r="M914" s="33"/>
      <c r="N914" s="33"/>
      <c r="O914" s="114"/>
      <c r="P914" s="35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</row>
    <row r="915" spans="1:45">
      <c r="A915" s="30"/>
      <c r="B915" s="30"/>
      <c r="C915" s="30"/>
      <c r="D915" s="30"/>
      <c r="E915" s="38"/>
      <c r="F915" s="38"/>
      <c r="G915" s="38"/>
      <c r="H915" s="38"/>
      <c r="I915" s="38"/>
      <c r="J915" s="38"/>
      <c r="K915" s="38"/>
      <c r="L915" s="33"/>
      <c r="M915" s="33"/>
      <c r="N915" s="33"/>
      <c r="O915" s="114"/>
      <c r="P915" s="35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</row>
    <row r="916" spans="1:45">
      <c r="A916" s="30"/>
      <c r="B916" s="30"/>
      <c r="C916" s="30"/>
      <c r="D916" s="30"/>
      <c r="E916" s="38"/>
      <c r="F916" s="38"/>
      <c r="G916" s="38"/>
      <c r="H916" s="38"/>
      <c r="I916" s="38"/>
      <c r="J916" s="38"/>
      <c r="K916" s="38"/>
      <c r="L916" s="33"/>
      <c r="M916" s="33"/>
      <c r="N916" s="33"/>
      <c r="O916" s="114"/>
      <c r="P916" s="35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</row>
    <row r="917" spans="1:45">
      <c r="A917" s="30"/>
      <c r="B917" s="30"/>
      <c r="C917" s="30"/>
      <c r="D917" s="30"/>
      <c r="E917" s="38"/>
      <c r="F917" s="38"/>
      <c r="G917" s="38"/>
      <c r="H917" s="38"/>
      <c r="I917" s="38"/>
      <c r="J917" s="38"/>
      <c r="K917" s="38"/>
      <c r="L917" s="33"/>
      <c r="M917" s="33"/>
      <c r="N917" s="33"/>
      <c r="O917" s="114"/>
      <c r="P917" s="35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</row>
    <row r="918" spans="1:45">
      <c r="A918" s="30"/>
      <c r="B918" s="30"/>
      <c r="C918" s="30"/>
      <c r="D918" s="30"/>
      <c r="E918" s="38"/>
      <c r="F918" s="38"/>
      <c r="G918" s="38"/>
      <c r="H918" s="38"/>
      <c r="I918" s="38"/>
      <c r="J918" s="38"/>
      <c r="K918" s="38"/>
      <c r="L918" s="33"/>
      <c r="M918" s="33"/>
      <c r="N918" s="33"/>
      <c r="O918" s="114"/>
      <c r="P918" s="35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</row>
    <row r="919" spans="1:45">
      <c r="A919" s="30"/>
      <c r="B919" s="30"/>
      <c r="C919" s="30"/>
      <c r="D919" s="30"/>
      <c r="E919" s="38"/>
      <c r="F919" s="38"/>
      <c r="G919" s="38"/>
      <c r="H919" s="38"/>
      <c r="I919" s="38"/>
      <c r="J919" s="38"/>
      <c r="K919" s="38"/>
      <c r="L919" s="33"/>
      <c r="M919" s="33"/>
      <c r="N919" s="33"/>
      <c r="O919" s="114"/>
      <c r="P919" s="35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</row>
    <row r="920" spans="1:45">
      <c r="A920" s="30"/>
      <c r="B920" s="30"/>
      <c r="C920" s="30"/>
      <c r="D920" s="30"/>
      <c r="E920" s="38"/>
      <c r="F920" s="38"/>
      <c r="G920" s="38"/>
      <c r="H920" s="38"/>
      <c r="I920" s="38"/>
      <c r="J920" s="38"/>
      <c r="K920" s="38"/>
      <c r="L920" s="33"/>
      <c r="M920" s="33"/>
      <c r="N920" s="33"/>
      <c r="O920" s="114"/>
      <c r="P920" s="35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</row>
    <row r="921" spans="1:45">
      <c r="A921" s="30"/>
      <c r="B921" s="30"/>
      <c r="C921" s="30"/>
      <c r="D921" s="30"/>
      <c r="E921" s="38"/>
      <c r="F921" s="38"/>
      <c r="G921" s="38"/>
      <c r="H921" s="38"/>
      <c r="I921" s="38"/>
      <c r="J921" s="38"/>
      <c r="K921" s="38"/>
      <c r="L921" s="33"/>
      <c r="M921" s="33"/>
      <c r="N921" s="33"/>
      <c r="O921" s="114"/>
      <c r="P921" s="35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</row>
    <row r="922" spans="1:45">
      <c r="A922" s="30"/>
      <c r="B922" s="30"/>
      <c r="C922" s="30"/>
      <c r="D922" s="30"/>
      <c r="E922" s="38"/>
      <c r="F922" s="38"/>
      <c r="G922" s="38"/>
      <c r="H922" s="38"/>
      <c r="I922" s="38"/>
      <c r="J922" s="38"/>
      <c r="K922" s="38"/>
      <c r="L922" s="33"/>
      <c r="M922" s="33"/>
      <c r="N922" s="33"/>
      <c r="O922" s="114"/>
      <c r="P922" s="35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</row>
    <row r="923" spans="1:45">
      <c r="A923" s="30"/>
      <c r="B923" s="30"/>
      <c r="C923" s="30"/>
      <c r="D923" s="30"/>
      <c r="E923" s="38"/>
      <c r="F923" s="38"/>
      <c r="G923" s="38"/>
      <c r="H923" s="38"/>
      <c r="I923" s="38"/>
      <c r="J923" s="38"/>
      <c r="K923" s="38"/>
      <c r="L923" s="33"/>
      <c r="M923" s="33"/>
      <c r="N923" s="33"/>
      <c r="O923" s="114"/>
      <c r="P923" s="35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</row>
    <row r="924" spans="1:45">
      <c r="A924" s="30"/>
      <c r="B924" s="30"/>
      <c r="C924" s="30"/>
      <c r="D924" s="30"/>
      <c r="E924" s="38"/>
      <c r="F924" s="38"/>
      <c r="G924" s="38"/>
      <c r="H924" s="38"/>
      <c r="I924" s="38"/>
      <c r="J924" s="38"/>
      <c r="K924" s="38"/>
      <c r="L924" s="33"/>
      <c r="M924" s="33"/>
      <c r="N924" s="33"/>
      <c r="O924" s="114"/>
      <c r="P924" s="35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</row>
    <row r="925" spans="1:45">
      <c r="A925" s="30"/>
      <c r="B925" s="30"/>
      <c r="C925" s="30"/>
      <c r="D925" s="30"/>
      <c r="E925" s="38"/>
      <c r="F925" s="38"/>
      <c r="G925" s="38"/>
      <c r="H925" s="38"/>
      <c r="I925" s="38"/>
      <c r="J925" s="38"/>
      <c r="K925" s="38"/>
      <c r="L925" s="33"/>
      <c r="M925" s="33"/>
      <c r="N925" s="33"/>
      <c r="O925" s="114"/>
      <c r="P925" s="35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</row>
    <row r="926" spans="1:45">
      <c r="A926" s="30"/>
      <c r="B926" s="30"/>
      <c r="C926" s="30"/>
      <c r="D926" s="30"/>
      <c r="E926" s="38"/>
      <c r="F926" s="38"/>
      <c r="G926" s="38"/>
      <c r="H926" s="38"/>
      <c r="I926" s="38"/>
      <c r="J926" s="38"/>
      <c r="K926" s="38"/>
      <c r="L926" s="33"/>
      <c r="M926" s="33"/>
      <c r="N926" s="33"/>
      <c r="O926" s="114"/>
      <c r="P926" s="35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</row>
    <row r="927" spans="1:45">
      <c r="A927" s="30"/>
      <c r="B927" s="30"/>
      <c r="C927" s="30"/>
      <c r="D927" s="30"/>
      <c r="E927" s="38"/>
      <c r="F927" s="38"/>
      <c r="G927" s="38"/>
      <c r="H927" s="38"/>
      <c r="I927" s="38"/>
      <c r="J927" s="38"/>
      <c r="K927" s="38"/>
      <c r="L927" s="33"/>
      <c r="M927" s="33"/>
      <c r="N927" s="33"/>
      <c r="O927" s="114"/>
      <c r="P927" s="35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</row>
    <row r="928" spans="1:45">
      <c r="A928" s="30"/>
      <c r="B928" s="30"/>
      <c r="C928" s="30"/>
      <c r="D928" s="30"/>
      <c r="E928" s="38"/>
      <c r="F928" s="38"/>
      <c r="G928" s="38"/>
      <c r="H928" s="38"/>
      <c r="I928" s="38"/>
      <c r="J928" s="38"/>
      <c r="K928" s="38"/>
      <c r="L928" s="33"/>
      <c r="M928" s="33"/>
      <c r="N928" s="33"/>
      <c r="O928" s="114"/>
      <c r="P928" s="35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</row>
    <row r="929" spans="1:45">
      <c r="A929" s="30"/>
      <c r="B929" s="30"/>
      <c r="C929" s="30"/>
      <c r="D929" s="30"/>
      <c r="E929" s="38"/>
      <c r="F929" s="38"/>
      <c r="G929" s="38"/>
      <c r="H929" s="38"/>
      <c r="I929" s="38"/>
      <c r="J929" s="38"/>
      <c r="K929" s="38"/>
      <c r="L929" s="33"/>
      <c r="M929" s="33"/>
      <c r="N929" s="33"/>
      <c r="O929" s="114"/>
      <c r="P929" s="35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</row>
    <row r="930" spans="1:45">
      <c r="A930" s="30"/>
      <c r="B930" s="30"/>
      <c r="C930" s="30"/>
      <c r="D930" s="30"/>
      <c r="E930" s="38"/>
      <c r="F930" s="38"/>
      <c r="G930" s="38"/>
      <c r="H930" s="38"/>
      <c r="I930" s="38"/>
      <c r="J930" s="38"/>
      <c r="K930" s="38"/>
      <c r="L930" s="33"/>
      <c r="M930" s="33"/>
      <c r="N930" s="33"/>
      <c r="O930" s="114"/>
      <c r="P930" s="35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</row>
    <row r="931" spans="1:45">
      <c r="A931" s="30"/>
      <c r="B931" s="30"/>
      <c r="C931" s="30"/>
      <c r="D931" s="30"/>
      <c r="E931" s="38"/>
      <c r="F931" s="38"/>
      <c r="G931" s="38"/>
      <c r="H931" s="38"/>
      <c r="I931" s="38"/>
      <c r="J931" s="38"/>
      <c r="K931" s="38"/>
      <c r="L931" s="33"/>
      <c r="M931" s="33"/>
      <c r="N931" s="33"/>
      <c r="O931" s="114"/>
      <c r="P931" s="35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</row>
    <row r="932" spans="1:45">
      <c r="A932" s="30"/>
      <c r="B932" s="30"/>
      <c r="C932" s="30"/>
      <c r="D932" s="30"/>
      <c r="E932" s="38"/>
      <c r="F932" s="38"/>
      <c r="G932" s="38"/>
      <c r="H932" s="38"/>
      <c r="I932" s="38"/>
      <c r="J932" s="38"/>
      <c r="K932" s="38"/>
      <c r="L932" s="33"/>
      <c r="M932" s="33"/>
      <c r="N932" s="33"/>
      <c r="O932" s="114"/>
      <c r="P932" s="35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</row>
    <row r="933" spans="1:45">
      <c r="A933" s="30"/>
      <c r="B933" s="30"/>
      <c r="C933" s="30"/>
      <c r="D933" s="30"/>
      <c r="E933" s="38"/>
      <c r="F933" s="38"/>
      <c r="G933" s="38"/>
      <c r="H933" s="38"/>
      <c r="I933" s="38"/>
      <c r="J933" s="38"/>
      <c r="K933" s="38"/>
      <c r="L933" s="33"/>
      <c r="M933" s="33"/>
      <c r="N933" s="33"/>
      <c r="O933" s="114"/>
      <c r="P933" s="35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</row>
    <row r="934" spans="1:45">
      <c r="A934" s="30"/>
      <c r="B934" s="30"/>
      <c r="C934" s="30"/>
      <c r="D934" s="30"/>
      <c r="E934" s="38"/>
      <c r="F934" s="38"/>
      <c r="G934" s="38"/>
      <c r="H934" s="38"/>
      <c r="I934" s="38"/>
      <c r="J934" s="38"/>
      <c r="K934" s="38"/>
      <c r="L934" s="33"/>
      <c r="M934" s="33"/>
      <c r="N934" s="33"/>
      <c r="O934" s="114"/>
      <c r="P934" s="35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</row>
    <row r="935" spans="1:45">
      <c r="A935" s="30"/>
      <c r="B935" s="30"/>
      <c r="C935" s="30"/>
      <c r="D935" s="30"/>
      <c r="E935" s="38"/>
      <c r="F935" s="38"/>
      <c r="G935" s="38"/>
      <c r="H935" s="38"/>
      <c r="I935" s="38"/>
      <c r="J935" s="38"/>
      <c r="K935" s="38"/>
      <c r="L935" s="33"/>
      <c r="M935" s="33"/>
      <c r="N935" s="33"/>
      <c r="O935" s="114"/>
      <c r="P935" s="35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</row>
    <row r="936" spans="1:45">
      <c r="A936" s="30"/>
      <c r="B936" s="30"/>
      <c r="C936" s="30"/>
      <c r="D936" s="30"/>
      <c r="E936" s="38"/>
      <c r="F936" s="38"/>
      <c r="G936" s="38"/>
      <c r="H936" s="38"/>
      <c r="I936" s="38"/>
      <c r="J936" s="38"/>
      <c r="K936" s="38"/>
      <c r="L936" s="33"/>
      <c r="M936" s="33"/>
      <c r="N936" s="33"/>
      <c r="O936" s="114"/>
      <c r="P936" s="35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</row>
    <row r="937" spans="1:45">
      <c r="A937" s="30"/>
      <c r="B937" s="30"/>
      <c r="C937" s="30"/>
      <c r="D937" s="30"/>
      <c r="E937" s="38"/>
      <c r="F937" s="38"/>
      <c r="G937" s="38"/>
      <c r="H937" s="38"/>
      <c r="I937" s="38"/>
      <c r="J937" s="38"/>
      <c r="K937" s="38"/>
      <c r="L937" s="33"/>
      <c r="M937" s="33"/>
      <c r="N937" s="33"/>
      <c r="O937" s="114"/>
      <c r="P937" s="35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</row>
    <row r="938" spans="1:45">
      <c r="A938" s="30"/>
      <c r="B938" s="30"/>
      <c r="C938" s="30"/>
      <c r="D938" s="30"/>
      <c r="E938" s="38"/>
      <c r="F938" s="38"/>
      <c r="G938" s="38"/>
      <c r="H938" s="38"/>
      <c r="I938" s="38"/>
      <c r="J938" s="38"/>
      <c r="K938" s="38"/>
      <c r="L938" s="33"/>
      <c r="M938" s="33"/>
      <c r="N938" s="33"/>
      <c r="O938" s="114"/>
      <c r="P938" s="35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</row>
    <row r="939" spans="1:45">
      <c r="A939" s="30"/>
      <c r="B939" s="30"/>
      <c r="C939" s="30"/>
      <c r="D939" s="30"/>
      <c r="E939" s="38"/>
      <c r="F939" s="38"/>
      <c r="G939" s="38"/>
      <c r="H939" s="38"/>
      <c r="I939" s="38"/>
      <c r="J939" s="38"/>
      <c r="K939" s="38"/>
      <c r="L939" s="33"/>
      <c r="M939" s="33"/>
      <c r="N939" s="33"/>
      <c r="O939" s="114"/>
      <c r="P939" s="35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</row>
    <row r="940" spans="1:45">
      <c r="A940" s="30"/>
      <c r="B940" s="30"/>
      <c r="C940" s="30"/>
      <c r="D940" s="30"/>
      <c r="E940" s="38"/>
      <c r="F940" s="38"/>
      <c r="G940" s="38"/>
      <c r="H940" s="38"/>
      <c r="I940" s="38"/>
      <c r="J940" s="38"/>
      <c r="K940" s="38"/>
      <c r="L940" s="33"/>
      <c r="M940" s="33"/>
      <c r="N940" s="33"/>
      <c r="O940" s="114"/>
      <c r="P940" s="35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</row>
    <row r="941" spans="1:45">
      <c r="A941" s="30"/>
      <c r="B941" s="30"/>
      <c r="C941" s="30"/>
      <c r="D941" s="30"/>
      <c r="E941" s="38"/>
      <c r="F941" s="38"/>
      <c r="G941" s="38"/>
      <c r="H941" s="38"/>
      <c r="I941" s="38"/>
      <c r="J941" s="38"/>
      <c r="K941" s="38"/>
      <c r="L941" s="33"/>
      <c r="M941" s="33"/>
      <c r="N941" s="33"/>
      <c r="O941" s="114"/>
      <c r="P941" s="35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</row>
    <row r="942" spans="1:45">
      <c r="A942" s="30"/>
      <c r="B942" s="30"/>
      <c r="C942" s="30"/>
      <c r="D942" s="30"/>
      <c r="E942" s="38"/>
      <c r="F942" s="38"/>
      <c r="G942" s="38"/>
      <c r="H942" s="38"/>
      <c r="I942" s="38"/>
      <c r="J942" s="38"/>
      <c r="K942" s="38"/>
      <c r="L942" s="33"/>
      <c r="M942" s="33"/>
      <c r="N942" s="33"/>
      <c r="O942" s="114"/>
      <c r="P942" s="35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</row>
    <row r="943" spans="1:45">
      <c r="A943" s="30"/>
      <c r="B943" s="30"/>
      <c r="C943" s="30"/>
      <c r="D943" s="30"/>
      <c r="E943" s="38"/>
      <c r="F943" s="38"/>
      <c r="G943" s="38"/>
      <c r="H943" s="38"/>
      <c r="I943" s="38"/>
      <c r="J943" s="38"/>
      <c r="K943" s="38"/>
      <c r="L943" s="33"/>
      <c r="M943" s="33"/>
      <c r="N943" s="33"/>
      <c r="O943" s="114"/>
      <c r="P943" s="35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</row>
    <row r="944" spans="1:45">
      <c r="A944" s="30"/>
      <c r="B944" s="30"/>
      <c r="C944" s="30"/>
      <c r="D944" s="30"/>
      <c r="E944" s="38"/>
      <c r="F944" s="38"/>
      <c r="G944" s="38"/>
      <c r="H944" s="38"/>
      <c r="I944" s="38"/>
      <c r="J944" s="38"/>
      <c r="K944" s="38"/>
      <c r="L944" s="33"/>
      <c r="M944" s="33"/>
      <c r="N944" s="33"/>
      <c r="O944" s="114"/>
      <c r="P944" s="35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</row>
    <row r="945" spans="1:45">
      <c r="A945" s="30"/>
      <c r="B945" s="30"/>
      <c r="C945" s="30"/>
      <c r="D945" s="30"/>
      <c r="E945" s="38"/>
      <c r="F945" s="38"/>
      <c r="G945" s="38"/>
      <c r="H945" s="38"/>
      <c r="I945" s="38"/>
      <c r="J945" s="38"/>
      <c r="K945" s="38"/>
      <c r="L945" s="33"/>
      <c r="M945" s="33"/>
      <c r="N945" s="33"/>
      <c r="O945" s="114"/>
      <c r="P945" s="35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</row>
    <row r="946" spans="1:45">
      <c r="A946" s="30"/>
      <c r="B946" s="30"/>
      <c r="C946" s="30"/>
      <c r="D946" s="30"/>
      <c r="E946" s="38"/>
      <c r="F946" s="38"/>
      <c r="G946" s="38"/>
      <c r="H946" s="38"/>
      <c r="I946" s="38"/>
      <c r="J946" s="38"/>
      <c r="K946" s="38"/>
      <c r="L946" s="33"/>
      <c r="M946" s="33"/>
      <c r="N946" s="33"/>
      <c r="O946" s="114"/>
      <c r="P946" s="35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</row>
    <row r="947" spans="1:45">
      <c r="A947" s="30"/>
      <c r="B947" s="30"/>
      <c r="C947" s="30"/>
      <c r="D947" s="30"/>
      <c r="E947" s="38"/>
      <c r="F947" s="38"/>
      <c r="G947" s="38"/>
      <c r="H947" s="38"/>
      <c r="I947" s="38"/>
      <c r="J947" s="38"/>
      <c r="K947" s="38"/>
      <c r="L947" s="33"/>
      <c r="M947" s="33"/>
      <c r="N947" s="33"/>
      <c r="O947" s="114"/>
      <c r="P947" s="35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</row>
    <row r="948" spans="1:45">
      <c r="A948" s="30"/>
      <c r="B948" s="30"/>
      <c r="C948" s="30"/>
      <c r="D948" s="30"/>
      <c r="E948" s="38"/>
      <c r="F948" s="38"/>
      <c r="G948" s="38"/>
      <c r="H948" s="38"/>
      <c r="I948" s="38"/>
      <c r="J948" s="38"/>
      <c r="K948" s="38"/>
      <c r="L948" s="33"/>
      <c r="M948" s="33"/>
      <c r="N948" s="33"/>
      <c r="O948" s="114"/>
      <c r="P948" s="35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</row>
    <row r="949" spans="1:45">
      <c r="A949" s="30"/>
      <c r="B949" s="30"/>
      <c r="C949" s="30"/>
      <c r="D949" s="30"/>
      <c r="E949" s="38"/>
      <c r="F949" s="38"/>
      <c r="G949" s="38"/>
      <c r="H949" s="38"/>
      <c r="I949" s="38"/>
      <c r="J949" s="38"/>
      <c r="K949" s="38"/>
      <c r="L949" s="33"/>
      <c r="M949" s="33"/>
      <c r="N949" s="33"/>
      <c r="O949" s="114"/>
      <c r="P949" s="35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</row>
    <row r="950" spans="1:45">
      <c r="A950" s="30"/>
      <c r="B950" s="30"/>
      <c r="C950" s="30"/>
      <c r="D950" s="30"/>
      <c r="E950" s="38"/>
      <c r="F950" s="38"/>
      <c r="G950" s="38"/>
      <c r="H950" s="38"/>
      <c r="I950" s="38"/>
      <c r="J950" s="38"/>
      <c r="K950" s="38"/>
      <c r="L950" s="33"/>
      <c r="M950" s="33"/>
      <c r="N950" s="33"/>
      <c r="O950" s="114"/>
      <c r="P950" s="35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</row>
    <row r="951" spans="1:45">
      <c r="A951" s="30"/>
      <c r="B951" s="30"/>
      <c r="C951" s="30"/>
      <c r="D951" s="30"/>
      <c r="E951" s="38"/>
      <c r="F951" s="38"/>
      <c r="G951" s="38"/>
      <c r="H951" s="38"/>
      <c r="I951" s="38"/>
      <c r="J951" s="38"/>
      <c r="K951" s="38"/>
      <c r="L951" s="33"/>
      <c r="M951" s="33"/>
      <c r="N951" s="33"/>
      <c r="O951" s="114"/>
      <c r="P951" s="35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</row>
    <row r="952" spans="1:45">
      <c r="A952" s="30"/>
      <c r="B952" s="30"/>
      <c r="C952" s="30"/>
      <c r="D952" s="30"/>
      <c r="E952" s="38"/>
      <c r="F952" s="38"/>
      <c r="G952" s="38"/>
      <c r="H952" s="38"/>
      <c r="I952" s="38"/>
      <c r="J952" s="38"/>
      <c r="K952" s="38"/>
      <c r="L952" s="33"/>
      <c r="M952" s="33"/>
      <c r="N952" s="33"/>
      <c r="O952" s="114"/>
      <c r="P952" s="35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</row>
    <row r="953" spans="1:45">
      <c r="A953" s="30"/>
      <c r="B953" s="30"/>
      <c r="C953" s="30"/>
      <c r="D953" s="30"/>
      <c r="E953" s="38"/>
      <c r="F953" s="38"/>
      <c r="G953" s="38"/>
      <c r="H953" s="38"/>
      <c r="I953" s="38"/>
      <c r="J953" s="38"/>
      <c r="K953" s="38"/>
      <c r="L953" s="33"/>
      <c r="M953" s="33"/>
      <c r="N953" s="33"/>
      <c r="O953" s="114"/>
      <c r="P953" s="35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</row>
    <row r="954" spans="1:45">
      <c r="A954" s="30"/>
      <c r="B954" s="30"/>
      <c r="C954" s="30"/>
      <c r="D954" s="30"/>
      <c r="E954" s="38"/>
      <c r="F954" s="38"/>
      <c r="G954" s="38"/>
      <c r="H954" s="38"/>
      <c r="I954" s="38"/>
      <c r="J954" s="38"/>
      <c r="K954" s="38"/>
      <c r="L954" s="33"/>
      <c r="M954" s="33"/>
      <c r="N954" s="33"/>
      <c r="O954" s="114"/>
      <c r="P954" s="35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</row>
    <row r="955" spans="1:45">
      <c r="A955" s="30"/>
      <c r="B955" s="30"/>
      <c r="C955" s="30"/>
      <c r="D955" s="30"/>
      <c r="E955" s="38"/>
      <c r="F955" s="38"/>
      <c r="G955" s="38"/>
      <c r="H955" s="38"/>
      <c r="I955" s="38"/>
      <c r="J955" s="38"/>
      <c r="K955" s="38"/>
      <c r="L955" s="33"/>
      <c r="M955" s="33"/>
      <c r="N955" s="33"/>
      <c r="O955" s="114"/>
      <c r="P955" s="35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</row>
    <row r="956" spans="1:45">
      <c r="A956" s="30"/>
      <c r="B956" s="30"/>
      <c r="C956" s="30"/>
      <c r="D956" s="30"/>
      <c r="E956" s="38"/>
      <c r="F956" s="38"/>
      <c r="G956" s="38"/>
      <c r="H956" s="38"/>
      <c r="I956" s="38"/>
      <c r="J956" s="38"/>
      <c r="K956" s="38"/>
      <c r="L956" s="33"/>
      <c r="M956" s="33"/>
      <c r="N956" s="33"/>
      <c r="O956" s="114"/>
      <c r="P956" s="35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</row>
    <row r="957" spans="1:45">
      <c r="A957" s="30"/>
      <c r="B957" s="30"/>
      <c r="C957" s="30"/>
      <c r="D957" s="30"/>
      <c r="E957" s="38"/>
      <c r="F957" s="38"/>
      <c r="G957" s="38"/>
      <c r="H957" s="38"/>
      <c r="I957" s="38"/>
      <c r="J957" s="38"/>
      <c r="K957" s="38"/>
      <c r="L957" s="33"/>
      <c r="M957" s="33"/>
      <c r="N957" s="33"/>
      <c r="O957" s="114"/>
      <c r="P957" s="35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</row>
    <row r="958" spans="1:45">
      <c r="A958" s="30"/>
      <c r="B958" s="30"/>
      <c r="C958" s="30"/>
      <c r="D958" s="30"/>
      <c r="E958" s="38"/>
      <c r="F958" s="38"/>
      <c r="G958" s="38"/>
      <c r="H958" s="38"/>
      <c r="I958" s="38"/>
      <c r="J958" s="38"/>
      <c r="K958" s="38"/>
      <c r="L958" s="33"/>
      <c r="M958" s="33"/>
      <c r="N958" s="33"/>
      <c r="O958" s="114"/>
      <c r="P958" s="35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</row>
    <row r="959" spans="1:45">
      <c r="A959" s="30"/>
      <c r="B959" s="30"/>
      <c r="C959" s="30"/>
      <c r="D959" s="30"/>
      <c r="E959" s="38"/>
      <c r="F959" s="38"/>
      <c r="G959" s="38"/>
      <c r="H959" s="38"/>
      <c r="I959" s="38"/>
      <c r="J959" s="38"/>
      <c r="K959" s="38"/>
      <c r="L959" s="33"/>
      <c r="M959" s="33"/>
      <c r="N959" s="33"/>
      <c r="O959" s="114"/>
      <c r="P959" s="35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</row>
    <row r="960" spans="1:45">
      <c r="A960" s="30"/>
      <c r="B960" s="30"/>
      <c r="C960" s="30"/>
      <c r="D960" s="30"/>
      <c r="E960" s="38"/>
      <c r="F960" s="38"/>
      <c r="G960" s="38"/>
      <c r="H960" s="38"/>
      <c r="I960" s="38"/>
      <c r="J960" s="38"/>
      <c r="K960" s="38"/>
      <c r="L960" s="33"/>
      <c r="M960" s="33"/>
      <c r="N960" s="33"/>
      <c r="O960" s="114"/>
      <c r="P960" s="35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</row>
    <row r="961" spans="1:45">
      <c r="A961" s="30"/>
      <c r="B961" s="30"/>
      <c r="C961" s="30"/>
      <c r="D961" s="30"/>
      <c r="E961" s="38"/>
      <c r="F961" s="38"/>
      <c r="G961" s="38"/>
      <c r="H961" s="38"/>
      <c r="I961" s="38"/>
      <c r="J961" s="38"/>
      <c r="K961" s="38"/>
      <c r="L961" s="33"/>
      <c r="M961" s="33"/>
      <c r="N961" s="33"/>
      <c r="O961" s="114"/>
      <c r="P961" s="35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</row>
    <row r="962" spans="1:45">
      <c r="A962" s="30"/>
      <c r="B962" s="30"/>
      <c r="C962" s="30"/>
      <c r="D962" s="30"/>
      <c r="E962" s="38"/>
      <c r="F962" s="38"/>
      <c r="G962" s="38"/>
      <c r="H962" s="38"/>
      <c r="I962" s="38"/>
      <c r="J962" s="38"/>
      <c r="K962" s="38"/>
      <c r="L962" s="33"/>
      <c r="M962" s="33"/>
      <c r="N962" s="33"/>
      <c r="O962" s="114"/>
      <c r="P962" s="35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</row>
    <row r="963" spans="1:45">
      <c r="A963" s="30"/>
      <c r="B963" s="30"/>
      <c r="C963" s="30"/>
      <c r="D963" s="30"/>
      <c r="E963" s="38"/>
      <c r="F963" s="38"/>
      <c r="G963" s="38"/>
      <c r="H963" s="38"/>
      <c r="I963" s="38"/>
      <c r="J963" s="38"/>
      <c r="K963" s="38"/>
      <c r="L963" s="33"/>
      <c r="M963" s="33"/>
      <c r="N963" s="33"/>
      <c r="O963" s="114"/>
      <c r="P963" s="35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</row>
    <row r="964" spans="1:45">
      <c r="A964" s="30"/>
      <c r="B964" s="30"/>
      <c r="C964" s="30"/>
      <c r="D964" s="30"/>
      <c r="E964" s="38"/>
      <c r="F964" s="38"/>
      <c r="G964" s="38"/>
      <c r="H964" s="38"/>
      <c r="I964" s="38"/>
      <c r="J964" s="38"/>
      <c r="K964" s="38"/>
      <c r="L964" s="33"/>
      <c r="M964" s="33"/>
      <c r="N964" s="33"/>
      <c r="O964" s="114"/>
      <c r="P964" s="35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</row>
    <row r="965" spans="1:45">
      <c r="A965" s="30"/>
      <c r="B965" s="30"/>
      <c r="C965" s="30"/>
      <c r="D965" s="30"/>
      <c r="E965" s="38"/>
      <c r="F965" s="38"/>
      <c r="G965" s="38"/>
      <c r="H965" s="38"/>
      <c r="I965" s="38"/>
      <c r="J965" s="38"/>
      <c r="K965" s="38"/>
      <c r="L965" s="33"/>
      <c r="M965" s="33"/>
      <c r="N965" s="33"/>
      <c r="O965" s="114"/>
      <c r="P965" s="35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</row>
    <row r="966" spans="1:45">
      <c r="A966" s="30"/>
      <c r="B966" s="30"/>
      <c r="C966" s="30"/>
      <c r="D966" s="30"/>
      <c r="E966" s="38"/>
      <c r="F966" s="38"/>
      <c r="G966" s="38"/>
      <c r="H966" s="38"/>
      <c r="I966" s="38"/>
      <c r="J966" s="38"/>
      <c r="K966" s="38"/>
      <c r="L966" s="33"/>
      <c r="M966" s="33"/>
      <c r="N966" s="33"/>
      <c r="O966" s="114"/>
      <c r="P966" s="35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</row>
    <row r="967" spans="1:45">
      <c r="A967" s="30"/>
      <c r="B967" s="30"/>
      <c r="C967" s="30"/>
      <c r="D967" s="30"/>
      <c r="E967" s="38"/>
      <c r="F967" s="38"/>
      <c r="G967" s="38"/>
      <c r="H967" s="38"/>
      <c r="I967" s="38"/>
      <c r="J967" s="38"/>
      <c r="K967" s="38"/>
      <c r="L967" s="33"/>
      <c r="M967" s="33"/>
      <c r="N967" s="33"/>
      <c r="O967" s="114"/>
      <c r="P967" s="35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</row>
    <row r="968" spans="1:45">
      <c r="A968" s="30"/>
      <c r="B968" s="30"/>
      <c r="C968" s="30"/>
      <c r="D968" s="30"/>
      <c r="E968" s="38"/>
      <c r="F968" s="38"/>
      <c r="G968" s="38"/>
      <c r="H968" s="38"/>
      <c r="I968" s="38"/>
      <c r="J968" s="38"/>
      <c r="K968" s="38"/>
      <c r="L968" s="33"/>
      <c r="M968" s="33"/>
      <c r="N968" s="33"/>
      <c r="O968" s="114"/>
      <c r="P968" s="35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</row>
    <row r="969" spans="1:45">
      <c r="A969" s="30"/>
      <c r="B969" s="30"/>
      <c r="C969" s="30"/>
      <c r="D969" s="30"/>
      <c r="E969" s="38"/>
      <c r="F969" s="38"/>
      <c r="G969" s="38"/>
      <c r="H969" s="38"/>
      <c r="I969" s="38"/>
      <c r="J969" s="38"/>
      <c r="K969" s="38"/>
      <c r="L969" s="33"/>
      <c r="M969" s="33"/>
      <c r="N969" s="33"/>
      <c r="O969" s="114"/>
      <c r="P969" s="35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</row>
    <row r="970" spans="1:45">
      <c r="A970" s="30"/>
      <c r="B970" s="30"/>
      <c r="C970" s="30"/>
      <c r="D970" s="30"/>
      <c r="E970" s="38"/>
      <c r="F970" s="38"/>
      <c r="G970" s="38"/>
      <c r="H970" s="38"/>
      <c r="I970" s="38"/>
      <c r="J970" s="38"/>
      <c r="K970" s="38"/>
      <c r="L970" s="33"/>
      <c r="M970" s="33"/>
      <c r="N970" s="33"/>
      <c r="O970" s="114"/>
      <c r="P970" s="35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</row>
    <row r="971" spans="1:45">
      <c r="A971" s="30"/>
      <c r="B971" s="30"/>
      <c r="C971" s="30"/>
      <c r="D971" s="30"/>
      <c r="E971" s="38"/>
      <c r="F971" s="38"/>
      <c r="G971" s="38"/>
      <c r="H971" s="38"/>
      <c r="I971" s="38"/>
      <c r="J971" s="38"/>
      <c r="K971" s="38"/>
      <c r="L971" s="33"/>
      <c r="M971" s="33"/>
      <c r="N971" s="33"/>
      <c r="O971" s="114"/>
      <c r="P971" s="35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</row>
    <row r="972" spans="1:45">
      <c r="A972" s="30"/>
      <c r="B972" s="30"/>
      <c r="C972" s="30"/>
      <c r="D972" s="30"/>
      <c r="E972" s="38"/>
      <c r="F972" s="38"/>
      <c r="G972" s="38"/>
      <c r="H972" s="38"/>
      <c r="I972" s="38"/>
      <c r="J972" s="38"/>
      <c r="K972" s="38"/>
      <c r="L972" s="33"/>
      <c r="M972" s="33"/>
      <c r="N972" s="33"/>
      <c r="O972" s="114"/>
      <c r="P972" s="35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</row>
    <row r="973" spans="1:45">
      <c r="A973" s="30"/>
      <c r="B973" s="30"/>
      <c r="C973" s="30"/>
      <c r="D973" s="30"/>
      <c r="E973" s="38"/>
      <c r="F973" s="38"/>
      <c r="G973" s="38"/>
      <c r="H973" s="38"/>
      <c r="I973" s="38"/>
      <c r="J973" s="38"/>
      <c r="K973" s="38"/>
      <c r="L973" s="33"/>
      <c r="M973" s="33"/>
      <c r="N973" s="33"/>
      <c r="O973" s="114"/>
      <c r="P973" s="35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</row>
    <row r="974" spans="1:45">
      <c r="A974" s="30"/>
      <c r="B974" s="30"/>
      <c r="C974" s="30"/>
      <c r="D974" s="30"/>
      <c r="E974" s="38"/>
      <c r="F974" s="38"/>
      <c r="G974" s="38"/>
      <c r="H974" s="38"/>
      <c r="I974" s="38"/>
      <c r="J974" s="38"/>
      <c r="K974" s="38"/>
      <c r="L974" s="33"/>
      <c r="M974" s="33"/>
      <c r="N974" s="33"/>
      <c r="O974" s="114"/>
      <c r="P974" s="35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</row>
    <row r="975" spans="1:45">
      <c r="A975" s="30"/>
      <c r="B975" s="30"/>
      <c r="C975" s="30"/>
      <c r="D975" s="30"/>
      <c r="E975" s="38"/>
      <c r="F975" s="38"/>
      <c r="G975" s="38"/>
      <c r="H975" s="38"/>
      <c r="I975" s="38"/>
      <c r="J975" s="38"/>
      <c r="K975" s="38"/>
      <c r="L975" s="33"/>
      <c r="M975" s="33"/>
      <c r="N975" s="33"/>
      <c r="O975" s="114"/>
      <c r="P975" s="35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</row>
    <row r="976" spans="1:45">
      <c r="A976" s="30"/>
      <c r="B976" s="30"/>
      <c r="C976" s="30"/>
      <c r="D976" s="30"/>
      <c r="E976" s="38"/>
      <c r="F976" s="38"/>
      <c r="G976" s="38"/>
      <c r="H976" s="38"/>
      <c r="I976" s="38"/>
      <c r="J976" s="38"/>
      <c r="K976" s="38"/>
      <c r="L976" s="33"/>
      <c r="M976" s="33"/>
      <c r="N976" s="33"/>
      <c r="O976" s="114"/>
      <c r="P976" s="35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</row>
    <row r="977" spans="1:45">
      <c r="A977" s="30"/>
      <c r="B977" s="30"/>
      <c r="C977" s="30"/>
      <c r="D977" s="30"/>
      <c r="E977" s="38"/>
      <c r="F977" s="38"/>
      <c r="G977" s="38"/>
      <c r="H977" s="38"/>
      <c r="I977" s="38"/>
      <c r="J977" s="38"/>
      <c r="K977" s="38"/>
      <c r="L977" s="33"/>
      <c r="M977" s="33"/>
      <c r="N977" s="33"/>
      <c r="O977" s="114"/>
      <c r="P977" s="35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</row>
    <row r="978" spans="1:45">
      <c r="A978" s="30"/>
      <c r="B978" s="30"/>
      <c r="C978" s="30"/>
      <c r="D978" s="30"/>
      <c r="E978" s="38"/>
      <c r="F978" s="38"/>
      <c r="G978" s="38"/>
      <c r="H978" s="38"/>
      <c r="I978" s="38"/>
      <c r="J978" s="38"/>
      <c r="K978" s="38"/>
      <c r="L978" s="33"/>
      <c r="M978" s="33"/>
      <c r="N978" s="33"/>
      <c r="O978" s="114"/>
      <c r="P978" s="35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</row>
    <row r="979" spans="1:45">
      <c r="A979" s="30"/>
      <c r="B979" s="30"/>
      <c r="C979" s="30"/>
      <c r="D979" s="30"/>
      <c r="E979" s="38"/>
      <c r="F979" s="38"/>
      <c r="G979" s="38"/>
      <c r="H979" s="38"/>
      <c r="I979" s="38"/>
      <c r="J979" s="38"/>
      <c r="K979" s="38"/>
      <c r="L979" s="33"/>
      <c r="M979" s="33"/>
      <c r="N979" s="33"/>
      <c r="O979" s="114"/>
      <c r="P979" s="35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</row>
    <row r="980" spans="1:45">
      <c r="A980" s="30"/>
      <c r="B980" s="30"/>
      <c r="C980" s="30"/>
      <c r="D980" s="30"/>
      <c r="E980" s="38"/>
      <c r="F980" s="38"/>
      <c r="G980" s="38"/>
      <c r="H980" s="38"/>
      <c r="I980" s="38"/>
      <c r="J980" s="38"/>
      <c r="K980" s="38"/>
      <c r="L980" s="33"/>
      <c r="M980" s="33"/>
      <c r="N980" s="33"/>
      <c r="O980" s="114"/>
      <c r="P980" s="35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</row>
    <row r="981" spans="1:45">
      <c r="A981" s="30"/>
      <c r="B981" s="30"/>
      <c r="C981" s="30"/>
      <c r="D981" s="30"/>
      <c r="E981" s="38"/>
      <c r="F981" s="38"/>
      <c r="G981" s="38"/>
      <c r="H981" s="38"/>
      <c r="I981" s="38"/>
      <c r="J981" s="38"/>
      <c r="K981" s="38"/>
      <c r="L981" s="33"/>
      <c r="M981" s="33"/>
      <c r="N981" s="33"/>
      <c r="O981" s="114"/>
      <c r="P981" s="35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</row>
    <row r="982" spans="1:45">
      <c r="A982" s="30"/>
      <c r="B982" s="30"/>
      <c r="C982" s="30"/>
      <c r="D982" s="30"/>
      <c r="E982" s="38"/>
      <c r="F982" s="38"/>
      <c r="G982" s="38"/>
      <c r="H982" s="38"/>
      <c r="I982" s="38"/>
      <c r="J982" s="38"/>
      <c r="K982" s="38"/>
      <c r="L982" s="33"/>
      <c r="M982" s="33"/>
      <c r="N982" s="33"/>
      <c r="O982" s="114"/>
      <c r="P982" s="35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</row>
    <row r="983" spans="1:45">
      <c r="A983" s="30"/>
      <c r="B983" s="30"/>
      <c r="C983" s="30"/>
      <c r="D983" s="30"/>
      <c r="E983" s="38"/>
      <c r="F983" s="38"/>
      <c r="G983" s="38"/>
      <c r="H983" s="38"/>
      <c r="I983" s="38"/>
      <c r="J983" s="38"/>
      <c r="K983" s="38"/>
      <c r="L983" s="33"/>
      <c r="M983" s="33"/>
      <c r="N983" s="33"/>
      <c r="O983" s="114"/>
      <c r="P983" s="35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</row>
    <row r="984" spans="1:45">
      <c r="A984" s="30"/>
      <c r="B984" s="30"/>
      <c r="C984" s="30"/>
      <c r="D984" s="30"/>
      <c r="E984" s="38"/>
      <c r="F984" s="38"/>
      <c r="G984" s="38"/>
      <c r="H984" s="38"/>
      <c r="I984" s="38"/>
      <c r="J984" s="38"/>
      <c r="K984" s="38"/>
      <c r="L984" s="33"/>
      <c r="M984" s="33"/>
      <c r="N984" s="33"/>
      <c r="O984" s="114"/>
      <c r="P984" s="35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</row>
    <row r="985" spans="1:45">
      <c r="A985" s="30"/>
      <c r="B985" s="30"/>
      <c r="C985" s="30"/>
      <c r="D985" s="30"/>
      <c r="E985" s="38"/>
      <c r="F985" s="38"/>
      <c r="G985" s="38"/>
      <c r="H985" s="38"/>
      <c r="I985" s="38"/>
      <c r="J985" s="38"/>
      <c r="K985" s="38"/>
      <c r="L985" s="33"/>
      <c r="M985" s="33"/>
      <c r="N985" s="33"/>
      <c r="O985" s="114"/>
      <c r="P985" s="35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</row>
    <row r="986" spans="1:45">
      <c r="A986" s="30"/>
      <c r="B986" s="30"/>
      <c r="C986" s="30"/>
      <c r="D986" s="30"/>
      <c r="E986" s="38"/>
      <c r="F986" s="38"/>
      <c r="G986" s="38"/>
      <c r="H986" s="38"/>
      <c r="I986" s="38"/>
      <c r="J986" s="38"/>
      <c r="K986" s="38"/>
      <c r="L986" s="33"/>
      <c r="M986" s="33"/>
      <c r="N986" s="33"/>
      <c r="O986" s="114"/>
      <c r="P986" s="35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</row>
    <row r="987" spans="1:45">
      <c r="A987" s="30"/>
      <c r="B987" s="30"/>
      <c r="C987" s="30"/>
      <c r="D987" s="30"/>
      <c r="E987" s="38"/>
      <c r="F987" s="38"/>
      <c r="G987" s="38"/>
      <c r="H987" s="38"/>
      <c r="I987" s="38"/>
      <c r="J987" s="38"/>
      <c r="K987" s="38"/>
      <c r="L987" s="33"/>
      <c r="M987" s="33"/>
      <c r="N987" s="33"/>
      <c r="O987" s="114"/>
      <c r="P987" s="35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</row>
    <row r="988" spans="1:45">
      <c r="A988" s="30"/>
      <c r="B988" s="30"/>
      <c r="C988" s="30"/>
      <c r="D988" s="30"/>
      <c r="E988" s="38"/>
      <c r="F988" s="38"/>
      <c r="G988" s="38"/>
      <c r="H988" s="38"/>
      <c r="I988" s="38"/>
      <c r="J988" s="38"/>
      <c r="K988" s="38"/>
      <c r="L988" s="33"/>
      <c r="M988" s="33"/>
      <c r="N988" s="33"/>
      <c r="O988" s="114"/>
      <c r="P988" s="35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</row>
    <row r="989" spans="1:45">
      <c r="A989" s="30"/>
      <c r="B989" s="30"/>
      <c r="C989" s="30"/>
      <c r="D989" s="30"/>
      <c r="E989" s="38"/>
      <c r="F989" s="38"/>
      <c r="G989" s="38"/>
      <c r="H989" s="38"/>
      <c r="I989" s="38"/>
      <c r="J989" s="38"/>
      <c r="K989" s="38"/>
      <c r="L989" s="33"/>
      <c r="M989" s="33"/>
      <c r="N989" s="33"/>
      <c r="O989" s="114"/>
      <c r="P989" s="35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</row>
    <row r="990" spans="1:45">
      <c r="A990" s="30"/>
      <c r="B990" s="30"/>
      <c r="C990" s="30"/>
      <c r="D990" s="30"/>
      <c r="E990" s="38"/>
      <c r="F990" s="38"/>
      <c r="G990" s="38"/>
      <c r="H990" s="38"/>
      <c r="I990" s="38"/>
      <c r="J990" s="38"/>
      <c r="K990" s="38"/>
      <c r="L990" s="33"/>
      <c r="M990" s="33"/>
      <c r="N990" s="33"/>
      <c r="O990" s="114"/>
      <c r="P990" s="35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</row>
    <row r="991" spans="1:45">
      <c r="A991" s="30"/>
      <c r="B991" s="30"/>
      <c r="C991" s="30"/>
      <c r="D991" s="30"/>
      <c r="E991" s="38"/>
      <c r="F991" s="38"/>
      <c r="G991" s="38"/>
      <c r="H991" s="38"/>
      <c r="I991" s="38"/>
      <c r="J991" s="38"/>
      <c r="K991" s="38"/>
      <c r="L991" s="33"/>
      <c r="M991" s="33"/>
      <c r="N991" s="33"/>
      <c r="O991" s="114"/>
      <c r="P991" s="35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</row>
    <row r="992" spans="1:45">
      <c r="A992" s="30"/>
      <c r="B992" s="30"/>
      <c r="C992" s="30"/>
      <c r="D992" s="30"/>
      <c r="E992" s="38"/>
      <c r="F992" s="38"/>
      <c r="G992" s="38"/>
      <c r="H992" s="38"/>
      <c r="I992" s="38"/>
      <c r="J992" s="38"/>
      <c r="K992" s="38"/>
      <c r="L992" s="33"/>
      <c r="M992" s="33"/>
      <c r="N992" s="33"/>
      <c r="O992" s="114"/>
      <c r="P992" s="35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</row>
    <row r="993" spans="1:45">
      <c r="A993" s="30"/>
      <c r="B993" s="30"/>
      <c r="C993" s="30"/>
      <c r="D993" s="30"/>
      <c r="E993" s="38"/>
      <c r="F993" s="38"/>
      <c r="G993" s="38"/>
      <c r="H993" s="38"/>
      <c r="I993" s="38"/>
      <c r="J993" s="38"/>
      <c r="K993" s="38"/>
      <c r="L993" s="33"/>
      <c r="M993" s="33"/>
      <c r="N993" s="33"/>
      <c r="O993" s="114"/>
      <c r="P993" s="35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</row>
    <row r="994" spans="1:45">
      <c r="A994" s="30"/>
      <c r="B994" s="30"/>
      <c r="C994" s="30"/>
      <c r="D994" s="30"/>
      <c r="E994" s="38"/>
      <c r="F994" s="38"/>
      <c r="G994" s="38"/>
      <c r="H994" s="38"/>
      <c r="I994" s="38"/>
      <c r="J994" s="38"/>
      <c r="K994" s="38"/>
      <c r="L994" s="33"/>
      <c r="M994" s="33"/>
      <c r="N994" s="33"/>
      <c r="O994" s="114"/>
      <c r="P994" s="35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</row>
    <row r="995" spans="1:45">
      <c r="A995" s="30"/>
      <c r="B995" s="30"/>
      <c r="C995" s="30"/>
      <c r="D995" s="30"/>
      <c r="E995" s="38"/>
      <c r="F995" s="38"/>
      <c r="G995" s="38"/>
      <c r="H995" s="38"/>
      <c r="I995" s="38"/>
      <c r="J995" s="38"/>
      <c r="K995" s="38"/>
      <c r="L995" s="33"/>
      <c r="M995" s="33"/>
      <c r="N995" s="33"/>
      <c r="O995" s="114"/>
      <c r="P995" s="35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</row>
    <row r="996" spans="1:45">
      <c r="A996" s="30"/>
      <c r="B996" s="30"/>
      <c r="C996" s="30"/>
      <c r="D996" s="30"/>
      <c r="E996" s="38"/>
      <c r="F996" s="38"/>
      <c r="G996" s="38"/>
      <c r="H996" s="38"/>
      <c r="I996" s="38"/>
      <c r="J996" s="38"/>
      <c r="K996" s="38"/>
      <c r="L996" s="33"/>
      <c r="M996" s="33"/>
      <c r="N996" s="33"/>
      <c r="O996" s="114"/>
      <c r="P996" s="35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</row>
    <row r="997" spans="1:45">
      <c r="A997" s="30"/>
      <c r="B997" s="30"/>
      <c r="C997" s="30"/>
      <c r="D997" s="30"/>
      <c r="E997" s="38"/>
      <c r="F997" s="38"/>
      <c r="G997" s="38"/>
      <c r="H997" s="38"/>
      <c r="I997" s="38"/>
      <c r="J997" s="38"/>
      <c r="K997" s="38"/>
      <c r="L997" s="33"/>
      <c r="M997" s="33"/>
      <c r="N997" s="33"/>
      <c r="O997" s="114"/>
      <c r="P997" s="35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</row>
    <row r="998" spans="1:45">
      <c r="A998" s="30"/>
      <c r="B998" s="30"/>
      <c r="C998" s="30"/>
      <c r="D998" s="30"/>
      <c r="E998" s="38"/>
      <c r="F998" s="38"/>
      <c r="G998" s="38"/>
      <c r="H998" s="38"/>
      <c r="I998" s="38"/>
      <c r="J998" s="38"/>
      <c r="K998" s="38"/>
      <c r="L998" s="33"/>
      <c r="M998" s="33"/>
      <c r="N998" s="33"/>
      <c r="O998" s="114"/>
      <c r="P998" s="35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</row>
    <row r="999" spans="1:45">
      <c r="A999" s="30"/>
      <c r="B999" s="30"/>
      <c r="C999" s="30"/>
      <c r="D999" s="30"/>
      <c r="E999" s="38"/>
      <c r="F999" s="38"/>
      <c r="G999" s="38"/>
      <c r="H999" s="38"/>
      <c r="I999" s="38"/>
      <c r="J999" s="38"/>
      <c r="K999" s="38"/>
      <c r="L999" s="33"/>
      <c r="M999" s="33"/>
      <c r="N999" s="33"/>
      <c r="O999" s="114"/>
      <c r="P999" s="35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</row>
    <row r="1000" spans="1:45">
      <c r="A1000" s="30"/>
      <c r="B1000" s="30"/>
      <c r="C1000" s="30"/>
      <c r="D1000" s="30"/>
      <c r="E1000" s="38"/>
      <c r="F1000" s="38"/>
      <c r="G1000" s="38"/>
      <c r="H1000" s="38"/>
      <c r="I1000" s="38"/>
      <c r="J1000" s="38"/>
      <c r="K1000" s="38"/>
      <c r="L1000" s="33"/>
      <c r="M1000" s="33"/>
      <c r="N1000" s="33"/>
      <c r="O1000" s="114"/>
      <c r="P1000" s="35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</row>
    <row r="1001" spans="1:45">
      <c r="A1001" s="30"/>
      <c r="B1001" s="30"/>
      <c r="C1001" s="30"/>
      <c r="D1001" s="30"/>
      <c r="E1001" s="38"/>
      <c r="F1001" s="38"/>
      <c r="G1001" s="38"/>
      <c r="H1001" s="38"/>
      <c r="I1001" s="38"/>
      <c r="J1001" s="38"/>
      <c r="K1001" s="38"/>
      <c r="L1001" s="33"/>
      <c r="M1001" s="33"/>
      <c r="N1001" s="33"/>
      <c r="O1001" s="114"/>
      <c r="P1001" s="35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33"/>
      <c r="AM1001" s="33"/>
      <c r="AN1001" s="33"/>
      <c r="AO1001" s="33"/>
      <c r="AP1001" s="33"/>
      <c r="AQ1001" s="33"/>
      <c r="AR1001" s="33"/>
      <c r="AS1001" s="33"/>
    </row>
    <row r="1002" spans="1:45">
      <c r="A1002" s="30"/>
      <c r="B1002" s="30"/>
      <c r="C1002" s="30"/>
      <c r="D1002" s="30"/>
      <c r="E1002" s="38"/>
      <c r="F1002" s="38"/>
      <c r="G1002" s="38"/>
      <c r="H1002" s="38"/>
      <c r="I1002" s="38"/>
      <c r="J1002" s="38"/>
      <c r="K1002" s="38"/>
      <c r="L1002" s="33"/>
      <c r="M1002" s="33"/>
      <c r="N1002" s="33"/>
      <c r="O1002" s="114"/>
      <c r="P1002" s="35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33"/>
      <c r="AM1002" s="33"/>
      <c r="AN1002" s="33"/>
      <c r="AO1002" s="33"/>
      <c r="AP1002" s="33"/>
      <c r="AQ1002" s="33"/>
      <c r="AR1002" s="33"/>
      <c r="AS1002" s="33"/>
    </row>
    <row r="1003" spans="1:45">
      <c r="A1003" s="30"/>
      <c r="B1003" s="30"/>
      <c r="C1003" s="30"/>
      <c r="D1003" s="30"/>
      <c r="E1003" s="38"/>
      <c r="F1003" s="38"/>
      <c r="G1003" s="38"/>
      <c r="H1003" s="38"/>
      <c r="I1003" s="38"/>
      <c r="J1003" s="38"/>
      <c r="K1003" s="38"/>
      <c r="L1003" s="33"/>
      <c r="M1003" s="33"/>
      <c r="N1003" s="33"/>
      <c r="O1003" s="114"/>
      <c r="P1003" s="35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  <c r="AE1003" s="33"/>
      <c r="AF1003" s="33"/>
      <c r="AG1003" s="33"/>
      <c r="AH1003" s="33"/>
      <c r="AI1003" s="33"/>
      <c r="AJ1003" s="33"/>
      <c r="AK1003" s="33"/>
      <c r="AL1003" s="33"/>
      <c r="AM1003" s="33"/>
      <c r="AN1003" s="33"/>
      <c r="AO1003" s="33"/>
      <c r="AP1003" s="33"/>
      <c r="AQ1003" s="33"/>
      <c r="AR1003" s="33"/>
      <c r="AS1003" s="33"/>
    </row>
    <row r="1004" spans="1:45">
      <c r="A1004" s="30"/>
      <c r="B1004" s="30"/>
      <c r="C1004" s="30"/>
      <c r="D1004" s="30"/>
      <c r="E1004" s="38"/>
      <c r="F1004" s="38"/>
      <c r="G1004" s="38"/>
      <c r="H1004" s="38"/>
      <c r="I1004" s="38"/>
      <c r="J1004" s="38"/>
      <c r="K1004" s="38"/>
      <c r="L1004" s="33"/>
      <c r="M1004" s="33"/>
      <c r="N1004" s="33"/>
      <c r="O1004" s="114"/>
      <c r="P1004" s="35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  <c r="AD1004" s="33"/>
      <c r="AE1004" s="33"/>
      <c r="AF1004" s="33"/>
      <c r="AG1004" s="33"/>
      <c r="AH1004" s="33"/>
      <c r="AI1004" s="33"/>
      <c r="AJ1004" s="33"/>
      <c r="AK1004" s="33"/>
      <c r="AL1004" s="33"/>
      <c r="AM1004" s="33"/>
      <c r="AN1004" s="33"/>
      <c r="AO1004" s="33"/>
      <c r="AP1004" s="33"/>
      <c r="AQ1004" s="33"/>
      <c r="AR1004" s="33"/>
      <c r="AS1004" s="33"/>
    </row>
    <row r="1005" spans="1:45">
      <c r="A1005" s="30"/>
      <c r="B1005" s="30"/>
      <c r="C1005" s="30"/>
      <c r="D1005" s="30"/>
      <c r="E1005" s="38"/>
      <c r="F1005" s="38"/>
      <c r="G1005" s="38"/>
      <c r="H1005" s="38"/>
      <c r="I1005" s="38"/>
      <c r="J1005" s="38"/>
      <c r="K1005" s="38"/>
      <c r="L1005" s="33"/>
      <c r="M1005" s="33"/>
      <c r="N1005" s="33"/>
      <c r="O1005" s="114"/>
      <c r="P1005" s="35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  <c r="AC1005" s="33"/>
      <c r="AD1005" s="33"/>
      <c r="AE1005" s="33"/>
      <c r="AF1005" s="33"/>
      <c r="AG1005" s="33"/>
      <c r="AH1005" s="33"/>
      <c r="AI1005" s="33"/>
      <c r="AJ1005" s="33"/>
      <c r="AK1005" s="33"/>
      <c r="AL1005" s="33"/>
      <c r="AM1005" s="33"/>
      <c r="AN1005" s="33"/>
      <c r="AO1005" s="33"/>
      <c r="AP1005" s="33"/>
      <c r="AQ1005" s="33"/>
      <c r="AR1005" s="33"/>
      <c r="AS1005" s="33"/>
    </row>
    <row r="1006" spans="1:45">
      <c r="A1006" s="30"/>
      <c r="B1006" s="30"/>
      <c r="C1006" s="30"/>
      <c r="D1006" s="30"/>
      <c r="E1006" s="38"/>
      <c r="F1006" s="38"/>
      <c r="G1006" s="38"/>
      <c r="H1006" s="38"/>
      <c r="I1006" s="38"/>
      <c r="J1006" s="38"/>
      <c r="K1006" s="38"/>
      <c r="L1006" s="33"/>
      <c r="M1006" s="33"/>
      <c r="N1006" s="33"/>
      <c r="O1006" s="114"/>
      <c r="P1006" s="35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  <c r="AC1006" s="33"/>
      <c r="AD1006" s="33"/>
      <c r="AE1006" s="33"/>
      <c r="AF1006" s="33"/>
      <c r="AG1006" s="33"/>
      <c r="AH1006" s="33"/>
      <c r="AI1006" s="33"/>
      <c r="AJ1006" s="33"/>
      <c r="AK1006" s="33"/>
      <c r="AL1006" s="33"/>
      <c r="AM1006" s="33"/>
      <c r="AN1006" s="33"/>
      <c r="AO1006" s="33"/>
      <c r="AP1006" s="33"/>
      <c r="AQ1006" s="33"/>
      <c r="AR1006" s="33"/>
      <c r="AS1006" s="33"/>
    </row>
    <row r="1007" spans="1:45">
      <c r="A1007" s="30"/>
      <c r="B1007" s="30"/>
      <c r="C1007" s="30"/>
      <c r="D1007" s="30"/>
      <c r="E1007" s="38"/>
      <c r="F1007" s="38"/>
      <c r="G1007" s="38"/>
      <c r="H1007" s="38"/>
      <c r="I1007" s="38"/>
      <c r="J1007" s="38"/>
      <c r="K1007" s="38"/>
      <c r="L1007" s="33"/>
      <c r="M1007" s="33"/>
      <c r="N1007" s="33"/>
      <c r="O1007" s="114"/>
      <c r="P1007" s="35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  <c r="AC1007" s="33"/>
      <c r="AD1007" s="33"/>
      <c r="AE1007" s="33"/>
      <c r="AF1007" s="33"/>
      <c r="AG1007" s="33"/>
      <c r="AH1007" s="33"/>
      <c r="AI1007" s="33"/>
      <c r="AJ1007" s="33"/>
      <c r="AK1007" s="33"/>
      <c r="AL1007" s="33"/>
      <c r="AM1007" s="33"/>
      <c r="AN1007" s="33"/>
      <c r="AO1007" s="33"/>
      <c r="AP1007" s="33"/>
      <c r="AQ1007" s="33"/>
      <c r="AR1007" s="33"/>
      <c r="AS1007" s="33"/>
    </row>
    <row r="1008" spans="1:45">
      <c r="A1008" s="30"/>
      <c r="B1008" s="30"/>
      <c r="C1008" s="30"/>
      <c r="D1008" s="30"/>
      <c r="E1008" s="38"/>
      <c r="F1008" s="38"/>
      <c r="G1008" s="38"/>
      <c r="H1008" s="38"/>
      <c r="I1008" s="38"/>
      <c r="J1008" s="38"/>
      <c r="K1008" s="38"/>
      <c r="L1008" s="33"/>
      <c r="M1008" s="33"/>
      <c r="N1008" s="33"/>
      <c r="O1008" s="114"/>
      <c r="P1008" s="35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  <c r="AC1008" s="33"/>
      <c r="AD1008" s="33"/>
      <c r="AE1008" s="33"/>
      <c r="AF1008" s="33"/>
      <c r="AG1008" s="33"/>
      <c r="AH1008" s="33"/>
      <c r="AI1008" s="33"/>
      <c r="AJ1008" s="33"/>
      <c r="AK1008" s="33"/>
      <c r="AL1008" s="33"/>
      <c r="AM1008" s="33"/>
      <c r="AN1008" s="33"/>
      <c r="AO1008" s="33"/>
      <c r="AP1008" s="33"/>
      <c r="AQ1008" s="33"/>
      <c r="AR1008" s="33"/>
      <c r="AS1008" s="33"/>
    </row>
    <row r="1009" spans="1:45">
      <c r="A1009" s="30"/>
      <c r="B1009" s="30"/>
      <c r="C1009" s="30"/>
      <c r="D1009" s="30"/>
      <c r="E1009" s="38"/>
      <c r="F1009" s="38"/>
      <c r="G1009" s="38"/>
      <c r="H1009" s="38"/>
      <c r="I1009" s="38"/>
      <c r="J1009" s="38"/>
      <c r="K1009" s="38"/>
      <c r="L1009" s="33"/>
      <c r="M1009" s="33"/>
      <c r="N1009" s="33"/>
      <c r="O1009" s="114"/>
      <c r="P1009" s="35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  <c r="AC1009" s="33"/>
      <c r="AD1009" s="33"/>
      <c r="AE1009" s="33"/>
      <c r="AF1009" s="33"/>
      <c r="AG1009" s="33"/>
      <c r="AH1009" s="33"/>
      <c r="AI1009" s="33"/>
      <c r="AJ1009" s="33"/>
      <c r="AK1009" s="33"/>
      <c r="AL1009" s="33"/>
      <c r="AM1009" s="33"/>
      <c r="AN1009" s="33"/>
      <c r="AO1009" s="33"/>
      <c r="AP1009" s="33"/>
      <c r="AQ1009" s="33"/>
      <c r="AR1009" s="33"/>
      <c r="AS1009" s="33"/>
    </row>
    <row r="1010" spans="1:45">
      <c r="A1010" s="30"/>
      <c r="B1010" s="30"/>
      <c r="C1010" s="30"/>
      <c r="D1010" s="30"/>
      <c r="E1010" s="38"/>
      <c r="F1010" s="38"/>
      <c r="G1010" s="38"/>
      <c r="H1010" s="38"/>
      <c r="I1010" s="38"/>
      <c r="J1010" s="38"/>
      <c r="K1010" s="38"/>
      <c r="L1010" s="33"/>
      <c r="M1010" s="33"/>
      <c r="N1010" s="33"/>
      <c r="O1010" s="114"/>
      <c r="P1010" s="35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  <c r="AC1010" s="33"/>
      <c r="AD1010" s="33"/>
      <c r="AE1010" s="33"/>
      <c r="AF1010" s="33"/>
      <c r="AG1010" s="33"/>
      <c r="AH1010" s="33"/>
      <c r="AI1010" s="33"/>
      <c r="AJ1010" s="33"/>
      <c r="AK1010" s="33"/>
      <c r="AL1010" s="33"/>
      <c r="AM1010" s="33"/>
      <c r="AN1010" s="33"/>
      <c r="AO1010" s="33"/>
      <c r="AP1010" s="33"/>
      <c r="AQ1010" s="33"/>
      <c r="AR1010" s="33"/>
      <c r="AS1010" s="33"/>
    </row>
    <row r="1011" spans="1:45">
      <c r="A1011" s="30"/>
      <c r="B1011" s="30"/>
      <c r="C1011" s="30"/>
      <c r="D1011" s="30"/>
      <c r="E1011" s="38"/>
      <c r="F1011" s="38"/>
      <c r="G1011" s="38"/>
      <c r="H1011" s="38"/>
      <c r="I1011" s="38"/>
      <c r="J1011" s="38"/>
      <c r="K1011" s="38"/>
      <c r="L1011" s="33"/>
      <c r="M1011" s="33"/>
      <c r="N1011" s="33"/>
      <c r="O1011" s="114"/>
      <c r="P1011" s="35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  <c r="AC1011" s="33"/>
      <c r="AD1011" s="33"/>
      <c r="AE1011" s="33"/>
      <c r="AF1011" s="33"/>
      <c r="AG1011" s="33"/>
      <c r="AH1011" s="33"/>
      <c r="AI1011" s="33"/>
      <c r="AJ1011" s="33"/>
      <c r="AK1011" s="33"/>
      <c r="AL1011" s="33"/>
      <c r="AM1011" s="33"/>
      <c r="AN1011" s="33"/>
      <c r="AO1011" s="33"/>
      <c r="AP1011" s="33"/>
      <c r="AQ1011" s="33"/>
      <c r="AR1011" s="33"/>
      <c r="AS1011" s="33"/>
    </row>
    <row r="1012" spans="1:45">
      <c r="A1012" s="30"/>
      <c r="B1012" s="30"/>
      <c r="C1012" s="30"/>
      <c r="D1012" s="30"/>
      <c r="E1012" s="38"/>
      <c r="F1012" s="38"/>
      <c r="G1012" s="38"/>
      <c r="H1012" s="38"/>
      <c r="I1012" s="38"/>
      <c r="J1012" s="38"/>
      <c r="K1012" s="38"/>
      <c r="L1012" s="33"/>
      <c r="M1012" s="33"/>
      <c r="N1012" s="33"/>
      <c r="O1012" s="114"/>
      <c r="P1012" s="35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  <c r="AC1012" s="33"/>
      <c r="AD1012" s="33"/>
      <c r="AE1012" s="33"/>
      <c r="AF1012" s="33"/>
      <c r="AG1012" s="33"/>
      <c r="AH1012" s="33"/>
      <c r="AI1012" s="33"/>
      <c r="AJ1012" s="33"/>
      <c r="AK1012" s="33"/>
      <c r="AL1012" s="33"/>
      <c r="AM1012" s="33"/>
      <c r="AN1012" s="33"/>
      <c r="AO1012" s="33"/>
      <c r="AP1012" s="33"/>
      <c r="AQ1012" s="33"/>
      <c r="AR1012" s="33"/>
      <c r="AS1012" s="33"/>
    </row>
    <row r="1013" spans="1:45">
      <c r="A1013" s="30"/>
      <c r="B1013" s="30"/>
      <c r="C1013" s="30"/>
      <c r="D1013" s="30"/>
      <c r="E1013" s="38"/>
      <c r="F1013" s="38"/>
      <c r="G1013" s="38"/>
      <c r="H1013" s="38"/>
      <c r="I1013" s="38"/>
      <c r="J1013" s="38"/>
      <c r="K1013" s="38"/>
      <c r="L1013" s="33"/>
      <c r="M1013" s="33"/>
      <c r="N1013" s="33"/>
      <c r="O1013" s="114"/>
      <c r="P1013" s="35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  <c r="AC1013" s="33"/>
      <c r="AD1013" s="33"/>
      <c r="AE1013" s="33"/>
      <c r="AF1013" s="33"/>
      <c r="AG1013" s="33"/>
      <c r="AH1013" s="33"/>
      <c r="AI1013" s="33"/>
      <c r="AJ1013" s="33"/>
      <c r="AK1013" s="33"/>
      <c r="AL1013" s="33"/>
      <c r="AM1013" s="33"/>
      <c r="AN1013" s="33"/>
      <c r="AO1013" s="33"/>
      <c r="AP1013" s="33"/>
      <c r="AQ1013" s="33"/>
      <c r="AR1013" s="33"/>
      <c r="AS1013" s="33"/>
    </row>
    <row r="1014" spans="1:45">
      <c r="A1014" s="30"/>
      <c r="B1014" s="30"/>
      <c r="C1014" s="30"/>
      <c r="D1014" s="30"/>
      <c r="E1014" s="38"/>
      <c r="F1014" s="38"/>
      <c r="G1014" s="38"/>
      <c r="H1014" s="38"/>
      <c r="I1014" s="38"/>
      <c r="J1014" s="38"/>
      <c r="K1014" s="38"/>
      <c r="L1014" s="33"/>
      <c r="M1014" s="33"/>
      <c r="N1014" s="33"/>
      <c r="O1014" s="114"/>
      <c r="P1014" s="35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  <c r="AC1014" s="33"/>
      <c r="AD1014" s="33"/>
      <c r="AE1014" s="33"/>
      <c r="AF1014" s="33"/>
      <c r="AG1014" s="33"/>
      <c r="AH1014" s="33"/>
      <c r="AI1014" s="33"/>
      <c r="AJ1014" s="33"/>
      <c r="AK1014" s="33"/>
      <c r="AL1014" s="33"/>
      <c r="AM1014" s="33"/>
      <c r="AN1014" s="33"/>
      <c r="AO1014" s="33"/>
      <c r="AP1014" s="33"/>
      <c r="AQ1014" s="33"/>
      <c r="AR1014" s="33"/>
      <c r="AS1014" s="33"/>
    </row>
    <row r="1015" spans="1:45">
      <c r="A1015" s="30"/>
      <c r="B1015" s="30"/>
      <c r="C1015" s="30"/>
      <c r="D1015" s="30"/>
      <c r="E1015" s="38"/>
      <c r="F1015" s="38"/>
      <c r="G1015" s="38"/>
      <c r="H1015" s="38"/>
      <c r="I1015" s="38"/>
      <c r="J1015" s="38"/>
      <c r="K1015" s="38"/>
      <c r="L1015" s="33"/>
      <c r="M1015" s="33"/>
      <c r="N1015" s="33"/>
      <c r="O1015" s="114"/>
      <c r="P1015" s="35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3"/>
      <c r="AC1015" s="33"/>
      <c r="AD1015" s="33"/>
      <c r="AE1015" s="33"/>
      <c r="AF1015" s="33"/>
      <c r="AG1015" s="33"/>
      <c r="AH1015" s="33"/>
      <c r="AI1015" s="33"/>
      <c r="AJ1015" s="33"/>
      <c r="AK1015" s="33"/>
      <c r="AL1015" s="33"/>
      <c r="AM1015" s="33"/>
      <c r="AN1015" s="33"/>
      <c r="AO1015" s="33"/>
      <c r="AP1015" s="33"/>
      <c r="AQ1015" s="33"/>
      <c r="AR1015" s="33"/>
      <c r="AS1015" s="33"/>
    </row>
    <row r="1016" spans="1:45">
      <c r="A1016" s="30"/>
      <c r="B1016" s="30"/>
      <c r="C1016" s="30"/>
      <c r="D1016" s="30"/>
      <c r="E1016" s="38"/>
      <c r="F1016" s="38"/>
      <c r="G1016" s="38"/>
      <c r="H1016" s="38"/>
      <c r="I1016" s="38"/>
      <c r="J1016" s="38"/>
      <c r="K1016" s="38"/>
      <c r="L1016" s="33"/>
      <c r="M1016" s="33"/>
      <c r="N1016" s="33"/>
      <c r="O1016" s="114"/>
      <c r="P1016" s="35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3"/>
      <c r="AC1016" s="33"/>
      <c r="AD1016" s="33"/>
      <c r="AE1016" s="33"/>
      <c r="AF1016" s="33"/>
      <c r="AG1016" s="33"/>
      <c r="AH1016" s="33"/>
      <c r="AI1016" s="33"/>
      <c r="AJ1016" s="33"/>
      <c r="AK1016" s="33"/>
      <c r="AL1016" s="33"/>
      <c r="AM1016" s="33"/>
      <c r="AN1016" s="33"/>
      <c r="AO1016" s="33"/>
      <c r="AP1016" s="33"/>
      <c r="AQ1016" s="33"/>
      <c r="AR1016" s="33"/>
      <c r="AS1016" s="33"/>
    </row>
    <row r="1017" spans="1:45">
      <c r="A1017" s="30"/>
      <c r="B1017" s="30"/>
      <c r="C1017" s="30"/>
      <c r="D1017" s="30"/>
      <c r="E1017" s="38"/>
      <c r="F1017" s="38"/>
      <c r="G1017" s="38"/>
      <c r="H1017" s="38"/>
      <c r="I1017" s="38"/>
      <c r="J1017" s="38"/>
      <c r="K1017" s="38"/>
      <c r="L1017" s="33"/>
      <c r="M1017" s="33"/>
      <c r="N1017" s="33"/>
      <c r="O1017" s="114"/>
      <c r="P1017" s="35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3"/>
      <c r="AC1017" s="33"/>
      <c r="AD1017" s="33"/>
      <c r="AE1017" s="33"/>
      <c r="AF1017" s="33"/>
      <c r="AG1017" s="33"/>
      <c r="AH1017" s="33"/>
      <c r="AI1017" s="33"/>
      <c r="AJ1017" s="33"/>
      <c r="AK1017" s="33"/>
      <c r="AL1017" s="33"/>
      <c r="AM1017" s="33"/>
      <c r="AN1017" s="33"/>
      <c r="AO1017" s="33"/>
      <c r="AP1017" s="33"/>
      <c r="AQ1017" s="33"/>
      <c r="AR1017" s="33"/>
      <c r="AS1017" s="33"/>
    </row>
    <row r="1018" spans="1:45">
      <c r="A1018" s="30"/>
      <c r="B1018" s="30"/>
      <c r="C1018" s="30"/>
      <c r="D1018" s="30"/>
      <c r="E1018" s="38"/>
      <c r="F1018" s="38"/>
      <c r="G1018" s="38"/>
      <c r="H1018" s="38"/>
      <c r="I1018" s="38"/>
      <c r="J1018" s="38"/>
      <c r="K1018" s="38"/>
      <c r="L1018" s="33"/>
      <c r="M1018" s="33"/>
      <c r="N1018" s="33"/>
      <c r="O1018" s="114"/>
      <c r="P1018" s="35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  <c r="AC1018" s="33"/>
      <c r="AD1018" s="33"/>
      <c r="AE1018" s="33"/>
      <c r="AF1018" s="33"/>
      <c r="AG1018" s="33"/>
      <c r="AH1018" s="33"/>
      <c r="AI1018" s="33"/>
      <c r="AJ1018" s="33"/>
      <c r="AK1018" s="33"/>
      <c r="AL1018" s="33"/>
      <c r="AM1018" s="33"/>
      <c r="AN1018" s="33"/>
      <c r="AO1018" s="33"/>
      <c r="AP1018" s="33"/>
      <c r="AQ1018" s="33"/>
      <c r="AR1018" s="33"/>
      <c r="AS1018" s="33"/>
    </row>
    <row r="1019" spans="1:45">
      <c r="A1019" s="30"/>
      <c r="B1019" s="30"/>
      <c r="C1019" s="30"/>
      <c r="D1019" s="30"/>
      <c r="E1019" s="38"/>
      <c r="F1019" s="38"/>
      <c r="G1019" s="38"/>
      <c r="H1019" s="38"/>
      <c r="I1019" s="38"/>
      <c r="J1019" s="38"/>
      <c r="K1019" s="38"/>
      <c r="L1019" s="33"/>
      <c r="M1019" s="33"/>
      <c r="N1019" s="33"/>
      <c r="O1019" s="114"/>
      <c r="P1019" s="35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  <c r="AB1019" s="33"/>
      <c r="AC1019" s="33"/>
      <c r="AD1019" s="33"/>
      <c r="AE1019" s="33"/>
      <c r="AF1019" s="33"/>
      <c r="AG1019" s="33"/>
      <c r="AH1019" s="33"/>
      <c r="AI1019" s="33"/>
      <c r="AJ1019" s="33"/>
      <c r="AK1019" s="33"/>
      <c r="AL1019" s="33"/>
      <c r="AM1019" s="33"/>
      <c r="AN1019" s="33"/>
      <c r="AO1019" s="33"/>
      <c r="AP1019" s="33"/>
      <c r="AQ1019" s="33"/>
      <c r="AR1019" s="33"/>
      <c r="AS1019" s="33"/>
    </row>
    <row r="1020" spans="1:45">
      <c r="A1020" s="30"/>
      <c r="B1020" s="30"/>
      <c r="C1020" s="30"/>
      <c r="D1020" s="30"/>
      <c r="E1020" s="38"/>
      <c r="F1020" s="38"/>
      <c r="G1020" s="38"/>
      <c r="H1020" s="38"/>
      <c r="I1020" s="38"/>
      <c r="J1020" s="38"/>
      <c r="K1020" s="38"/>
      <c r="L1020" s="33"/>
      <c r="M1020" s="33"/>
      <c r="N1020" s="33"/>
      <c r="O1020" s="114"/>
      <c r="P1020" s="35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  <c r="AC1020" s="33"/>
      <c r="AD1020" s="33"/>
      <c r="AE1020" s="33"/>
      <c r="AF1020" s="33"/>
      <c r="AG1020" s="33"/>
      <c r="AH1020" s="33"/>
      <c r="AI1020" s="33"/>
      <c r="AJ1020" s="33"/>
      <c r="AK1020" s="33"/>
      <c r="AL1020" s="33"/>
      <c r="AM1020" s="33"/>
      <c r="AN1020" s="33"/>
      <c r="AO1020" s="33"/>
      <c r="AP1020" s="33"/>
      <c r="AQ1020" s="33"/>
      <c r="AR1020" s="33"/>
      <c r="AS1020" s="33"/>
    </row>
    <row r="1021" spans="1:45">
      <c r="A1021" s="30"/>
      <c r="B1021" s="30"/>
      <c r="C1021" s="30"/>
      <c r="D1021" s="30"/>
      <c r="E1021" s="38"/>
      <c r="F1021" s="38"/>
      <c r="G1021" s="38"/>
      <c r="H1021" s="38"/>
      <c r="I1021" s="38"/>
      <c r="J1021" s="38"/>
      <c r="K1021" s="38"/>
      <c r="L1021" s="33"/>
      <c r="M1021" s="33"/>
      <c r="N1021" s="33"/>
      <c r="O1021" s="114"/>
      <c r="P1021" s="35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  <c r="AB1021" s="33"/>
      <c r="AC1021" s="33"/>
      <c r="AD1021" s="33"/>
      <c r="AE1021" s="33"/>
      <c r="AF1021" s="33"/>
      <c r="AG1021" s="33"/>
      <c r="AH1021" s="33"/>
      <c r="AI1021" s="33"/>
      <c r="AJ1021" s="33"/>
      <c r="AK1021" s="33"/>
      <c r="AL1021" s="33"/>
      <c r="AM1021" s="33"/>
      <c r="AN1021" s="33"/>
      <c r="AO1021" s="33"/>
      <c r="AP1021" s="33"/>
      <c r="AQ1021" s="33"/>
      <c r="AR1021" s="33"/>
      <c r="AS1021" s="33"/>
    </row>
    <row r="1022" spans="1:45">
      <c r="A1022" s="30"/>
      <c r="B1022" s="30"/>
      <c r="C1022" s="30"/>
      <c r="D1022" s="30"/>
      <c r="E1022" s="38"/>
      <c r="F1022" s="38"/>
      <c r="G1022" s="38"/>
      <c r="H1022" s="38"/>
      <c r="I1022" s="38"/>
      <c r="J1022" s="38"/>
      <c r="K1022" s="38"/>
      <c r="L1022" s="33"/>
      <c r="M1022" s="33"/>
      <c r="N1022" s="33"/>
      <c r="O1022" s="114"/>
      <c r="P1022" s="35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33"/>
      <c r="AB1022" s="33"/>
      <c r="AC1022" s="33"/>
      <c r="AD1022" s="33"/>
      <c r="AE1022" s="33"/>
      <c r="AF1022" s="33"/>
      <c r="AG1022" s="33"/>
      <c r="AH1022" s="33"/>
      <c r="AI1022" s="33"/>
      <c r="AJ1022" s="33"/>
      <c r="AK1022" s="33"/>
      <c r="AL1022" s="33"/>
      <c r="AM1022" s="33"/>
      <c r="AN1022" s="33"/>
      <c r="AO1022" s="33"/>
      <c r="AP1022" s="33"/>
      <c r="AQ1022" s="33"/>
      <c r="AR1022" s="33"/>
      <c r="AS1022" s="33"/>
    </row>
    <row r="1023" spans="1:45">
      <c r="A1023" s="30"/>
      <c r="B1023" s="30"/>
      <c r="C1023" s="30"/>
      <c r="D1023" s="30"/>
      <c r="E1023" s="38"/>
      <c r="F1023" s="38"/>
      <c r="G1023" s="38"/>
      <c r="H1023" s="38"/>
      <c r="I1023" s="38"/>
      <c r="J1023" s="38"/>
      <c r="K1023" s="38"/>
      <c r="L1023" s="33"/>
      <c r="M1023" s="33"/>
      <c r="N1023" s="33"/>
      <c r="O1023" s="114"/>
      <c r="P1023" s="35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  <c r="AA1023" s="33"/>
      <c r="AB1023" s="33"/>
      <c r="AC1023" s="33"/>
      <c r="AD1023" s="33"/>
      <c r="AE1023" s="33"/>
      <c r="AF1023" s="33"/>
      <c r="AG1023" s="33"/>
      <c r="AH1023" s="33"/>
      <c r="AI1023" s="33"/>
      <c r="AJ1023" s="33"/>
      <c r="AK1023" s="33"/>
      <c r="AL1023" s="33"/>
      <c r="AM1023" s="33"/>
      <c r="AN1023" s="33"/>
      <c r="AO1023" s="33"/>
      <c r="AP1023" s="33"/>
      <c r="AQ1023" s="33"/>
      <c r="AR1023" s="33"/>
      <c r="AS1023" s="33"/>
    </row>
    <row r="1024" spans="1:45">
      <c r="A1024" s="30"/>
      <c r="B1024" s="30"/>
      <c r="C1024" s="30"/>
      <c r="D1024" s="30"/>
      <c r="E1024" s="38"/>
      <c r="F1024" s="38"/>
      <c r="G1024" s="38"/>
      <c r="H1024" s="38"/>
      <c r="I1024" s="38"/>
      <c r="J1024" s="38"/>
      <c r="K1024" s="38"/>
      <c r="L1024" s="33"/>
      <c r="M1024" s="33"/>
      <c r="N1024" s="33"/>
      <c r="O1024" s="114"/>
      <c r="P1024" s="35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  <c r="AA1024" s="33"/>
      <c r="AB1024" s="33"/>
      <c r="AC1024" s="33"/>
      <c r="AD1024" s="33"/>
      <c r="AE1024" s="33"/>
      <c r="AF1024" s="33"/>
      <c r="AG1024" s="33"/>
      <c r="AH1024" s="33"/>
      <c r="AI1024" s="33"/>
      <c r="AJ1024" s="33"/>
      <c r="AK1024" s="33"/>
      <c r="AL1024" s="33"/>
      <c r="AM1024" s="33"/>
      <c r="AN1024" s="33"/>
      <c r="AO1024" s="33"/>
      <c r="AP1024" s="33"/>
      <c r="AQ1024" s="33"/>
      <c r="AR1024" s="33"/>
      <c r="AS1024" s="33"/>
    </row>
    <row r="1025" spans="1:45">
      <c r="A1025" s="30"/>
      <c r="B1025" s="30"/>
      <c r="C1025" s="30"/>
      <c r="D1025" s="30"/>
      <c r="E1025" s="38"/>
      <c r="F1025" s="38"/>
      <c r="G1025" s="38"/>
      <c r="H1025" s="38"/>
      <c r="I1025" s="38"/>
      <c r="J1025" s="38"/>
      <c r="K1025" s="38"/>
      <c r="L1025" s="33"/>
      <c r="M1025" s="33"/>
      <c r="N1025" s="33"/>
      <c r="O1025" s="114"/>
      <c r="P1025" s="35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  <c r="AA1025" s="33"/>
      <c r="AB1025" s="33"/>
      <c r="AC1025" s="33"/>
      <c r="AD1025" s="33"/>
      <c r="AE1025" s="33"/>
      <c r="AF1025" s="33"/>
      <c r="AG1025" s="33"/>
      <c r="AH1025" s="33"/>
      <c r="AI1025" s="33"/>
      <c r="AJ1025" s="33"/>
      <c r="AK1025" s="33"/>
      <c r="AL1025" s="33"/>
      <c r="AM1025" s="33"/>
      <c r="AN1025" s="33"/>
      <c r="AO1025" s="33"/>
      <c r="AP1025" s="33"/>
      <c r="AQ1025" s="33"/>
      <c r="AR1025" s="33"/>
      <c r="AS1025" s="33"/>
    </row>
    <row r="1026" spans="1:45">
      <c r="A1026" s="30"/>
      <c r="B1026" s="30"/>
      <c r="C1026" s="30"/>
      <c r="D1026" s="30"/>
      <c r="E1026" s="38"/>
      <c r="F1026" s="38"/>
      <c r="G1026" s="38"/>
      <c r="H1026" s="38"/>
      <c r="I1026" s="38"/>
      <c r="J1026" s="38"/>
      <c r="K1026" s="38"/>
      <c r="L1026" s="33"/>
      <c r="M1026" s="33"/>
      <c r="N1026" s="33"/>
      <c r="O1026" s="114"/>
      <c r="P1026" s="35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  <c r="AB1026" s="33"/>
      <c r="AC1026" s="33"/>
      <c r="AD1026" s="33"/>
      <c r="AE1026" s="33"/>
      <c r="AF1026" s="33"/>
      <c r="AG1026" s="33"/>
      <c r="AH1026" s="33"/>
      <c r="AI1026" s="33"/>
      <c r="AJ1026" s="33"/>
      <c r="AK1026" s="33"/>
      <c r="AL1026" s="33"/>
      <c r="AM1026" s="33"/>
      <c r="AN1026" s="33"/>
      <c r="AO1026" s="33"/>
      <c r="AP1026" s="33"/>
      <c r="AQ1026" s="33"/>
      <c r="AR1026" s="33"/>
      <c r="AS1026" s="33"/>
    </row>
    <row r="1027" spans="1:45">
      <c r="A1027" s="30"/>
      <c r="B1027" s="30"/>
      <c r="C1027" s="30"/>
      <c r="D1027" s="30"/>
      <c r="E1027" s="38"/>
      <c r="F1027" s="38"/>
      <c r="G1027" s="38"/>
      <c r="H1027" s="38"/>
      <c r="I1027" s="38"/>
      <c r="J1027" s="38"/>
      <c r="K1027" s="38"/>
      <c r="L1027" s="33"/>
      <c r="M1027" s="33"/>
      <c r="N1027" s="33"/>
      <c r="O1027" s="114"/>
      <c r="P1027" s="35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  <c r="AA1027" s="33"/>
      <c r="AB1027" s="33"/>
      <c r="AC1027" s="33"/>
      <c r="AD1027" s="33"/>
      <c r="AE1027" s="33"/>
      <c r="AF1027" s="33"/>
      <c r="AG1027" s="33"/>
      <c r="AH1027" s="33"/>
      <c r="AI1027" s="33"/>
      <c r="AJ1027" s="33"/>
      <c r="AK1027" s="33"/>
      <c r="AL1027" s="33"/>
      <c r="AM1027" s="33"/>
      <c r="AN1027" s="33"/>
      <c r="AO1027" s="33"/>
      <c r="AP1027" s="33"/>
      <c r="AQ1027" s="33"/>
      <c r="AR1027" s="33"/>
      <c r="AS1027" s="33"/>
    </row>
    <row r="1028" spans="1:45">
      <c r="A1028" s="30"/>
      <c r="B1028" s="30"/>
      <c r="C1028" s="30"/>
      <c r="D1028" s="30"/>
      <c r="E1028" s="38"/>
      <c r="F1028" s="38"/>
      <c r="G1028" s="38"/>
      <c r="H1028" s="38"/>
      <c r="I1028" s="38"/>
      <c r="J1028" s="38"/>
      <c r="K1028" s="38"/>
      <c r="L1028" s="33"/>
      <c r="M1028" s="33"/>
      <c r="N1028" s="33"/>
      <c r="O1028" s="114"/>
      <c r="P1028" s="35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  <c r="AA1028" s="33"/>
      <c r="AB1028" s="33"/>
      <c r="AC1028" s="33"/>
      <c r="AD1028" s="33"/>
      <c r="AE1028" s="33"/>
      <c r="AF1028" s="33"/>
      <c r="AG1028" s="33"/>
      <c r="AH1028" s="33"/>
      <c r="AI1028" s="33"/>
      <c r="AJ1028" s="33"/>
      <c r="AK1028" s="33"/>
      <c r="AL1028" s="33"/>
      <c r="AM1028" s="33"/>
      <c r="AN1028" s="33"/>
      <c r="AO1028" s="33"/>
      <c r="AP1028" s="33"/>
      <c r="AQ1028" s="33"/>
      <c r="AR1028" s="33"/>
      <c r="AS1028" s="33"/>
    </row>
    <row r="1029" spans="1:45">
      <c r="A1029" s="30"/>
      <c r="B1029" s="30"/>
      <c r="C1029" s="30"/>
      <c r="D1029" s="30"/>
      <c r="E1029" s="38"/>
      <c r="F1029" s="38"/>
      <c r="G1029" s="38"/>
      <c r="H1029" s="38"/>
      <c r="I1029" s="38"/>
      <c r="J1029" s="38"/>
      <c r="K1029" s="38"/>
      <c r="L1029" s="33"/>
      <c r="M1029" s="33"/>
      <c r="N1029" s="33"/>
      <c r="O1029" s="114"/>
      <c r="P1029" s="35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  <c r="AA1029" s="33"/>
      <c r="AB1029" s="33"/>
      <c r="AC1029" s="33"/>
      <c r="AD1029" s="33"/>
      <c r="AE1029" s="33"/>
      <c r="AF1029" s="33"/>
      <c r="AG1029" s="33"/>
      <c r="AH1029" s="33"/>
      <c r="AI1029" s="33"/>
      <c r="AJ1029" s="33"/>
      <c r="AK1029" s="33"/>
      <c r="AL1029" s="33"/>
      <c r="AM1029" s="33"/>
      <c r="AN1029" s="33"/>
      <c r="AO1029" s="33"/>
      <c r="AP1029" s="33"/>
      <c r="AQ1029" s="33"/>
      <c r="AR1029" s="33"/>
      <c r="AS1029" s="33"/>
    </row>
    <row r="1030" spans="1:45">
      <c r="A1030" s="30"/>
      <c r="B1030" s="30"/>
      <c r="C1030" s="30"/>
      <c r="D1030" s="30"/>
      <c r="E1030" s="38"/>
      <c r="F1030" s="38"/>
      <c r="G1030" s="38"/>
      <c r="H1030" s="38"/>
      <c r="I1030" s="38"/>
      <c r="J1030" s="38"/>
      <c r="K1030" s="38"/>
      <c r="L1030" s="33"/>
      <c r="M1030" s="33"/>
      <c r="N1030" s="33"/>
      <c r="O1030" s="114"/>
      <c r="P1030" s="35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  <c r="AA1030" s="33"/>
      <c r="AB1030" s="33"/>
      <c r="AC1030" s="33"/>
      <c r="AD1030" s="33"/>
      <c r="AE1030" s="33"/>
      <c r="AF1030" s="33"/>
      <c r="AG1030" s="33"/>
      <c r="AH1030" s="33"/>
      <c r="AI1030" s="33"/>
      <c r="AJ1030" s="33"/>
      <c r="AK1030" s="33"/>
      <c r="AL1030" s="33"/>
      <c r="AM1030" s="33"/>
      <c r="AN1030" s="33"/>
      <c r="AO1030" s="33"/>
      <c r="AP1030" s="33"/>
      <c r="AQ1030" s="33"/>
      <c r="AR1030" s="33"/>
      <c r="AS1030" s="33"/>
    </row>
    <row r="1031" spans="1:45">
      <c r="A1031" s="30"/>
      <c r="B1031" s="30"/>
      <c r="C1031" s="30"/>
      <c r="D1031" s="30"/>
      <c r="E1031" s="38"/>
      <c r="F1031" s="38"/>
      <c r="G1031" s="38"/>
      <c r="H1031" s="38"/>
      <c r="I1031" s="38"/>
      <c r="J1031" s="38"/>
      <c r="K1031" s="38"/>
      <c r="L1031" s="33"/>
      <c r="M1031" s="33"/>
      <c r="N1031" s="33"/>
      <c r="O1031" s="114"/>
      <c r="P1031" s="35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  <c r="AA1031" s="33"/>
      <c r="AB1031" s="33"/>
      <c r="AC1031" s="33"/>
      <c r="AD1031" s="33"/>
      <c r="AE1031" s="33"/>
      <c r="AF1031" s="33"/>
      <c r="AG1031" s="33"/>
      <c r="AH1031" s="33"/>
      <c r="AI1031" s="33"/>
      <c r="AJ1031" s="33"/>
      <c r="AK1031" s="33"/>
      <c r="AL1031" s="33"/>
      <c r="AM1031" s="33"/>
      <c r="AN1031" s="33"/>
      <c r="AO1031" s="33"/>
      <c r="AP1031" s="33"/>
      <c r="AQ1031" s="33"/>
      <c r="AR1031" s="33"/>
      <c r="AS1031" s="33"/>
    </row>
    <row r="1032" spans="1:45">
      <c r="A1032" s="30"/>
      <c r="B1032" s="30"/>
      <c r="C1032" s="30"/>
      <c r="D1032" s="30"/>
      <c r="E1032" s="38"/>
      <c r="F1032" s="38"/>
      <c r="G1032" s="38"/>
      <c r="H1032" s="38"/>
      <c r="I1032" s="38"/>
      <c r="J1032" s="38"/>
      <c r="K1032" s="38"/>
      <c r="L1032" s="33"/>
      <c r="M1032" s="33"/>
      <c r="N1032" s="33"/>
      <c r="O1032" s="114"/>
      <c r="P1032" s="35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  <c r="AA1032" s="33"/>
      <c r="AB1032" s="33"/>
      <c r="AC1032" s="33"/>
      <c r="AD1032" s="33"/>
      <c r="AE1032" s="33"/>
      <c r="AF1032" s="33"/>
      <c r="AG1032" s="33"/>
      <c r="AH1032" s="33"/>
      <c r="AI1032" s="33"/>
      <c r="AJ1032" s="33"/>
      <c r="AK1032" s="33"/>
      <c r="AL1032" s="33"/>
      <c r="AM1032" s="33"/>
      <c r="AN1032" s="33"/>
      <c r="AO1032" s="33"/>
      <c r="AP1032" s="33"/>
      <c r="AQ1032" s="33"/>
      <c r="AR1032" s="33"/>
      <c r="AS1032" s="33"/>
    </row>
    <row r="1033" spans="1:45">
      <c r="A1033" s="30"/>
      <c r="B1033" s="30"/>
      <c r="C1033" s="30"/>
      <c r="D1033" s="30"/>
      <c r="E1033" s="38"/>
      <c r="F1033" s="38"/>
      <c r="G1033" s="38"/>
      <c r="H1033" s="38"/>
      <c r="I1033" s="38"/>
      <c r="J1033" s="38"/>
      <c r="K1033" s="38"/>
      <c r="L1033" s="33"/>
      <c r="M1033" s="33"/>
      <c r="N1033" s="33"/>
      <c r="O1033" s="114"/>
      <c r="P1033" s="35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  <c r="AA1033" s="33"/>
      <c r="AB1033" s="33"/>
      <c r="AC1033" s="33"/>
      <c r="AD1033" s="33"/>
      <c r="AE1033" s="33"/>
      <c r="AF1033" s="33"/>
      <c r="AG1033" s="33"/>
      <c r="AH1033" s="33"/>
      <c r="AI1033" s="33"/>
      <c r="AJ1033" s="33"/>
      <c r="AK1033" s="33"/>
      <c r="AL1033" s="33"/>
      <c r="AM1033" s="33"/>
      <c r="AN1033" s="33"/>
      <c r="AO1033" s="33"/>
      <c r="AP1033" s="33"/>
      <c r="AQ1033" s="33"/>
      <c r="AR1033" s="33"/>
      <c r="AS1033" s="33"/>
    </row>
    <row r="1034" spans="1:45">
      <c r="A1034" s="30"/>
      <c r="B1034" s="30"/>
      <c r="C1034" s="30"/>
      <c r="D1034" s="30"/>
      <c r="E1034" s="38"/>
      <c r="F1034" s="38"/>
      <c r="G1034" s="38"/>
      <c r="H1034" s="38"/>
      <c r="I1034" s="38"/>
      <c r="J1034" s="38"/>
      <c r="K1034" s="38"/>
      <c r="L1034" s="33"/>
      <c r="M1034" s="33"/>
      <c r="N1034" s="33"/>
      <c r="O1034" s="114"/>
      <c r="P1034" s="35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  <c r="AA1034" s="33"/>
      <c r="AB1034" s="33"/>
      <c r="AC1034" s="33"/>
      <c r="AD1034" s="33"/>
      <c r="AE1034" s="33"/>
      <c r="AF1034" s="33"/>
      <c r="AG1034" s="33"/>
      <c r="AH1034" s="33"/>
      <c r="AI1034" s="33"/>
      <c r="AJ1034" s="33"/>
      <c r="AK1034" s="33"/>
      <c r="AL1034" s="33"/>
      <c r="AM1034" s="33"/>
      <c r="AN1034" s="33"/>
      <c r="AO1034" s="33"/>
      <c r="AP1034" s="33"/>
      <c r="AQ1034" s="33"/>
      <c r="AR1034" s="33"/>
      <c r="AS1034" s="33"/>
    </row>
    <row r="1035" spans="1:45">
      <c r="A1035" s="30"/>
      <c r="B1035" s="30"/>
      <c r="C1035" s="30"/>
      <c r="D1035" s="30"/>
      <c r="E1035" s="38"/>
      <c r="F1035" s="38"/>
      <c r="G1035" s="38"/>
      <c r="H1035" s="38"/>
      <c r="I1035" s="38"/>
      <c r="J1035" s="38"/>
      <c r="K1035" s="38"/>
      <c r="L1035" s="33"/>
      <c r="M1035" s="33"/>
      <c r="N1035" s="33"/>
      <c r="O1035" s="114"/>
      <c r="P1035" s="35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  <c r="AA1035" s="33"/>
      <c r="AB1035" s="33"/>
      <c r="AC1035" s="33"/>
      <c r="AD1035" s="33"/>
      <c r="AE1035" s="33"/>
      <c r="AF1035" s="33"/>
      <c r="AG1035" s="33"/>
      <c r="AH1035" s="33"/>
      <c r="AI1035" s="33"/>
      <c r="AJ1035" s="33"/>
      <c r="AK1035" s="33"/>
      <c r="AL1035" s="33"/>
      <c r="AM1035" s="33"/>
      <c r="AN1035" s="33"/>
      <c r="AO1035" s="33"/>
      <c r="AP1035" s="33"/>
      <c r="AQ1035" s="33"/>
      <c r="AR1035" s="33"/>
      <c r="AS1035" s="33"/>
    </row>
    <row r="1036" spans="1:45">
      <c r="A1036" s="30"/>
      <c r="B1036" s="30"/>
      <c r="C1036" s="30"/>
      <c r="D1036" s="30"/>
      <c r="E1036" s="38"/>
      <c r="F1036" s="38"/>
      <c r="G1036" s="38"/>
      <c r="H1036" s="38"/>
      <c r="I1036" s="38"/>
      <c r="J1036" s="38"/>
      <c r="K1036" s="38"/>
      <c r="L1036" s="33"/>
      <c r="M1036" s="33"/>
      <c r="N1036" s="33"/>
      <c r="O1036" s="114"/>
      <c r="P1036" s="35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  <c r="AA1036" s="33"/>
      <c r="AB1036" s="33"/>
      <c r="AC1036" s="33"/>
      <c r="AD1036" s="33"/>
      <c r="AE1036" s="33"/>
      <c r="AF1036" s="33"/>
      <c r="AG1036" s="33"/>
      <c r="AH1036" s="33"/>
      <c r="AI1036" s="33"/>
      <c r="AJ1036" s="33"/>
      <c r="AK1036" s="33"/>
      <c r="AL1036" s="33"/>
      <c r="AM1036" s="33"/>
      <c r="AN1036" s="33"/>
      <c r="AO1036" s="33"/>
      <c r="AP1036" s="33"/>
      <c r="AQ1036" s="33"/>
      <c r="AR1036" s="33"/>
      <c r="AS1036" s="33"/>
    </row>
    <row r="1037" spans="1:45">
      <c r="A1037" s="30"/>
      <c r="B1037" s="30"/>
      <c r="C1037" s="30"/>
      <c r="D1037" s="30"/>
      <c r="E1037" s="38"/>
      <c r="F1037" s="38"/>
      <c r="G1037" s="38"/>
      <c r="H1037" s="38"/>
      <c r="I1037" s="38"/>
      <c r="J1037" s="38"/>
      <c r="K1037" s="38"/>
      <c r="L1037" s="33"/>
      <c r="M1037" s="33"/>
      <c r="N1037" s="33"/>
      <c r="O1037" s="114"/>
      <c r="P1037" s="35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  <c r="AA1037" s="33"/>
      <c r="AB1037" s="33"/>
      <c r="AC1037" s="33"/>
      <c r="AD1037" s="33"/>
      <c r="AE1037" s="33"/>
      <c r="AF1037" s="33"/>
      <c r="AG1037" s="33"/>
      <c r="AH1037" s="33"/>
      <c r="AI1037" s="33"/>
      <c r="AJ1037" s="33"/>
      <c r="AK1037" s="33"/>
      <c r="AL1037" s="33"/>
      <c r="AM1037" s="33"/>
      <c r="AN1037" s="33"/>
      <c r="AO1037" s="33"/>
      <c r="AP1037" s="33"/>
      <c r="AQ1037" s="33"/>
      <c r="AR1037" s="33"/>
      <c r="AS1037" s="33"/>
    </row>
    <row r="1038" spans="1:45">
      <c r="A1038" s="30"/>
      <c r="B1038" s="30"/>
      <c r="C1038" s="30"/>
      <c r="D1038" s="30"/>
      <c r="E1038" s="38"/>
      <c r="F1038" s="38"/>
      <c r="G1038" s="38"/>
      <c r="H1038" s="38"/>
      <c r="I1038" s="38"/>
      <c r="J1038" s="38"/>
      <c r="K1038" s="38"/>
      <c r="L1038" s="33"/>
      <c r="M1038" s="33"/>
      <c r="N1038" s="33"/>
      <c r="O1038" s="114"/>
      <c r="P1038" s="35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  <c r="AA1038" s="33"/>
      <c r="AB1038" s="33"/>
      <c r="AC1038" s="33"/>
      <c r="AD1038" s="33"/>
      <c r="AE1038" s="33"/>
      <c r="AF1038" s="33"/>
      <c r="AG1038" s="33"/>
      <c r="AH1038" s="33"/>
      <c r="AI1038" s="33"/>
      <c r="AJ1038" s="33"/>
      <c r="AK1038" s="33"/>
      <c r="AL1038" s="33"/>
      <c r="AM1038" s="33"/>
      <c r="AN1038" s="33"/>
      <c r="AO1038" s="33"/>
      <c r="AP1038" s="33"/>
      <c r="AQ1038" s="33"/>
      <c r="AR1038" s="33"/>
      <c r="AS1038" s="33"/>
    </row>
    <row r="1039" spans="1:45">
      <c r="A1039" s="30"/>
      <c r="B1039" s="30"/>
      <c r="C1039" s="30"/>
      <c r="D1039" s="30"/>
      <c r="E1039" s="38"/>
      <c r="F1039" s="38"/>
      <c r="G1039" s="38"/>
      <c r="H1039" s="38"/>
      <c r="I1039" s="38"/>
      <c r="J1039" s="38"/>
      <c r="K1039" s="38"/>
      <c r="L1039" s="33"/>
      <c r="M1039" s="33"/>
      <c r="N1039" s="33"/>
      <c r="O1039" s="114"/>
      <c r="P1039" s="35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  <c r="AA1039" s="33"/>
      <c r="AB1039" s="33"/>
      <c r="AC1039" s="33"/>
      <c r="AD1039" s="33"/>
      <c r="AE1039" s="33"/>
      <c r="AF1039" s="33"/>
      <c r="AG1039" s="33"/>
      <c r="AH1039" s="33"/>
      <c r="AI1039" s="33"/>
      <c r="AJ1039" s="33"/>
      <c r="AK1039" s="33"/>
      <c r="AL1039" s="33"/>
      <c r="AM1039" s="33"/>
      <c r="AN1039" s="33"/>
      <c r="AO1039" s="33"/>
      <c r="AP1039" s="33"/>
      <c r="AQ1039" s="33"/>
      <c r="AR1039" s="33"/>
      <c r="AS1039" s="33"/>
    </row>
    <row r="1040" spans="1:45">
      <c r="A1040" s="30"/>
      <c r="B1040" s="30"/>
      <c r="C1040" s="30"/>
      <c r="D1040" s="30"/>
      <c r="E1040" s="38"/>
      <c r="F1040" s="38"/>
      <c r="G1040" s="38"/>
      <c r="H1040" s="38"/>
      <c r="I1040" s="38"/>
      <c r="J1040" s="38"/>
      <c r="K1040" s="38"/>
      <c r="L1040" s="33"/>
      <c r="M1040" s="33"/>
      <c r="N1040" s="33"/>
      <c r="O1040" s="114"/>
      <c r="P1040" s="35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  <c r="AA1040" s="33"/>
      <c r="AB1040" s="33"/>
      <c r="AC1040" s="33"/>
      <c r="AD1040" s="33"/>
      <c r="AE1040" s="33"/>
      <c r="AF1040" s="33"/>
      <c r="AG1040" s="33"/>
      <c r="AH1040" s="33"/>
      <c r="AI1040" s="33"/>
      <c r="AJ1040" s="33"/>
      <c r="AK1040" s="33"/>
      <c r="AL1040" s="33"/>
      <c r="AM1040" s="33"/>
      <c r="AN1040" s="33"/>
      <c r="AO1040" s="33"/>
      <c r="AP1040" s="33"/>
      <c r="AQ1040" s="33"/>
      <c r="AR1040" s="33"/>
      <c r="AS1040" s="33"/>
    </row>
    <row r="1041" spans="1:45">
      <c r="A1041" s="30"/>
      <c r="B1041" s="30"/>
      <c r="C1041" s="30"/>
      <c r="D1041" s="30"/>
      <c r="E1041" s="38"/>
      <c r="F1041" s="38"/>
      <c r="G1041" s="38"/>
      <c r="H1041" s="38"/>
      <c r="I1041" s="38"/>
      <c r="J1041" s="38"/>
      <c r="K1041" s="38"/>
      <c r="L1041" s="33"/>
      <c r="M1041" s="33"/>
      <c r="N1041" s="33"/>
      <c r="O1041" s="114"/>
      <c r="P1041" s="35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  <c r="AA1041" s="33"/>
      <c r="AB1041" s="33"/>
      <c r="AC1041" s="33"/>
      <c r="AD1041" s="33"/>
      <c r="AE1041" s="33"/>
      <c r="AF1041" s="33"/>
      <c r="AG1041" s="33"/>
      <c r="AH1041" s="33"/>
      <c r="AI1041" s="33"/>
      <c r="AJ1041" s="33"/>
      <c r="AK1041" s="33"/>
      <c r="AL1041" s="33"/>
      <c r="AM1041" s="33"/>
      <c r="AN1041" s="33"/>
      <c r="AO1041" s="33"/>
      <c r="AP1041" s="33"/>
      <c r="AQ1041" s="33"/>
      <c r="AR1041" s="33"/>
      <c r="AS1041" s="33"/>
    </row>
    <row r="1042" spans="1:45">
      <c r="A1042" s="30"/>
      <c r="B1042" s="30"/>
      <c r="C1042" s="30"/>
      <c r="D1042" s="30"/>
      <c r="E1042" s="38"/>
      <c r="F1042" s="38"/>
      <c r="G1042" s="38"/>
      <c r="H1042" s="38"/>
      <c r="I1042" s="38"/>
      <c r="J1042" s="38"/>
      <c r="K1042" s="38"/>
      <c r="L1042" s="33"/>
      <c r="M1042" s="33"/>
      <c r="N1042" s="33"/>
      <c r="O1042" s="114"/>
      <c r="P1042" s="35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  <c r="AA1042" s="33"/>
      <c r="AB1042" s="33"/>
      <c r="AC1042" s="33"/>
      <c r="AD1042" s="33"/>
      <c r="AE1042" s="33"/>
      <c r="AF1042" s="33"/>
      <c r="AG1042" s="33"/>
      <c r="AH1042" s="33"/>
      <c r="AI1042" s="33"/>
      <c r="AJ1042" s="33"/>
      <c r="AK1042" s="33"/>
      <c r="AL1042" s="33"/>
      <c r="AM1042" s="33"/>
      <c r="AN1042" s="33"/>
      <c r="AO1042" s="33"/>
      <c r="AP1042" s="33"/>
      <c r="AQ1042" s="33"/>
      <c r="AR1042" s="33"/>
      <c r="AS1042" s="33"/>
    </row>
    <row r="1043" spans="1:45">
      <c r="A1043" s="30"/>
      <c r="B1043" s="30"/>
      <c r="C1043" s="30"/>
      <c r="D1043" s="30"/>
      <c r="E1043" s="38"/>
      <c r="F1043" s="38"/>
      <c r="G1043" s="38"/>
      <c r="H1043" s="38"/>
      <c r="I1043" s="38"/>
      <c r="J1043" s="38"/>
      <c r="K1043" s="38"/>
      <c r="L1043" s="33"/>
      <c r="M1043" s="33"/>
      <c r="N1043" s="33"/>
      <c r="O1043" s="114"/>
      <c r="P1043" s="35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33"/>
      <c r="AB1043" s="33"/>
      <c r="AC1043" s="33"/>
      <c r="AD1043" s="33"/>
      <c r="AE1043" s="33"/>
      <c r="AF1043" s="33"/>
      <c r="AG1043" s="33"/>
      <c r="AH1043" s="33"/>
      <c r="AI1043" s="33"/>
      <c r="AJ1043" s="33"/>
      <c r="AK1043" s="33"/>
      <c r="AL1043" s="33"/>
      <c r="AM1043" s="33"/>
      <c r="AN1043" s="33"/>
      <c r="AO1043" s="33"/>
      <c r="AP1043" s="33"/>
      <c r="AQ1043" s="33"/>
      <c r="AR1043" s="33"/>
      <c r="AS1043" s="33"/>
    </row>
    <row r="1044" spans="1:45">
      <c r="A1044" s="30"/>
      <c r="B1044" s="30"/>
      <c r="C1044" s="30"/>
      <c r="D1044" s="30"/>
      <c r="E1044" s="38"/>
      <c r="F1044" s="38"/>
      <c r="G1044" s="38"/>
      <c r="H1044" s="38"/>
      <c r="I1044" s="38"/>
      <c r="J1044" s="38"/>
      <c r="K1044" s="38"/>
      <c r="L1044" s="33"/>
      <c r="M1044" s="33"/>
      <c r="N1044" s="33"/>
      <c r="O1044" s="114"/>
      <c r="P1044" s="35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  <c r="AA1044" s="33"/>
      <c r="AB1044" s="33"/>
      <c r="AC1044" s="33"/>
      <c r="AD1044" s="33"/>
      <c r="AE1044" s="33"/>
      <c r="AF1044" s="33"/>
      <c r="AG1044" s="33"/>
      <c r="AH1044" s="33"/>
      <c r="AI1044" s="33"/>
      <c r="AJ1044" s="33"/>
      <c r="AK1044" s="33"/>
      <c r="AL1044" s="33"/>
      <c r="AM1044" s="33"/>
      <c r="AN1044" s="33"/>
      <c r="AO1044" s="33"/>
      <c r="AP1044" s="33"/>
      <c r="AQ1044" s="33"/>
      <c r="AR1044" s="33"/>
      <c r="AS1044" s="33"/>
    </row>
    <row r="1045" spans="1:45">
      <c r="A1045" s="30"/>
      <c r="B1045" s="30"/>
      <c r="C1045" s="30"/>
      <c r="D1045" s="30"/>
      <c r="E1045" s="38"/>
      <c r="F1045" s="38"/>
      <c r="G1045" s="38"/>
      <c r="H1045" s="38"/>
      <c r="I1045" s="38"/>
      <c r="J1045" s="38"/>
      <c r="K1045" s="38"/>
      <c r="L1045" s="33"/>
      <c r="M1045" s="33"/>
      <c r="N1045" s="33"/>
      <c r="O1045" s="114"/>
      <c r="P1045" s="35"/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  <c r="AA1045" s="33"/>
      <c r="AB1045" s="33"/>
      <c r="AC1045" s="33"/>
      <c r="AD1045" s="33"/>
      <c r="AE1045" s="33"/>
      <c r="AF1045" s="33"/>
      <c r="AG1045" s="33"/>
      <c r="AH1045" s="33"/>
      <c r="AI1045" s="33"/>
      <c r="AJ1045" s="33"/>
      <c r="AK1045" s="33"/>
      <c r="AL1045" s="33"/>
      <c r="AM1045" s="33"/>
      <c r="AN1045" s="33"/>
      <c r="AO1045" s="33"/>
      <c r="AP1045" s="33"/>
      <c r="AQ1045" s="33"/>
      <c r="AR1045" s="33"/>
      <c r="AS1045" s="33"/>
    </row>
    <row r="1046" spans="1:45">
      <c r="A1046" s="30"/>
      <c r="B1046" s="30"/>
      <c r="C1046" s="30"/>
      <c r="D1046" s="30"/>
      <c r="E1046" s="38"/>
      <c r="F1046" s="38"/>
      <c r="G1046" s="38"/>
      <c r="H1046" s="38"/>
      <c r="I1046" s="38"/>
      <c r="J1046" s="38"/>
      <c r="K1046" s="38"/>
      <c r="L1046" s="33"/>
      <c r="M1046" s="33"/>
      <c r="N1046" s="33"/>
      <c r="O1046" s="114"/>
      <c r="P1046" s="35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  <c r="AA1046" s="33"/>
      <c r="AB1046" s="33"/>
      <c r="AC1046" s="33"/>
      <c r="AD1046" s="33"/>
      <c r="AE1046" s="33"/>
      <c r="AF1046" s="33"/>
      <c r="AG1046" s="33"/>
      <c r="AH1046" s="33"/>
      <c r="AI1046" s="33"/>
      <c r="AJ1046" s="33"/>
      <c r="AK1046" s="33"/>
      <c r="AL1046" s="33"/>
      <c r="AM1046" s="33"/>
      <c r="AN1046" s="33"/>
      <c r="AO1046" s="33"/>
      <c r="AP1046" s="33"/>
      <c r="AQ1046" s="33"/>
      <c r="AR1046" s="33"/>
      <c r="AS1046" s="33"/>
    </row>
    <row r="1047" spans="1:45">
      <c r="A1047" s="30"/>
      <c r="B1047" s="30"/>
      <c r="C1047" s="30"/>
      <c r="D1047" s="30"/>
      <c r="E1047" s="38"/>
      <c r="F1047" s="38"/>
      <c r="G1047" s="38"/>
      <c r="H1047" s="38"/>
      <c r="I1047" s="38"/>
      <c r="J1047" s="38"/>
      <c r="K1047" s="38"/>
      <c r="L1047" s="33"/>
      <c r="M1047" s="33"/>
      <c r="N1047" s="33"/>
      <c r="O1047" s="114"/>
      <c r="P1047" s="35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  <c r="AA1047" s="33"/>
      <c r="AB1047" s="33"/>
      <c r="AC1047" s="33"/>
      <c r="AD1047" s="33"/>
      <c r="AE1047" s="33"/>
      <c r="AF1047" s="33"/>
      <c r="AG1047" s="33"/>
      <c r="AH1047" s="33"/>
      <c r="AI1047" s="33"/>
      <c r="AJ1047" s="33"/>
      <c r="AK1047" s="33"/>
      <c r="AL1047" s="33"/>
      <c r="AM1047" s="33"/>
      <c r="AN1047" s="33"/>
      <c r="AO1047" s="33"/>
      <c r="AP1047" s="33"/>
      <c r="AQ1047" s="33"/>
      <c r="AR1047" s="33"/>
      <c r="AS1047" s="33"/>
    </row>
    <row r="1048" spans="1:45">
      <c r="A1048" s="30"/>
      <c r="B1048" s="30"/>
      <c r="C1048" s="30"/>
      <c r="D1048" s="30"/>
      <c r="E1048" s="38"/>
      <c r="F1048" s="38"/>
      <c r="G1048" s="38"/>
      <c r="H1048" s="38"/>
      <c r="I1048" s="38"/>
      <c r="J1048" s="38"/>
      <c r="K1048" s="38"/>
      <c r="L1048" s="33"/>
      <c r="M1048" s="33"/>
      <c r="N1048" s="33"/>
      <c r="O1048" s="114"/>
      <c r="P1048" s="35"/>
      <c r="Q1048" s="33"/>
      <c r="R1048" s="33"/>
      <c r="S1048" s="33"/>
      <c r="T1048" s="33"/>
      <c r="U1048" s="33"/>
      <c r="V1048" s="33"/>
      <c r="W1048" s="33"/>
      <c r="X1048" s="33"/>
      <c r="Y1048" s="33"/>
      <c r="Z1048" s="33"/>
      <c r="AA1048" s="33"/>
      <c r="AB1048" s="33"/>
      <c r="AC1048" s="33"/>
      <c r="AD1048" s="33"/>
      <c r="AE1048" s="33"/>
      <c r="AF1048" s="33"/>
      <c r="AG1048" s="33"/>
      <c r="AH1048" s="33"/>
      <c r="AI1048" s="33"/>
      <c r="AJ1048" s="33"/>
      <c r="AK1048" s="33"/>
      <c r="AL1048" s="33"/>
      <c r="AM1048" s="33"/>
      <c r="AN1048" s="33"/>
      <c r="AO1048" s="33"/>
      <c r="AP1048" s="33"/>
      <c r="AQ1048" s="33"/>
      <c r="AR1048" s="33"/>
      <c r="AS1048" s="33"/>
    </row>
    <row r="1049" spans="1:45">
      <c r="A1049" s="30"/>
      <c r="B1049" s="30"/>
      <c r="C1049" s="30"/>
      <c r="D1049" s="30"/>
      <c r="E1049" s="38"/>
      <c r="F1049" s="38"/>
      <c r="G1049" s="38"/>
      <c r="H1049" s="38"/>
      <c r="I1049" s="38"/>
      <c r="J1049" s="38"/>
      <c r="K1049" s="38"/>
      <c r="L1049" s="33"/>
      <c r="M1049" s="33"/>
      <c r="N1049" s="33"/>
      <c r="O1049" s="114"/>
      <c r="P1049" s="35"/>
      <c r="Q1049" s="33"/>
      <c r="R1049" s="33"/>
      <c r="S1049" s="33"/>
      <c r="T1049" s="33"/>
      <c r="U1049" s="33"/>
      <c r="V1049" s="33"/>
      <c r="W1049" s="33"/>
      <c r="X1049" s="33"/>
      <c r="Y1049" s="33"/>
      <c r="Z1049" s="33"/>
      <c r="AA1049" s="33"/>
      <c r="AB1049" s="33"/>
      <c r="AC1049" s="33"/>
      <c r="AD1049" s="33"/>
      <c r="AE1049" s="33"/>
      <c r="AF1049" s="33"/>
      <c r="AG1049" s="33"/>
      <c r="AH1049" s="33"/>
      <c r="AI1049" s="33"/>
      <c r="AJ1049" s="33"/>
      <c r="AK1049" s="33"/>
      <c r="AL1049" s="33"/>
      <c r="AM1049" s="33"/>
      <c r="AN1049" s="33"/>
      <c r="AO1049" s="33"/>
      <c r="AP1049" s="33"/>
      <c r="AQ1049" s="33"/>
      <c r="AR1049" s="33"/>
      <c r="AS1049" s="33"/>
    </row>
    <row r="1050" spans="1:45">
      <c r="A1050" s="30"/>
      <c r="B1050" s="30"/>
      <c r="C1050" s="30"/>
      <c r="D1050" s="30"/>
      <c r="E1050" s="38"/>
      <c r="F1050" s="38"/>
      <c r="G1050" s="38"/>
      <c r="H1050" s="38"/>
      <c r="I1050" s="38"/>
      <c r="J1050" s="38"/>
      <c r="K1050" s="38"/>
      <c r="L1050" s="33"/>
      <c r="M1050" s="33"/>
      <c r="N1050" s="33"/>
      <c r="O1050" s="114"/>
      <c r="P1050" s="35"/>
      <c r="Q1050" s="33"/>
      <c r="R1050" s="33"/>
      <c r="S1050" s="33"/>
      <c r="T1050" s="33"/>
      <c r="U1050" s="33"/>
      <c r="V1050" s="33"/>
      <c r="W1050" s="33"/>
      <c r="X1050" s="33"/>
      <c r="Y1050" s="33"/>
      <c r="Z1050" s="33"/>
      <c r="AA1050" s="33"/>
      <c r="AB1050" s="33"/>
      <c r="AC1050" s="33"/>
      <c r="AD1050" s="33"/>
      <c r="AE1050" s="33"/>
      <c r="AF1050" s="33"/>
      <c r="AG1050" s="33"/>
      <c r="AH1050" s="33"/>
      <c r="AI1050" s="33"/>
      <c r="AJ1050" s="33"/>
      <c r="AK1050" s="33"/>
      <c r="AL1050" s="33"/>
      <c r="AM1050" s="33"/>
      <c r="AN1050" s="33"/>
      <c r="AO1050" s="33"/>
      <c r="AP1050" s="33"/>
      <c r="AQ1050" s="33"/>
      <c r="AR1050" s="33"/>
      <c r="AS1050" s="33"/>
    </row>
    <row r="1051" spans="1:45">
      <c r="A1051" s="30"/>
      <c r="B1051" s="30"/>
      <c r="C1051" s="30"/>
      <c r="D1051" s="30"/>
      <c r="E1051" s="38"/>
      <c r="F1051" s="38"/>
      <c r="G1051" s="38"/>
      <c r="H1051" s="38"/>
      <c r="I1051" s="38"/>
      <c r="J1051" s="38"/>
      <c r="K1051" s="38"/>
      <c r="L1051" s="33"/>
      <c r="M1051" s="33"/>
      <c r="N1051" s="33"/>
      <c r="O1051" s="114"/>
      <c r="P1051" s="35"/>
      <c r="Q1051" s="33"/>
      <c r="R1051" s="33"/>
      <c r="S1051" s="33"/>
      <c r="T1051" s="33"/>
      <c r="U1051" s="33"/>
      <c r="V1051" s="33"/>
      <c r="W1051" s="33"/>
      <c r="X1051" s="33"/>
      <c r="Y1051" s="33"/>
      <c r="Z1051" s="33"/>
      <c r="AA1051" s="33"/>
      <c r="AB1051" s="33"/>
      <c r="AC1051" s="33"/>
      <c r="AD1051" s="33"/>
      <c r="AE1051" s="33"/>
      <c r="AF1051" s="33"/>
      <c r="AG1051" s="33"/>
      <c r="AH1051" s="33"/>
      <c r="AI1051" s="33"/>
      <c r="AJ1051" s="33"/>
      <c r="AK1051" s="33"/>
      <c r="AL1051" s="33"/>
      <c r="AM1051" s="33"/>
      <c r="AN1051" s="33"/>
      <c r="AO1051" s="33"/>
      <c r="AP1051" s="33"/>
      <c r="AQ1051" s="33"/>
      <c r="AR1051" s="33"/>
      <c r="AS1051" s="33"/>
    </row>
    <row r="1052" spans="1:45">
      <c r="A1052" s="30"/>
      <c r="B1052" s="30"/>
      <c r="C1052" s="30"/>
      <c r="D1052" s="30"/>
      <c r="E1052" s="38"/>
      <c r="F1052" s="38"/>
      <c r="G1052" s="38"/>
      <c r="H1052" s="38"/>
      <c r="I1052" s="38"/>
      <c r="J1052" s="38"/>
      <c r="K1052" s="38"/>
      <c r="L1052" s="33"/>
      <c r="M1052" s="33"/>
      <c r="N1052" s="33"/>
      <c r="O1052" s="114"/>
      <c r="P1052" s="35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  <c r="AA1052" s="33"/>
      <c r="AB1052" s="33"/>
      <c r="AC1052" s="33"/>
      <c r="AD1052" s="33"/>
      <c r="AE1052" s="33"/>
      <c r="AF1052" s="33"/>
      <c r="AG1052" s="33"/>
      <c r="AH1052" s="33"/>
      <c r="AI1052" s="33"/>
      <c r="AJ1052" s="33"/>
      <c r="AK1052" s="33"/>
      <c r="AL1052" s="33"/>
      <c r="AM1052" s="33"/>
      <c r="AN1052" s="33"/>
      <c r="AO1052" s="33"/>
      <c r="AP1052" s="33"/>
      <c r="AQ1052" s="33"/>
      <c r="AR1052" s="33"/>
      <c r="AS1052" s="33"/>
    </row>
    <row r="1053" spans="1:45">
      <c r="A1053" s="30"/>
      <c r="B1053" s="30"/>
      <c r="C1053" s="30"/>
      <c r="D1053" s="30"/>
      <c r="E1053" s="38"/>
      <c r="F1053" s="38"/>
      <c r="G1053" s="38"/>
      <c r="H1053" s="38"/>
      <c r="I1053" s="38"/>
      <c r="J1053" s="38"/>
      <c r="K1053" s="38"/>
      <c r="L1053" s="33"/>
      <c r="M1053" s="33"/>
      <c r="N1053" s="33"/>
      <c r="O1053" s="114"/>
      <c r="P1053" s="35"/>
      <c r="Q1053" s="33"/>
      <c r="R1053" s="33"/>
      <c r="S1053" s="33"/>
      <c r="T1053" s="33"/>
      <c r="U1053" s="33"/>
      <c r="V1053" s="33"/>
      <c r="W1053" s="33"/>
      <c r="X1053" s="33"/>
      <c r="Y1053" s="33"/>
      <c r="Z1053" s="33"/>
      <c r="AA1053" s="33"/>
      <c r="AB1053" s="33"/>
      <c r="AC1053" s="33"/>
      <c r="AD1053" s="33"/>
      <c r="AE1053" s="33"/>
      <c r="AF1053" s="33"/>
      <c r="AG1053" s="33"/>
      <c r="AH1053" s="33"/>
      <c r="AI1053" s="33"/>
      <c r="AJ1053" s="33"/>
      <c r="AK1053" s="33"/>
      <c r="AL1053" s="33"/>
      <c r="AM1053" s="33"/>
      <c r="AN1053" s="33"/>
      <c r="AO1053" s="33"/>
      <c r="AP1053" s="33"/>
      <c r="AQ1053" s="33"/>
      <c r="AR1053" s="33"/>
      <c r="AS1053" s="33"/>
    </row>
    <row r="1054" spans="1:45">
      <c r="A1054" s="30"/>
      <c r="B1054" s="30"/>
      <c r="C1054" s="30"/>
      <c r="D1054" s="30"/>
      <c r="E1054" s="38"/>
      <c r="F1054" s="38"/>
      <c r="G1054" s="38"/>
      <c r="H1054" s="38"/>
      <c r="I1054" s="38"/>
      <c r="J1054" s="38"/>
      <c r="K1054" s="38"/>
      <c r="L1054" s="33"/>
      <c r="M1054" s="33"/>
      <c r="N1054" s="33"/>
      <c r="O1054" s="114"/>
      <c r="P1054" s="35"/>
      <c r="Q1054" s="33"/>
      <c r="R1054" s="33"/>
      <c r="S1054" s="33"/>
      <c r="T1054" s="33"/>
      <c r="U1054" s="33"/>
      <c r="V1054" s="33"/>
      <c r="W1054" s="33"/>
      <c r="X1054" s="33"/>
      <c r="Y1054" s="33"/>
      <c r="Z1054" s="33"/>
      <c r="AA1054" s="33"/>
      <c r="AB1054" s="33"/>
      <c r="AC1054" s="33"/>
      <c r="AD1054" s="33"/>
      <c r="AE1054" s="33"/>
      <c r="AF1054" s="33"/>
      <c r="AG1054" s="33"/>
      <c r="AH1054" s="33"/>
      <c r="AI1054" s="33"/>
      <c r="AJ1054" s="33"/>
      <c r="AK1054" s="33"/>
      <c r="AL1054" s="33"/>
      <c r="AM1054" s="33"/>
      <c r="AN1054" s="33"/>
      <c r="AO1054" s="33"/>
      <c r="AP1054" s="33"/>
      <c r="AQ1054" s="33"/>
      <c r="AR1054" s="33"/>
      <c r="AS1054" s="33"/>
    </row>
    <row r="1055" spans="1:45">
      <c r="A1055" s="30"/>
      <c r="B1055" s="30"/>
      <c r="C1055" s="30"/>
      <c r="D1055" s="30"/>
      <c r="E1055" s="38"/>
      <c r="F1055" s="38"/>
      <c r="G1055" s="38"/>
      <c r="H1055" s="38"/>
      <c r="I1055" s="38"/>
      <c r="J1055" s="38"/>
      <c r="K1055" s="38"/>
      <c r="L1055" s="33"/>
      <c r="M1055" s="33"/>
      <c r="N1055" s="33"/>
      <c r="O1055" s="114"/>
      <c r="P1055" s="35"/>
      <c r="Q1055" s="33"/>
      <c r="R1055" s="33"/>
      <c r="S1055" s="33"/>
      <c r="T1055" s="33"/>
      <c r="U1055" s="33"/>
      <c r="V1055" s="33"/>
      <c r="W1055" s="33"/>
      <c r="X1055" s="33"/>
      <c r="Y1055" s="33"/>
      <c r="Z1055" s="33"/>
      <c r="AA1055" s="33"/>
      <c r="AB1055" s="33"/>
      <c r="AC1055" s="33"/>
      <c r="AD1055" s="33"/>
      <c r="AE1055" s="33"/>
      <c r="AF1055" s="33"/>
      <c r="AG1055" s="33"/>
      <c r="AH1055" s="33"/>
      <c r="AI1055" s="33"/>
      <c r="AJ1055" s="33"/>
      <c r="AK1055" s="33"/>
      <c r="AL1055" s="33"/>
      <c r="AM1055" s="33"/>
      <c r="AN1055" s="33"/>
      <c r="AO1055" s="33"/>
      <c r="AP1055" s="33"/>
      <c r="AQ1055" s="33"/>
      <c r="AR1055" s="33"/>
      <c r="AS1055" s="33"/>
    </row>
    <row r="1056" spans="1:45">
      <c r="A1056" s="30"/>
      <c r="B1056" s="30"/>
      <c r="C1056" s="30"/>
      <c r="D1056" s="30"/>
      <c r="E1056" s="38"/>
      <c r="F1056" s="38"/>
      <c r="G1056" s="38"/>
      <c r="H1056" s="38"/>
      <c r="I1056" s="38"/>
      <c r="J1056" s="38"/>
      <c r="K1056" s="38"/>
      <c r="L1056" s="33"/>
      <c r="M1056" s="33"/>
      <c r="N1056" s="33"/>
      <c r="O1056" s="114"/>
      <c r="P1056" s="35"/>
      <c r="Q1056" s="33"/>
      <c r="R1056" s="33"/>
      <c r="S1056" s="33"/>
      <c r="T1056" s="33"/>
      <c r="U1056" s="33"/>
      <c r="V1056" s="33"/>
      <c r="W1056" s="33"/>
      <c r="X1056" s="33"/>
      <c r="Y1056" s="33"/>
      <c r="Z1056" s="33"/>
      <c r="AA1056" s="33"/>
      <c r="AB1056" s="33"/>
      <c r="AC1056" s="33"/>
      <c r="AD1056" s="33"/>
      <c r="AE1056" s="33"/>
      <c r="AF1056" s="33"/>
      <c r="AG1056" s="33"/>
      <c r="AH1056" s="33"/>
      <c r="AI1056" s="33"/>
      <c r="AJ1056" s="33"/>
      <c r="AK1056" s="33"/>
      <c r="AL1056" s="33"/>
      <c r="AM1056" s="33"/>
      <c r="AN1056" s="33"/>
      <c r="AO1056" s="33"/>
      <c r="AP1056" s="33"/>
      <c r="AQ1056" s="33"/>
      <c r="AR1056" s="33"/>
      <c r="AS1056" s="33"/>
    </row>
    <row r="1057" spans="1:45">
      <c r="A1057" s="30"/>
      <c r="B1057" s="30"/>
      <c r="C1057" s="30"/>
      <c r="D1057" s="30"/>
      <c r="E1057" s="38"/>
      <c r="F1057" s="38"/>
      <c r="G1057" s="38"/>
      <c r="H1057" s="38"/>
      <c r="I1057" s="38"/>
      <c r="J1057" s="38"/>
      <c r="K1057" s="38"/>
      <c r="L1057" s="33"/>
      <c r="M1057" s="33"/>
      <c r="N1057" s="33"/>
      <c r="O1057" s="114"/>
      <c r="P1057" s="35"/>
      <c r="Q1057" s="33"/>
      <c r="R1057" s="33"/>
      <c r="S1057" s="33"/>
      <c r="T1057" s="33"/>
      <c r="U1057" s="33"/>
      <c r="V1057" s="33"/>
      <c r="W1057" s="33"/>
      <c r="X1057" s="33"/>
      <c r="Y1057" s="33"/>
      <c r="Z1057" s="33"/>
      <c r="AA1057" s="33"/>
      <c r="AB1057" s="33"/>
      <c r="AC1057" s="33"/>
      <c r="AD1057" s="33"/>
      <c r="AE1057" s="33"/>
      <c r="AF1057" s="33"/>
      <c r="AG1057" s="33"/>
      <c r="AH1057" s="33"/>
      <c r="AI1057" s="33"/>
      <c r="AJ1057" s="33"/>
      <c r="AK1057" s="33"/>
      <c r="AL1057" s="33"/>
      <c r="AM1057" s="33"/>
      <c r="AN1057" s="33"/>
      <c r="AO1057" s="33"/>
      <c r="AP1057" s="33"/>
      <c r="AQ1057" s="33"/>
      <c r="AR1057" s="33"/>
      <c r="AS1057" s="33"/>
    </row>
    <row r="1058" spans="1:45">
      <c r="A1058" s="30"/>
      <c r="B1058" s="30"/>
      <c r="C1058" s="30"/>
      <c r="D1058" s="30"/>
      <c r="E1058" s="38"/>
      <c r="F1058" s="38"/>
      <c r="G1058" s="38"/>
      <c r="H1058" s="38"/>
      <c r="I1058" s="38"/>
      <c r="J1058" s="38"/>
      <c r="K1058" s="38"/>
      <c r="L1058" s="33"/>
      <c r="M1058" s="33"/>
      <c r="N1058" s="33"/>
      <c r="O1058" s="114"/>
      <c r="P1058" s="35"/>
      <c r="Q1058" s="33"/>
      <c r="R1058" s="33"/>
      <c r="S1058" s="33"/>
      <c r="T1058" s="33"/>
      <c r="U1058" s="33"/>
      <c r="V1058" s="33"/>
      <c r="W1058" s="33"/>
      <c r="X1058" s="33"/>
      <c r="Y1058" s="33"/>
      <c r="Z1058" s="33"/>
      <c r="AA1058" s="33"/>
      <c r="AB1058" s="33"/>
      <c r="AC1058" s="33"/>
      <c r="AD1058" s="33"/>
      <c r="AE1058" s="33"/>
      <c r="AF1058" s="33"/>
      <c r="AG1058" s="33"/>
      <c r="AH1058" s="33"/>
      <c r="AI1058" s="33"/>
      <c r="AJ1058" s="33"/>
      <c r="AK1058" s="33"/>
      <c r="AL1058" s="33"/>
      <c r="AM1058" s="33"/>
      <c r="AN1058" s="33"/>
      <c r="AO1058" s="33"/>
      <c r="AP1058" s="33"/>
      <c r="AQ1058" s="33"/>
      <c r="AR1058" s="33"/>
      <c r="AS1058" s="33"/>
    </row>
    <row r="1059" spans="1:45">
      <c r="A1059" s="30"/>
      <c r="B1059" s="30"/>
      <c r="C1059" s="30"/>
      <c r="D1059" s="30"/>
      <c r="E1059" s="38"/>
      <c r="F1059" s="38"/>
      <c r="G1059" s="38"/>
      <c r="H1059" s="38"/>
      <c r="I1059" s="38"/>
      <c r="J1059" s="38"/>
      <c r="K1059" s="38"/>
      <c r="L1059" s="33"/>
      <c r="M1059" s="33"/>
      <c r="N1059" s="33"/>
      <c r="O1059" s="114"/>
      <c r="P1059" s="35"/>
      <c r="Q1059" s="33"/>
      <c r="R1059" s="33"/>
      <c r="S1059" s="33"/>
      <c r="T1059" s="33"/>
      <c r="U1059" s="33"/>
      <c r="V1059" s="33"/>
      <c r="W1059" s="33"/>
      <c r="X1059" s="33"/>
      <c r="Y1059" s="33"/>
      <c r="Z1059" s="33"/>
      <c r="AA1059" s="33"/>
      <c r="AB1059" s="33"/>
      <c r="AC1059" s="33"/>
      <c r="AD1059" s="33"/>
      <c r="AE1059" s="33"/>
      <c r="AF1059" s="33"/>
      <c r="AG1059" s="33"/>
      <c r="AH1059" s="33"/>
      <c r="AI1059" s="33"/>
      <c r="AJ1059" s="33"/>
      <c r="AK1059" s="33"/>
      <c r="AL1059" s="33"/>
      <c r="AM1059" s="33"/>
      <c r="AN1059" s="33"/>
      <c r="AO1059" s="33"/>
      <c r="AP1059" s="33"/>
      <c r="AQ1059" s="33"/>
      <c r="AR1059" s="33"/>
      <c r="AS1059" s="33"/>
    </row>
    <row r="1060" spans="1:45">
      <c r="A1060" s="30"/>
      <c r="B1060" s="30"/>
      <c r="C1060" s="30"/>
      <c r="D1060" s="30"/>
      <c r="E1060" s="38"/>
      <c r="F1060" s="38"/>
      <c r="G1060" s="38"/>
      <c r="H1060" s="38"/>
      <c r="I1060" s="38"/>
      <c r="J1060" s="38"/>
      <c r="K1060" s="38"/>
      <c r="L1060" s="33"/>
      <c r="M1060" s="33"/>
      <c r="N1060" s="33"/>
      <c r="O1060" s="114"/>
      <c r="P1060" s="35"/>
      <c r="Q1060" s="33"/>
      <c r="R1060" s="33"/>
      <c r="S1060" s="33"/>
      <c r="T1060" s="33"/>
      <c r="U1060" s="33"/>
      <c r="V1060" s="33"/>
      <c r="W1060" s="33"/>
      <c r="X1060" s="33"/>
      <c r="Y1060" s="33"/>
      <c r="Z1060" s="33"/>
      <c r="AA1060" s="33"/>
      <c r="AB1060" s="33"/>
      <c r="AC1060" s="33"/>
      <c r="AD1060" s="33"/>
      <c r="AE1060" s="33"/>
      <c r="AF1060" s="33"/>
      <c r="AG1060" s="33"/>
      <c r="AH1060" s="33"/>
      <c r="AI1060" s="33"/>
      <c r="AJ1060" s="33"/>
      <c r="AK1060" s="33"/>
      <c r="AL1060" s="33"/>
      <c r="AM1060" s="33"/>
      <c r="AN1060" s="33"/>
      <c r="AO1060" s="33"/>
      <c r="AP1060" s="33"/>
      <c r="AQ1060" s="33"/>
      <c r="AR1060" s="33"/>
      <c r="AS1060" s="33"/>
    </row>
    <row r="1061" spans="1:45">
      <c r="A1061" s="30"/>
      <c r="B1061" s="30"/>
      <c r="C1061" s="30"/>
      <c r="D1061" s="30"/>
      <c r="E1061" s="38"/>
      <c r="F1061" s="38"/>
      <c r="G1061" s="38"/>
      <c r="H1061" s="38"/>
      <c r="I1061" s="38"/>
      <c r="J1061" s="38"/>
      <c r="K1061" s="38"/>
      <c r="L1061" s="33"/>
      <c r="M1061" s="33"/>
      <c r="N1061" s="33"/>
      <c r="O1061" s="114"/>
      <c r="P1061" s="35"/>
      <c r="Q1061" s="33"/>
      <c r="R1061" s="33"/>
      <c r="S1061" s="33"/>
      <c r="T1061" s="33"/>
      <c r="U1061" s="33"/>
      <c r="V1061" s="33"/>
      <c r="W1061" s="33"/>
      <c r="X1061" s="33"/>
      <c r="Y1061" s="33"/>
      <c r="Z1061" s="33"/>
      <c r="AA1061" s="33"/>
      <c r="AB1061" s="33"/>
      <c r="AC1061" s="33"/>
      <c r="AD1061" s="33"/>
      <c r="AE1061" s="33"/>
      <c r="AF1061" s="33"/>
      <c r="AG1061" s="33"/>
      <c r="AH1061" s="33"/>
      <c r="AI1061" s="33"/>
      <c r="AJ1061" s="33"/>
      <c r="AK1061" s="33"/>
      <c r="AL1061" s="33"/>
      <c r="AM1061" s="33"/>
      <c r="AN1061" s="33"/>
      <c r="AO1061" s="33"/>
      <c r="AP1061" s="33"/>
      <c r="AQ1061" s="33"/>
      <c r="AR1061" s="33"/>
      <c r="AS1061" s="33"/>
    </row>
    <row r="1062" spans="1:45">
      <c r="A1062" s="30"/>
      <c r="B1062" s="30"/>
      <c r="C1062" s="30"/>
      <c r="D1062" s="30"/>
      <c r="E1062" s="38"/>
      <c r="F1062" s="38"/>
      <c r="G1062" s="38"/>
      <c r="H1062" s="38"/>
      <c r="I1062" s="38"/>
      <c r="J1062" s="38"/>
      <c r="K1062" s="38"/>
      <c r="L1062" s="33"/>
      <c r="M1062" s="33"/>
      <c r="N1062" s="33"/>
      <c r="O1062" s="114"/>
      <c r="P1062" s="35"/>
      <c r="Q1062" s="33"/>
      <c r="R1062" s="33"/>
      <c r="S1062" s="33"/>
      <c r="T1062" s="33"/>
      <c r="U1062" s="33"/>
      <c r="V1062" s="33"/>
      <c r="W1062" s="33"/>
      <c r="X1062" s="33"/>
      <c r="Y1062" s="33"/>
      <c r="Z1062" s="33"/>
      <c r="AA1062" s="33"/>
      <c r="AB1062" s="33"/>
      <c r="AC1062" s="33"/>
      <c r="AD1062" s="33"/>
      <c r="AE1062" s="33"/>
      <c r="AF1062" s="33"/>
      <c r="AG1062" s="33"/>
      <c r="AH1062" s="33"/>
      <c r="AI1062" s="33"/>
      <c r="AJ1062" s="33"/>
      <c r="AK1062" s="33"/>
      <c r="AL1062" s="33"/>
      <c r="AM1062" s="33"/>
      <c r="AN1062" s="33"/>
      <c r="AO1062" s="33"/>
      <c r="AP1062" s="33"/>
      <c r="AQ1062" s="33"/>
      <c r="AR1062" s="33"/>
      <c r="AS1062" s="33"/>
    </row>
    <row r="1063" spans="1:45">
      <c r="A1063" s="30"/>
      <c r="B1063" s="30"/>
      <c r="C1063" s="30"/>
      <c r="D1063" s="30"/>
      <c r="E1063" s="38"/>
      <c r="F1063" s="38"/>
      <c r="G1063" s="38"/>
      <c r="H1063" s="38"/>
      <c r="I1063" s="38"/>
      <c r="J1063" s="38"/>
      <c r="K1063" s="38"/>
      <c r="L1063" s="33"/>
      <c r="M1063" s="33"/>
      <c r="N1063" s="33"/>
      <c r="O1063" s="114"/>
      <c r="P1063" s="35"/>
      <c r="Q1063" s="33"/>
      <c r="R1063" s="33"/>
      <c r="S1063" s="33"/>
      <c r="T1063" s="33"/>
      <c r="U1063" s="33"/>
      <c r="V1063" s="33"/>
      <c r="W1063" s="33"/>
      <c r="X1063" s="33"/>
      <c r="Y1063" s="33"/>
      <c r="Z1063" s="33"/>
      <c r="AA1063" s="33"/>
      <c r="AB1063" s="33"/>
      <c r="AC1063" s="33"/>
      <c r="AD1063" s="33"/>
      <c r="AE1063" s="33"/>
      <c r="AF1063" s="33"/>
      <c r="AG1063" s="33"/>
      <c r="AH1063" s="33"/>
      <c r="AI1063" s="33"/>
      <c r="AJ1063" s="33"/>
      <c r="AK1063" s="33"/>
      <c r="AL1063" s="33"/>
      <c r="AM1063" s="33"/>
      <c r="AN1063" s="33"/>
      <c r="AO1063" s="33"/>
      <c r="AP1063" s="33"/>
      <c r="AQ1063" s="33"/>
      <c r="AR1063" s="33"/>
      <c r="AS1063" s="33"/>
    </row>
    <row r="1064" spans="1:45">
      <c r="A1064" s="30"/>
      <c r="B1064" s="30"/>
      <c r="C1064" s="30"/>
      <c r="D1064" s="30"/>
      <c r="E1064" s="38"/>
      <c r="F1064" s="38"/>
      <c r="G1064" s="38"/>
      <c r="H1064" s="38"/>
      <c r="I1064" s="38"/>
      <c r="J1064" s="38"/>
      <c r="K1064" s="38"/>
      <c r="L1064" s="33"/>
      <c r="M1064" s="33"/>
      <c r="N1064" s="33"/>
      <c r="O1064" s="114"/>
      <c r="P1064" s="35"/>
      <c r="Q1064" s="33"/>
      <c r="R1064" s="33"/>
      <c r="S1064" s="33"/>
      <c r="T1064" s="33"/>
      <c r="U1064" s="33"/>
      <c r="V1064" s="33"/>
      <c r="W1064" s="33"/>
      <c r="X1064" s="33"/>
      <c r="Y1064" s="33"/>
      <c r="Z1064" s="33"/>
      <c r="AA1064" s="33"/>
      <c r="AB1064" s="33"/>
      <c r="AC1064" s="33"/>
      <c r="AD1064" s="33"/>
      <c r="AE1064" s="33"/>
      <c r="AF1064" s="33"/>
      <c r="AG1064" s="33"/>
      <c r="AH1064" s="33"/>
      <c r="AI1064" s="33"/>
      <c r="AJ1064" s="33"/>
      <c r="AK1064" s="33"/>
      <c r="AL1064" s="33"/>
      <c r="AM1064" s="33"/>
      <c r="AN1064" s="33"/>
      <c r="AO1064" s="33"/>
      <c r="AP1064" s="33"/>
      <c r="AQ1064" s="33"/>
      <c r="AR1064" s="33"/>
      <c r="AS1064" s="33"/>
    </row>
    <row r="1065" spans="1:45">
      <c r="A1065" s="30"/>
      <c r="B1065" s="30"/>
      <c r="C1065" s="30"/>
      <c r="D1065" s="30"/>
      <c r="E1065" s="38"/>
      <c r="F1065" s="38"/>
      <c r="G1065" s="38"/>
      <c r="H1065" s="38"/>
      <c r="I1065" s="38"/>
      <c r="J1065" s="38"/>
      <c r="K1065" s="38"/>
      <c r="L1065" s="33"/>
      <c r="M1065" s="33"/>
      <c r="N1065" s="33"/>
      <c r="O1065" s="114"/>
      <c r="P1065" s="35"/>
      <c r="Q1065" s="33"/>
      <c r="R1065" s="33"/>
      <c r="S1065" s="33"/>
      <c r="T1065" s="33"/>
      <c r="U1065" s="33"/>
      <c r="V1065" s="33"/>
      <c r="W1065" s="33"/>
      <c r="X1065" s="33"/>
      <c r="Y1065" s="33"/>
      <c r="Z1065" s="33"/>
      <c r="AA1065" s="33"/>
      <c r="AB1065" s="33"/>
      <c r="AC1065" s="33"/>
      <c r="AD1065" s="33"/>
      <c r="AE1065" s="33"/>
      <c r="AF1065" s="33"/>
      <c r="AG1065" s="33"/>
      <c r="AH1065" s="33"/>
      <c r="AI1065" s="33"/>
      <c r="AJ1065" s="33"/>
      <c r="AK1065" s="33"/>
      <c r="AL1065" s="33"/>
      <c r="AM1065" s="33"/>
      <c r="AN1065" s="33"/>
      <c r="AO1065" s="33"/>
      <c r="AP1065" s="33"/>
      <c r="AQ1065" s="33"/>
      <c r="AR1065" s="33"/>
      <c r="AS1065" s="33"/>
    </row>
    <row r="1066" spans="1:45">
      <c r="A1066" s="30"/>
      <c r="B1066" s="30"/>
      <c r="C1066" s="30"/>
      <c r="D1066" s="30"/>
      <c r="E1066" s="38"/>
      <c r="F1066" s="38"/>
      <c r="G1066" s="38"/>
      <c r="H1066" s="38"/>
      <c r="I1066" s="38"/>
      <c r="J1066" s="38"/>
      <c r="K1066" s="38"/>
      <c r="L1066" s="33"/>
      <c r="M1066" s="33"/>
      <c r="N1066" s="33"/>
      <c r="O1066" s="114"/>
      <c r="P1066" s="35"/>
      <c r="Q1066" s="33"/>
      <c r="R1066" s="33"/>
      <c r="S1066" s="33"/>
      <c r="T1066" s="33"/>
      <c r="U1066" s="33"/>
      <c r="V1066" s="33"/>
      <c r="W1066" s="33"/>
      <c r="X1066" s="33"/>
      <c r="Y1066" s="33"/>
      <c r="Z1066" s="33"/>
      <c r="AA1066" s="33"/>
      <c r="AB1066" s="33"/>
      <c r="AC1066" s="33"/>
      <c r="AD1066" s="33"/>
      <c r="AE1066" s="33"/>
      <c r="AF1066" s="33"/>
      <c r="AG1066" s="33"/>
      <c r="AH1066" s="33"/>
      <c r="AI1066" s="33"/>
      <c r="AJ1066" s="33"/>
      <c r="AK1066" s="33"/>
      <c r="AL1066" s="33"/>
      <c r="AM1066" s="33"/>
      <c r="AN1066" s="33"/>
      <c r="AO1066" s="33"/>
      <c r="AP1066" s="33"/>
      <c r="AQ1066" s="33"/>
      <c r="AR1066" s="33"/>
      <c r="AS1066" s="33"/>
    </row>
    <row r="1067" spans="1:45">
      <c r="A1067" s="30"/>
      <c r="B1067" s="30"/>
      <c r="C1067" s="30"/>
      <c r="D1067" s="30"/>
      <c r="E1067" s="38"/>
      <c r="F1067" s="38"/>
      <c r="G1067" s="38"/>
      <c r="H1067" s="38"/>
      <c r="I1067" s="38"/>
      <c r="J1067" s="38"/>
      <c r="K1067" s="38"/>
      <c r="L1067" s="33"/>
      <c r="M1067" s="33"/>
      <c r="N1067" s="33"/>
      <c r="O1067" s="114"/>
      <c r="P1067" s="35"/>
      <c r="Q1067" s="33"/>
      <c r="R1067" s="33"/>
      <c r="S1067" s="33"/>
      <c r="T1067" s="33"/>
      <c r="U1067" s="33"/>
      <c r="V1067" s="33"/>
      <c r="W1067" s="33"/>
      <c r="X1067" s="33"/>
      <c r="Y1067" s="33"/>
      <c r="Z1067" s="33"/>
      <c r="AA1067" s="33"/>
      <c r="AB1067" s="33"/>
      <c r="AC1067" s="33"/>
      <c r="AD1067" s="33"/>
      <c r="AE1067" s="33"/>
      <c r="AF1067" s="33"/>
      <c r="AG1067" s="33"/>
      <c r="AH1067" s="33"/>
      <c r="AI1067" s="33"/>
      <c r="AJ1067" s="33"/>
      <c r="AK1067" s="33"/>
      <c r="AL1067" s="33"/>
      <c r="AM1067" s="33"/>
      <c r="AN1067" s="33"/>
      <c r="AO1067" s="33"/>
      <c r="AP1067" s="33"/>
      <c r="AQ1067" s="33"/>
      <c r="AR1067" s="33"/>
      <c r="AS1067" s="33"/>
    </row>
    <row r="1068" spans="1:45">
      <c r="A1068" s="30"/>
      <c r="B1068" s="30"/>
      <c r="C1068" s="30"/>
      <c r="D1068" s="30"/>
      <c r="E1068" s="38"/>
      <c r="F1068" s="38"/>
      <c r="G1068" s="38"/>
      <c r="H1068" s="38"/>
      <c r="I1068" s="38"/>
      <c r="J1068" s="38"/>
      <c r="K1068" s="38"/>
      <c r="L1068" s="33"/>
      <c r="M1068" s="33"/>
      <c r="N1068" s="33"/>
      <c r="O1068" s="114"/>
      <c r="P1068" s="35"/>
      <c r="Q1068" s="33"/>
      <c r="R1068" s="33"/>
      <c r="S1068" s="33"/>
      <c r="T1068" s="33"/>
      <c r="U1068" s="33"/>
      <c r="V1068" s="33"/>
      <c r="W1068" s="33"/>
      <c r="X1068" s="33"/>
      <c r="Y1068" s="33"/>
      <c r="Z1068" s="33"/>
      <c r="AA1068" s="33"/>
      <c r="AB1068" s="33"/>
      <c r="AC1068" s="33"/>
      <c r="AD1068" s="33"/>
      <c r="AE1068" s="33"/>
      <c r="AF1068" s="33"/>
      <c r="AG1068" s="33"/>
      <c r="AH1068" s="33"/>
      <c r="AI1068" s="33"/>
      <c r="AJ1068" s="33"/>
      <c r="AK1068" s="33"/>
      <c r="AL1068" s="33"/>
      <c r="AM1068" s="33"/>
      <c r="AN1068" s="33"/>
      <c r="AO1068" s="33"/>
      <c r="AP1068" s="33"/>
      <c r="AQ1068" s="33"/>
      <c r="AR1068" s="33"/>
      <c r="AS1068" s="33"/>
    </row>
    <row r="1069" spans="1:45">
      <c r="A1069" s="30"/>
      <c r="B1069" s="30"/>
      <c r="C1069" s="30"/>
      <c r="D1069" s="30"/>
      <c r="E1069" s="38"/>
      <c r="F1069" s="38"/>
      <c r="G1069" s="38"/>
      <c r="H1069" s="38"/>
      <c r="I1069" s="38"/>
      <c r="J1069" s="38"/>
      <c r="K1069" s="38"/>
      <c r="L1069" s="33"/>
      <c r="M1069" s="33"/>
      <c r="N1069" s="33"/>
      <c r="O1069" s="114"/>
      <c r="P1069" s="35"/>
      <c r="Q1069" s="33"/>
      <c r="R1069" s="33"/>
      <c r="S1069" s="33"/>
      <c r="T1069" s="33"/>
      <c r="U1069" s="33"/>
      <c r="V1069" s="33"/>
      <c r="W1069" s="33"/>
      <c r="X1069" s="33"/>
      <c r="Y1069" s="33"/>
      <c r="Z1069" s="33"/>
      <c r="AA1069" s="33"/>
      <c r="AB1069" s="33"/>
      <c r="AC1069" s="33"/>
      <c r="AD1069" s="33"/>
      <c r="AE1069" s="33"/>
      <c r="AF1069" s="33"/>
      <c r="AG1069" s="33"/>
      <c r="AH1069" s="33"/>
      <c r="AI1069" s="33"/>
      <c r="AJ1069" s="33"/>
      <c r="AK1069" s="33"/>
      <c r="AL1069" s="33"/>
      <c r="AM1069" s="33"/>
      <c r="AN1069" s="33"/>
      <c r="AO1069" s="33"/>
      <c r="AP1069" s="33"/>
      <c r="AQ1069" s="33"/>
      <c r="AR1069" s="33"/>
      <c r="AS1069" s="33"/>
    </row>
    <row r="1070" spans="1:45">
      <c r="A1070" s="30"/>
      <c r="B1070" s="30"/>
      <c r="C1070" s="30"/>
      <c r="D1070" s="30"/>
      <c r="E1070" s="38"/>
      <c r="F1070" s="38"/>
      <c r="G1070" s="38"/>
      <c r="H1070" s="38"/>
      <c r="I1070" s="38"/>
      <c r="J1070" s="38"/>
      <c r="K1070" s="38"/>
      <c r="L1070" s="33"/>
      <c r="M1070" s="33"/>
      <c r="N1070" s="33"/>
      <c r="O1070" s="114"/>
      <c r="P1070" s="35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  <c r="AA1070" s="33"/>
      <c r="AB1070" s="33"/>
      <c r="AC1070" s="33"/>
      <c r="AD1070" s="33"/>
      <c r="AE1070" s="33"/>
      <c r="AF1070" s="33"/>
      <c r="AG1070" s="33"/>
      <c r="AH1070" s="33"/>
      <c r="AI1070" s="33"/>
      <c r="AJ1070" s="33"/>
      <c r="AK1070" s="33"/>
      <c r="AL1070" s="33"/>
      <c r="AM1070" s="33"/>
      <c r="AN1070" s="33"/>
      <c r="AO1070" s="33"/>
      <c r="AP1070" s="33"/>
      <c r="AQ1070" s="33"/>
      <c r="AR1070" s="33"/>
      <c r="AS1070" s="33"/>
    </row>
    <row r="1071" spans="1:45">
      <c r="A1071" s="30"/>
      <c r="B1071" s="30"/>
      <c r="C1071" s="30"/>
      <c r="D1071" s="30"/>
      <c r="E1071" s="38"/>
      <c r="F1071" s="38"/>
      <c r="G1071" s="38"/>
      <c r="H1071" s="38"/>
      <c r="I1071" s="38"/>
      <c r="J1071" s="38"/>
      <c r="K1071" s="38"/>
      <c r="L1071" s="33"/>
      <c r="M1071" s="33"/>
      <c r="N1071" s="33"/>
      <c r="O1071" s="114"/>
      <c r="P1071" s="35"/>
      <c r="Q1071" s="33"/>
      <c r="R1071" s="33"/>
      <c r="S1071" s="33"/>
      <c r="T1071" s="33"/>
      <c r="U1071" s="33"/>
      <c r="V1071" s="33"/>
      <c r="W1071" s="33"/>
      <c r="X1071" s="33"/>
      <c r="Y1071" s="33"/>
      <c r="Z1071" s="33"/>
      <c r="AA1071" s="33"/>
      <c r="AB1071" s="33"/>
      <c r="AC1071" s="33"/>
      <c r="AD1071" s="33"/>
      <c r="AE1071" s="33"/>
      <c r="AF1071" s="33"/>
      <c r="AG1071" s="33"/>
      <c r="AH1071" s="33"/>
      <c r="AI1071" s="33"/>
      <c r="AJ1071" s="33"/>
      <c r="AK1071" s="33"/>
      <c r="AL1071" s="33"/>
      <c r="AM1071" s="33"/>
      <c r="AN1071" s="33"/>
      <c r="AO1071" s="33"/>
      <c r="AP1071" s="33"/>
      <c r="AQ1071" s="33"/>
      <c r="AR1071" s="33"/>
      <c r="AS1071" s="33"/>
    </row>
    <row r="1072" spans="1:45">
      <c r="A1072" s="30"/>
      <c r="B1072" s="30"/>
      <c r="C1072" s="30"/>
      <c r="D1072" s="30"/>
      <c r="E1072" s="38"/>
      <c r="F1072" s="38"/>
      <c r="G1072" s="38"/>
      <c r="H1072" s="38"/>
      <c r="I1072" s="38"/>
      <c r="J1072" s="38"/>
      <c r="K1072" s="38"/>
      <c r="L1072" s="33"/>
      <c r="M1072" s="33"/>
      <c r="N1072" s="33"/>
      <c r="O1072" s="114"/>
      <c r="P1072" s="35"/>
      <c r="Q1072" s="33"/>
      <c r="R1072" s="33"/>
      <c r="S1072" s="33"/>
      <c r="T1072" s="33"/>
      <c r="U1072" s="33"/>
      <c r="V1072" s="33"/>
      <c r="W1072" s="33"/>
      <c r="X1072" s="33"/>
      <c r="Y1072" s="33"/>
      <c r="Z1072" s="33"/>
      <c r="AA1072" s="33"/>
      <c r="AB1072" s="33"/>
      <c r="AC1072" s="33"/>
      <c r="AD1072" s="33"/>
      <c r="AE1072" s="33"/>
      <c r="AF1072" s="33"/>
      <c r="AG1072" s="33"/>
      <c r="AH1072" s="33"/>
      <c r="AI1072" s="33"/>
      <c r="AJ1072" s="33"/>
      <c r="AK1072" s="33"/>
      <c r="AL1072" s="33"/>
      <c r="AM1072" s="33"/>
      <c r="AN1072" s="33"/>
      <c r="AO1072" s="33"/>
      <c r="AP1072" s="33"/>
      <c r="AQ1072" s="33"/>
      <c r="AR1072" s="33"/>
      <c r="AS1072" s="33"/>
    </row>
    <row r="1073" spans="1:45">
      <c r="A1073" s="30"/>
      <c r="B1073" s="30"/>
      <c r="C1073" s="30"/>
      <c r="D1073" s="30"/>
      <c r="E1073" s="38"/>
      <c r="F1073" s="38"/>
      <c r="G1073" s="38"/>
      <c r="H1073" s="38"/>
      <c r="I1073" s="38"/>
      <c r="J1073" s="38"/>
      <c r="K1073" s="38"/>
      <c r="L1073" s="33"/>
      <c r="M1073" s="33"/>
      <c r="N1073" s="33"/>
      <c r="O1073" s="114"/>
      <c r="P1073" s="35"/>
      <c r="Q1073" s="33"/>
      <c r="R1073" s="33"/>
      <c r="S1073" s="33"/>
      <c r="T1073" s="33"/>
      <c r="U1073" s="33"/>
      <c r="V1073" s="33"/>
      <c r="W1073" s="33"/>
      <c r="X1073" s="33"/>
      <c r="Y1073" s="33"/>
      <c r="Z1073" s="33"/>
      <c r="AA1073" s="33"/>
      <c r="AB1073" s="33"/>
      <c r="AC1073" s="33"/>
      <c r="AD1073" s="33"/>
      <c r="AE1073" s="33"/>
      <c r="AF1073" s="33"/>
      <c r="AG1073" s="33"/>
      <c r="AH1073" s="33"/>
      <c r="AI1073" s="33"/>
      <c r="AJ1073" s="33"/>
      <c r="AK1073" s="33"/>
      <c r="AL1073" s="33"/>
      <c r="AM1073" s="33"/>
      <c r="AN1073" s="33"/>
      <c r="AO1073" s="33"/>
      <c r="AP1073" s="33"/>
      <c r="AQ1073" s="33"/>
      <c r="AR1073" s="33"/>
      <c r="AS1073" s="33"/>
    </row>
    <row r="1074" spans="1:45">
      <c r="A1074" s="30"/>
      <c r="B1074" s="30"/>
      <c r="C1074" s="30"/>
      <c r="D1074" s="30"/>
      <c r="E1074" s="38"/>
      <c r="F1074" s="38"/>
      <c r="G1074" s="38"/>
      <c r="H1074" s="38"/>
      <c r="I1074" s="38"/>
      <c r="J1074" s="38"/>
      <c r="K1074" s="38"/>
      <c r="L1074" s="33"/>
      <c r="M1074" s="33"/>
      <c r="N1074" s="33"/>
      <c r="O1074" s="114"/>
      <c r="P1074" s="35"/>
      <c r="Q1074" s="33"/>
      <c r="R1074" s="33"/>
      <c r="S1074" s="33"/>
      <c r="T1074" s="33"/>
      <c r="U1074" s="33"/>
      <c r="V1074" s="33"/>
      <c r="W1074" s="33"/>
      <c r="X1074" s="33"/>
      <c r="Y1074" s="33"/>
      <c r="Z1074" s="33"/>
      <c r="AA1074" s="33"/>
      <c r="AB1074" s="33"/>
      <c r="AC1074" s="33"/>
      <c r="AD1074" s="33"/>
      <c r="AE1074" s="33"/>
      <c r="AF1074" s="33"/>
      <c r="AG1074" s="33"/>
      <c r="AH1074" s="33"/>
      <c r="AI1074" s="33"/>
      <c r="AJ1074" s="33"/>
      <c r="AK1074" s="33"/>
      <c r="AL1074" s="33"/>
      <c r="AM1074" s="33"/>
      <c r="AN1074" s="33"/>
      <c r="AO1074" s="33"/>
      <c r="AP1074" s="33"/>
      <c r="AQ1074" s="33"/>
      <c r="AR1074" s="33"/>
      <c r="AS1074" s="33"/>
    </row>
    <row r="1075" spans="1:45">
      <c r="A1075" s="30"/>
      <c r="B1075" s="30"/>
      <c r="C1075" s="30"/>
      <c r="D1075" s="30"/>
      <c r="E1075" s="38"/>
      <c r="F1075" s="38"/>
      <c r="G1075" s="38"/>
      <c r="H1075" s="38"/>
      <c r="I1075" s="38"/>
      <c r="J1075" s="38"/>
      <c r="K1075" s="38"/>
      <c r="L1075" s="33"/>
      <c r="M1075" s="33"/>
      <c r="N1075" s="33"/>
      <c r="O1075" s="114"/>
      <c r="P1075" s="35"/>
      <c r="Q1075" s="33"/>
      <c r="R1075" s="33"/>
      <c r="S1075" s="33"/>
      <c r="T1075" s="33"/>
      <c r="U1075" s="33"/>
      <c r="V1075" s="33"/>
      <c r="W1075" s="33"/>
      <c r="X1075" s="33"/>
      <c r="Y1075" s="33"/>
      <c r="Z1075" s="33"/>
      <c r="AA1075" s="33"/>
      <c r="AB1075" s="33"/>
      <c r="AC1075" s="33"/>
      <c r="AD1075" s="33"/>
      <c r="AE1075" s="33"/>
      <c r="AF1075" s="33"/>
      <c r="AG1075" s="33"/>
      <c r="AH1075" s="33"/>
      <c r="AI1075" s="33"/>
      <c r="AJ1075" s="33"/>
      <c r="AK1075" s="33"/>
      <c r="AL1075" s="33"/>
      <c r="AM1075" s="33"/>
      <c r="AN1075" s="33"/>
      <c r="AO1075" s="33"/>
      <c r="AP1075" s="33"/>
      <c r="AQ1075" s="33"/>
      <c r="AR1075" s="33"/>
      <c r="AS1075" s="33"/>
    </row>
    <row r="1076" spans="1:45">
      <c r="A1076" s="30"/>
      <c r="B1076" s="30"/>
      <c r="C1076" s="30"/>
      <c r="D1076" s="30"/>
      <c r="E1076" s="38"/>
      <c r="F1076" s="38"/>
      <c r="G1076" s="38"/>
      <c r="H1076" s="38"/>
      <c r="I1076" s="38"/>
      <c r="J1076" s="38"/>
      <c r="K1076" s="38"/>
      <c r="L1076" s="33"/>
      <c r="M1076" s="33"/>
      <c r="N1076" s="33"/>
      <c r="O1076" s="114"/>
      <c r="P1076" s="35"/>
      <c r="Q1076" s="33"/>
      <c r="R1076" s="33"/>
      <c r="S1076" s="33"/>
      <c r="T1076" s="33"/>
      <c r="U1076" s="33"/>
      <c r="V1076" s="33"/>
      <c r="W1076" s="33"/>
      <c r="X1076" s="33"/>
      <c r="Y1076" s="33"/>
      <c r="Z1076" s="33"/>
      <c r="AA1076" s="33"/>
      <c r="AB1076" s="33"/>
      <c r="AC1076" s="33"/>
      <c r="AD1076" s="33"/>
      <c r="AE1076" s="33"/>
      <c r="AF1076" s="33"/>
      <c r="AG1076" s="33"/>
      <c r="AH1076" s="33"/>
      <c r="AI1076" s="33"/>
      <c r="AJ1076" s="33"/>
      <c r="AK1076" s="33"/>
      <c r="AL1076" s="33"/>
      <c r="AM1076" s="33"/>
      <c r="AN1076" s="33"/>
      <c r="AO1076" s="33"/>
      <c r="AP1076" s="33"/>
      <c r="AQ1076" s="33"/>
      <c r="AR1076" s="33"/>
      <c r="AS1076" s="33"/>
    </row>
    <row r="1077" spans="1:45">
      <c r="A1077" s="30"/>
      <c r="B1077" s="30"/>
      <c r="C1077" s="30"/>
      <c r="D1077" s="30"/>
      <c r="E1077" s="38"/>
      <c r="F1077" s="38"/>
      <c r="G1077" s="38"/>
      <c r="H1077" s="38"/>
      <c r="I1077" s="38"/>
      <c r="J1077" s="38"/>
      <c r="K1077" s="38"/>
      <c r="L1077" s="33"/>
      <c r="M1077" s="33"/>
      <c r="N1077" s="33"/>
      <c r="O1077" s="114"/>
      <c r="P1077" s="35"/>
      <c r="Q1077" s="33"/>
      <c r="R1077" s="33"/>
      <c r="S1077" s="33"/>
      <c r="T1077" s="33"/>
      <c r="U1077" s="33"/>
      <c r="V1077" s="33"/>
      <c r="W1077" s="33"/>
      <c r="X1077" s="33"/>
      <c r="Y1077" s="33"/>
      <c r="Z1077" s="33"/>
      <c r="AA1077" s="33"/>
      <c r="AB1077" s="33"/>
      <c r="AC1077" s="33"/>
      <c r="AD1077" s="33"/>
      <c r="AE1077" s="33"/>
      <c r="AF1077" s="33"/>
      <c r="AG1077" s="33"/>
      <c r="AH1077" s="33"/>
      <c r="AI1077" s="33"/>
      <c r="AJ1077" s="33"/>
      <c r="AK1077" s="33"/>
      <c r="AL1077" s="33"/>
      <c r="AM1077" s="33"/>
      <c r="AN1077" s="33"/>
      <c r="AO1077" s="33"/>
      <c r="AP1077" s="33"/>
      <c r="AQ1077" s="33"/>
      <c r="AR1077" s="33"/>
      <c r="AS1077" s="33"/>
    </row>
    <row r="1078" spans="1:45">
      <c r="A1078" s="30"/>
      <c r="B1078" s="30"/>
      <c r="C1078" s="30"/>
      <c r="D1078" s="30"/>
      <c r="E1078" s="38"/>
      <c r="F1078" s="38"/>
      <c r="G1078" s="38"/>
      <c r="H1078" s="38"/>
      <c r="I1078" s="38"/>
      <c r="J1078" s="38"/>
      <c r="K1078" s="38"/>
      <c r="L1078" s="33"/>
      <c r="M1078" s="33"/>
      <c r="N1078" s="33"/>
      <c r="O1078" s="114"/>
      <c r="P1078" s="35"/>
      <c r="Q1078" s="33"/>
      <c r="R1078" s="33"/>
      <c r="S1078" s="33"/>
      <c r="T1078" s="33"/>
      <c r="U1078" s="33"/>
      <c r="V1078" s="33"/>
      <c r="W1078" s="33"/>
      <c r="X1078" s="33"/>
      <c r="Y1078" s="33"/>
      <c r="Z1078" s="33"/>
      <c r="AA1078" s="33"/>
      <c r="AB1078" s="33"/>
      <c r="AC1078" s="33"/>
      <c r="AD1078" s="33"/>
      <c r="AE1078" s="33"/>
      <c r="AF1078" s="33"/>
      <c r="AG1078" s="33"/>
      <c r="AH1078" s="33"/>
      <c r="AI1078" s="33"/>
      <c r="AJ1078" s="33"/>
      <c r="AK1078" s="33"/>
      <c r="AL1078" s="33"/>
      <c r="AM1078" s="33"/>
      <c r="AN1078" s="33"/>
      <c r="AO1078" s="33"/>
      <c r="AP1078" s="33"/>
      <c r="AQ1078" s="33"/>
      <c r="AR1078" s="33"/>
      <c r="AS1078" s="33"/>
    </row>
    <row r="1079" spans="1:45">
      <c r="A1079" s="30"/>
      <c r="B1079" s="30"/>
      <c r="C1079" s="30"/>
      <c r="D1079" s="30"/>
      <c r="E1079" s="38"/>
      <c r="F1079" s="38"/>
      <c r="G1079" s="38"/>
      <c r="H1079" s="38"/>
      <c r="I1079" s="38"/>
      <c r="J1079" s="38"/>
      <c r="K1079" s="38"/>
      <c r="L1079" s="33"/>
      <c r="M1079" s="33"/>
      <c r="N1079" s="33"/>
      <c r="O1079" s="114"/>
      <c r="P1079" s="35"/>
      <c r="Q1079" s="33"/>
      <c r="R1079" s="33"/>
      <c r="S1079" s="33"/>
      <c r="T1079" s="33"/>
      <c r="U1079" s="33"/>
      <c r="V1079" s="33"/>
      <c r="W1079" s="33"/>
      <c r="X1079" s="33"/>
      <c r="Y1079" s="33"/>
      <c r="Z1079" s="33"/>
      <c r="AA1079" s="33"/>
      <c r="AB1079" s="33"/>
      <c r="AC1079" s="33"/>
      <c r="AD1079" s="33"/>
      <c r="AE1079" s="33"/>
      <c r="AF1079" s="33"/>
      <c r="AG1079" s="33"/>
      <c r="AH1079" s="33"/>
      <c r="AI1079" s="33"/>
      <c r="AJ1079" s="33"/>
      <c r="AK1079" s="33"/>
      <c r="AL1079" s="33"/>
      <c r="AM1079" s="33"/>
      <c r="AN1079" s="33"/>
      <c r="AO1079" s="33"/>
      <c r="AP1079" s="33"/>
      <c r="AQ1079" s="33"/>
      <c r="AR1079" s="33"/>
      <c r="AS1079" s="33"/>
    </row>
    <row r="1080" spans="1:45">
      <c r="A1080" s="30"/>
      <c r="B1080" s="30"/>
      <c r="C1080" s="30"/>
      <c r="D1080" s="30"/>
      <c r="E1080" s="38"/>
      <c r="F1080" s="38"/>
      <c r="G1080" s="38"/>
      <c r="H1080" s="38"/>
      <c r="I1080" s="38"/>
      <c r="J1080" s="38"/>
      <c r="K1080" s="38"/>
      <c r="L1080" s="33"/>
      <c r="M1080" s="33"/>
      <c r="N1080" s="33"/>
      <c r="O1080" s="114"/>
      <c r="P1080" s="35"/>
      <c r="Q1080" s="33"/>
      <c r="R1080" s="33"/>
      <c r="S1080" s="33"/>
      <c r="T1080" s="33"/>
      <c r="U1080" s="33"/>
      <c r="V1080" s="33"/>
      <c r="W1080" s="33"/>
      <c r="X1080" s="33"/>
      <c r="Y1080" s="33"/>
      <c r="Z1080" s="33"/>
      <c r="AA1080" s="33"/>
      <c r="AB1080" s="33"/>
      <c r="AC1080" s="33"/>
      <c r="AD1080" s="33"/>
      <c r="AE1080" s="33"/>
      <c r="AF1080" s="33"/>
      <c r="AG1080" s="33"/>
      <c r="AH1080" s="33"/>
      <c r="AI1080" s="33"/>
      <c r="AJ1080" s="33"/>
      <c r="AK1080" s="33"/>
      <c r="AL1080" s="33"/>
      <c r="AM1080" s="33"/>
      <c r="AN1080" s="33"/>
      <c r="AO1080" s="33"/>
      <c r="AP1080" s="33"/>
      <c r="AQ1080" s="33"/>
      <c r="AR1080" s="33"/>
      <c r="AS1080" s="33"/>
    </row>
    <row r="1081" spans="1:45">
      <c r="A1081" s="30"/>
      <c r="B1081" s="30"/>
      <c r="C1081" s="30"/>
      <c r="D1081" s="30"/>
      <c r="E1081" s="38"/>
      <c r="F1081" s="38"/>
      <c r="G1081" s="38"/>
      <c r="H1081" s="38"/>
      <c r="I1081" s="38"/>
      <c r="J1081" s="38"/>
      <c r="K1081" s="38"/>
      <c r="L1081" s="33"/>
      <c r="M1081" s="33"/>
      <c r="N1081" s="33"/>
      <c r="O1081" s="114"/>
      <c r="P1081" s="35"/>
      <c r="Q1081" s="33"/>
      <c r="R1081" s="33"/>
      <c r="S1081" s="33"/>
      <c r="T1081" s="33"/>
      <c r="U1081" s="33"/>
      <c r="V1081" s="33"/>
      <c r="W1081" s="33"/>
      <c r="X1081" s="33"/>
      <c r="Y1081" s="33"/>
      <c r="Z1081" s="33"/>
      <c r="AA1081" s="33"/>
      <c r="AB1081" s="33"/>
      <c r="AC1081" s="33"/>
      <c r="AD1081" s="33"/>
      <c r="AE1081" s="33"/>
      <c r="AF1081" s="33"/>
      <c r="AG1081" s="33"/>
      <c r="AH1081" s="33"/>
      <c r="AI1081" s="33"/>
      <c r="AJ1081" s="33"/>
      <c r="AK1081" s="33"/>
      <c r="AL1081" s="33"/>
      <c r="AM1081" s="33"/>
      <c r="AN1081" s="33"/>
      <c r="AO1081" s="33"/>
      <c r="AP1081" s="33"/>
      <c r="AQ1081" s="33"/>
      <c r="AR1081" s="33"/>
      <c r="AS1081" s="33"/>
    </row>
    <row r="1082" spans="1:45">
      <c r="A1082" s="30"/>
      <c r="B1082" s="30"/>
      <c r="C1082" s="30"/>
      <c r="D1082" s="30"/>
      <c r="E1082" s="38"/>
      <c r="F1082" s="38"/>
      <c r="G1082" s="38"/>
      <c r="H1082" s="38"/>
      <c r="I1082" s="38"/>
      <c r="J1082" s="38"/>
      <c r="K1082" s="38"/>
      <c r="L1082" s="33"/>
      <c r="M1082" s="33"/>
      <c r="N1082" s="33"/>
      <c r="O1082" s="114"/>
      <c r="P1082" s="35"/>
      <c r="Q1082" s="33"/>
      <c r="R1082" s="33"/>
      <c r="S1082" s="33"/>
      <c r="T1082" s="33"/>
      <c r="U1082" s="33"/>
      <c r="V1082" s="33"/>
      <c r="W1082" s="33"/>
      <c r="X1082" s="33"/>
      <c r="Y1082" s="33"/>
      <c r="Z1082" s="33"/>
      <c r="AA1082" s="33"/>
      <c r="AB1082" s="33"/>
      <c r="AC1082" s="33"/>
      <c r="AD1082" s="33"/>
      <c r="AE1082" s="33"/>
      <c r="AF1082" s="33"/>
      <c r="AG1082" s="33"/>
      <c r="AH1082" s="33"/>
      <c r="AI1082" s="33"/>
      <c r="AJ1082" s="33"/>
      <c r="AK1082" s="33"/>
      <c r="AL1082" s="33"/>
      <c r="AM1082" s="33"/>
      <c r="AN1082" s="33"/>
      <c r="AO1082" s="33"/>
      <c r="AP1082" s="33"/>
      <c r="AQ1082" s="33"/>
      <c r="AR1082" s="33"/>
      <c r="AS1082" s="33"/>
    </row>
    <row r="1083" spans="1:45">
      <c r="A1083" s="30"/>
      <c r="B1083" s="30"/>
      <c r="C1083" s="30"/>
      <c r="D1083" s="30"/>
      <c r="E1083" s="38"/>
      <c r="F1083" s="38"/>
      <c r="G1083" s="38"/>
      <c r="H1083" s="38"/>
      <c r="I1083" s="38"/>
      <c r="J1083" s="38"/>
      <c r="K1083" s="38"/>
      <c r="L1083" s="33"/>
      <c r="M1083" s="33"/>
      <c r="N1083" s="33"/>
      <c r="O1083" s="114"/>
      <c r="P1083" s="35"/>
      <c r="Q1083" s="33"/>
      <c r="R1083" s="33"/>
      <c r="S1083" s="33"/>
      <c r="T1083" s="33"/>
      <c r="U1083" s="33"/>
      <c r="V1083" s="33"/>
      <c r="W1083" s="33"/>
      <c r="X1083" s="33"/>
      <c r="Y1083" s="33"/>
      <c r="Z1083" s="33"/>
      <c r="AA1083" s="33"/>
      <c r="AB1083" s="33"/>
      <c r="AC1083" s="33"/>
      <c r="AD1083" s="33"/>
      <c r="AE1083" s="33"/>
      <c r="AF1083" s="33"/>
      <c r="AG1083" s="33"/>
      <c r="AH1083" s="33"/>
      <c r="AI1083" s="33"/>
      <c r="AJ1083" s="33"/>
      <c r="AK1083" s="33"/>
      <c r="AL1083" s="33"/>
      <c r="AM1083" s="33"/>
      <c r="AN1083" s="33"/>
      <c r="AO1083" s="33"/>
      <c r="AP1083" s="33"/>
      <c r="AQ1083" s="33"/>
      <c r="AR1083" s="33"/>
      <c r="AS1083" s="33"/>
    </row>
    <row r="1084" spans="1:45">
      <c r="A1084" s="30"/>
      <c r="B1084" s="30"/>
      <c r="C1084" s="30"/>
      <c r="D1084" s="30"/>
      <c r="E1084" s="38"/>
      <c r="F1084" s="38"/>
      <c r="G1084" s="38"/>
      <c r="H1084" s="38"/>
      <c r="I1084" s="38"/>
      <c r="J1084" s="38"/>
      <c r="K1084" s="38"/>
      <c r="L1084" s="33"/>
      <c r="M1084" s="33"/>
      <c r="N1084" s="33"/>
      <c r="O1084" s="114"/>
      <c r="P1084" s="35"/>
      <c r="Q1084" s="33"/>
      <c r="R1084" s="33"/>
      <c r="S1084" s="33"/>
      <c r="T1084" s="33"/>
      <c r="U1084" s="33"/>
      <c r="V1084" s="33"/>
      <c r="W1084" s="33"/>
      <c r="X1084" s="33"/>
      <c r="Y1084" s="33"/>
      <c r="Z1084" s="33"/>
      <c r="AA1084" s="33"/>
      <c r="AB1084" s="33"/>
      <c r="AC1084" s="33"/>
      <c r="AD1084" s="33"/>
      <c r="AE1084" s="33"/>
      <c r="AF1084" s="33"/>
      <c r="AG1084" s="33"/>
      <c r="AH1084" s="33"/>
      <c r="AI1084" s="33"/>
      <c r="AJ1084" s="33"/>
      <c r="AK1084" s="33"/>
      <c r="AL1084" s="33"/>
      <c r="AM1084" s="33"/>
      <c r="AN1084" s="33"/>
      <c r="AO1084" s="33"/>
      <c r="AP1084" s="33"/>
      <c r="AQ1084" s="33"/>
      <c r="AR1084" s="33"/>
      <c r="AS1084" s="33"/>
    </row>
    <row r="1085" spans="1:45">
      <c r="A1085" s="30"/>
      <c r="B1085" s="30"/>
      <c r="C1085" s="30"/>
      <c r="D1085" s="30"/>
      <c r="E1085" s="38"/>
      <c r="F1085" s="38"/>
      <c r="G1085" s="38"/>
      <c r="H1085" s="38"/>
      <c r="I1085" s="38"/>
      <c r="J1085" s="38"/>
      <c r="K1085" s="38"/>
      <c r="L1085" s="33"/>
      <c r="M1085" s="33"/>
      <c r="N1085" s="33"/>
      <c r="O1085" s="114"/>
      <c r="P1085" s="35"/>
      <c r="Q1085" s="33"/>
      <c r="R1085" s="33"/>
      <c r="S1085" s="33"/>
      <c r="T1085" s="33"/>
      <c r="U1085" s="33"/>
      <c r="V1085" s="33"/>
      <c r="W1085" s="33"/>
      <c r="X1085" s="33"/>
      <c r="Y1085" s="33"/>
      <c r="Z1085" s="33"/>
      <c r="AA1085" s="33"/>
      <c r="AB1085" s="33"/>
      <c r="AC1085" s="33"/>
      <c r="AD1085" s="33"/>
      <c r="AE1085" s="33"/>
      <c r="AF1085" s="33"/>
      <c r="AG1085" s="33"/>
      <c r="AH1085" s="33"/>
      <c r="AI1085" s="33"/>
      <c r="AJ1085" s="33"/>
      <c r="AK1085" s="33"/>
      <c r="AL1085" s="33"/>
      <c r="AM1085" s="33"/>
      <c r="AN1085" s="33"/>
      <c r="AO1085" s="33"/>
      <c r="AP1085" s="33"/>
      <c r="AQ1085" s="33"/>
      <c r="AR1085" s="33"/>
      <c r="AS1085" s="33"/>
    </row>
    <row r="1086" spans="1:45">
      <c r="A1086" s="30"/>
      <c r="B1086" s="30"/>
      <c r="C1086" s="30"/>
      <c r="D1086" s="30"/>
      <c r="E1086" s="38"/>
      <c r="F1086" s="38"/>
      <c r="G1086" s="38"/>
      <c r="H1086" s="38"/>
      <c r="I1086" s="38"/>
      <c r="J1086" s="38"/>
      <c r="K1086" s="38"/>
      <c r="L1086" s="33"/>
      <c r="M1086" s="33"/>
      <c r="N1086" s="33"/>
      <c r="O1086" s="114"/>
      <c r="P1086" s="35"/>
      <c r="Q1086" s="33"/>
      <c r="R1086" s="33"/>
      <c r="S1086" s="33"/>
      <c r="T1086" s="33"/>
      <c r="U1086" s="33"/>
      <c r="V1086" s="33"/>
      <c r="W1086" s="33"/>
      <c r="X1086" s="33"/>
      <c r="Y1086" s="33"/>
      <c r="Z1086" s="33"/>
      <c r="AA1086" s="33"/>
      <c r="AB1086" s="33"/>
      <c r="AC1086" s="33"/>
      <c r="AD1086" s="33"/>
      <c r="AE1086" s="33"/>
      <c r="AF1086" s="33"/>
      <c r="AG1086" s="33"/>
      <c r="AH1086" s="33"/>
      <c r="AI1086" s="33"/>
      <c r="AJ1086" s="33"/>
      <c r="AK1086" s="33"/>
      <c r="AL1086" s="33"/>
      <c r="AM1086" s="33"/>
      <c r="AN1086" s="33"/>
      <c r="AO1086" s="33"/>
      <c r="AP1086" s="33"/>
      <c r="AQ1086" s="33"/>
      <c r="AR1086" s="33"/>
      <c r="AS1086" s="33"/>
    </row>
    <row r="1087" spans="1:45">
      <c r="A1087" s="30"/>
      <c r="B1087" s="30"/>
      <c r="C1087" s="30"/>
      <c r="D1087" s="30"/>
      <c r="E1087" s="38"/>
      <c r="F1087" s="38"/>
      <c r="G1087" s="38"/>
      <c r="H1087" s="38"/>
      <c r="I1087" s="38"/>
      <c r="J1087" s="38"/>
      <c r="K1087" s="38"/>
      <c r="L1087" s="33"/>
      <c r="M1087" s="33"/>
      <c r="N1087" s="33"/>
      <c r="O1087" s="114"/>
      <c r="P1087" s="35"/>
      <c r="Q1087" s="33"/>
      <c r="R1087" s="33"/>
      <c r="S1087" s="33"/>
      <c r="T1087" s="33"/>
      <c r="U1087" s="33"/>
      <c r="V1087" s="33"/>
      <c r="W1087" s="33"/>
      <c r="X1087" s="33"/>
      <c r="Y1087" s="33"/>
      <c r="Z1087" s="33"/>
      <c r="AA1087" s="33"/>
      <c r="AB1087" s="33"/>
      <c r="AC1087" s="33"/>
      <c r="AD1087" s="33"/>
      <c r="AE1087" s="33"/>
      <c r="AF1087" s="33"/>
      <c r="AG1087" s="33"/>
      <c r="AH1087" s="33"/>
      <c r="AI1087" s="33"/>
      <c r="AJ1087" s="33"/>
      <c r="AK1087" s="33"/>
      <c r="AL1087" s="33"/>
      <c r="AM1087" s="33"/>
      <c r="AN1087" s="33"/>
      <c r="AO1087" s="33"/>
      <c r="AP1087" s="33"/>
      <c r="AQ1087" s="33"/>
      <c r="AR1087" s="33"/>
      <c r="AS1087" s="33"/>
    </row>
    <row r="1088" spans="1:45">
      <c r="A1088" s="30"/>
      <c r="B1088" s="30"/>
      <c r="C1088" s="30"/>
      <c r="D1088" s="30"/>
      <c r="E1088" s="38"/>
      <c r="F1088" s="38"/>
      <c r="G1088" s="38"/>
      <c r="H1088" s="38"/>
      <c r="I1088" s="38"/>
      <c r="J1088" s="38"/>
      <c r="K1088" s="38"/>
      <c r="L1088" s="33"/>
      <c r="M1088" s="33"/>
      <c r="N1088" s="33"/>
      <c r="O1088" s="114"/>
      <c r="P1088" s="35"/>
      <c r="Q1088" s="33"/>
      <c r="R1088" s="33"/>
      <c r="S1088" s="33"/>
      <c r="T1088" s="33"/>
      <c r="U1088" s="33"/>
      <c r="V1088" s="33"/>
      <c r="W1088" s="33"/>
      <c r="X1088" s="33"/>
      <c r="Y1088" s="33"/>
      <c r="Z1088" s="33"/>
      <c r="AA1088" s="33"/>
      <c r="AB1088" s="33"/>
      <c r="AC1088" s="33"/>
      <c r="AD1088" s="33"/>
      <c r="AE1088" s="33"/>
      <c r="AF1088" s="33"/>
      <c r="AG1088" s="33"/>
      <c r="AH1088" s="33"/>
      <c r="AI1088" s="33"/>
      <c r="AJ1088" s="33"/>
      <c r="AK1088" s="33"/>
      <c r="AL1088" s="33"/>
      <c r="AM1088" s="33"/>
      <c r="AN1088" s="33"/>
      <c r="AO1088" s="33"/>
      <c r="AP1088" s="33"/>
      <c r="AQ1088" s="33"/>
      <c r="AR1088" s="33"/>
      <c r="AS1088" s="33"/>
    </row>
    <row r="1089" spans="1:45">
      <c r="A1089" s="30"/>
      <c r="B1089" s="30"/>
      <c r="C1089" s="30"/>
      <c r="D1089" s="30"/>
      <c r="E1089" s="38"/>
      <c r="F1089" s="38"/>
      <c r="G1089" s="38"/>
      <c r="H1089" s="38"/>
      <c r="I1089" s="38"/>
      <c r="J1089" s="38"/>
      <c r="K1089" s="38"/>
      <c r="L1089" s="33"/>
      <c r="M1089" s="33"/>
      <c r="N1089" s="33"/>
      <c r="O1089" s="114"/>
      <c r="P1089" s="35"/>
      <c r="Q1089" s="33"/>
      <c r="R1089" s="33"/>
      <c r="S1089" s="33"/>
      <c r="T1089" s="33"/>
      <c r="U1089" s="33"/>
      <c r="V1089" s="33"/>
      <c r="W1089" s="33"/>
      <c r="X1089" s="33"/>
      <c r="Y1089" s="33"/>
      <c r="Z1089" s="33"/>
      <c r="AA1089" s="33"/>
      <c r="AB1089" s="33"/>
      <c r="AC1089" s="33"/>
      <c r="AD1089" s="33"/>
      <c r="AE1089" s="33"/>
      <c r="AF1089" s="33"/>
      <c r="AG1089" s="33"/>
      <c r="AH1089" s="33"/>
      <c r="AI1089" s="33"/>
      <c r="AJ1089" s="33"/>
      <c r="AK1089" s="33"/>
      <c r="AL1089" s="33"/>
      <c r="AM1089" s="33"/>
      <c r="AN1089" s="33"/>
      <c r="AO1089" s="33"/>
      <c r="AP1089" s="33"/>
      <c r="AQ1089" s="33"/>
      <c r="AR1089" s="33"/>
      <c r="AS1089" s="33"/>
    </row>
    <row r="1090" spans="1:45">
      <c r="A1090" s="30"/>
      <c r="B1090" s="30"/>
      <c r="C1090" s="30"/>
      <c r="D1090" s="30"/>
      <c r="E1090" s="38"/>
      <c r="F1090" s="38"/>
      <c r="G1090" s="38"/>
      <c r="H1090" s="38"/>
      <c r="I1090" s="38"/>
      <c r="J1090" s="38"/>
      <c r="K1090" s="38"/>
      <c r="L1090" s="33"/>
      <c r="M1090" s="33"/>
      <c r="N1090" s="33"/>
      <c r="O1090" s="114"/>
      <c r="P1090" s="35"/>
      <c r="Q1090" s="33"/>
      <c r="R1090" s="33"/>
      <c r="S1090" s="33"/>
      <c r="T1090" s="33"/>
      <c r="U1090" s="33"/>
      <c r="V1090" s="33"/>
      <c r="W1090" s="33"/>
      <c r="X1090" s="33"/>
      <c r="Y1090" s="33"/>
      <c r="Z1090" s="33"/>
      <c r="AA1090" s="33"/>
      <c r="AB1090" s="33"/>
      <c r="AC1090" s="33"/>
      <c r="AD1090" s="33"/>
      <c r="AE1090" s="33"/>
      <c r="AF1090" s="33"/>
      <c r="AG1090" s="33"/>
      <c r="AH1090" s="33"/>
      <c r="AI1090" s="33"/>
      <c r="AJ1090" s="33"/>
      <c r="AK1090" s="33"/>
      <c r="AL1090" s="33"/>
      <c r="AM1090" s="33"/>
      <c r="AN1090" s="33"/>
      <c r="AO1090" s="33"/>
      <c r="AP1090" s="33"/>
      <c r="AQ1090" s="33"/>
      <c r="AR1090" s="33"/>
      <c r="AS1090" s="33"/>
    </row>
    <row r="1091" spans="1:45">
      <c r="A1091" s="30"/>
      <c r="B1091" s="30"/>
      <c r="C1091" s="30"/>
      <c r="D1091" s="30"/>
      <c r="E1091" s="38"/>
      <c r="F1091" s="38"/>
      <c r="G1091" s="38"/>
      <c r="H1091" s="38"/>
      <c r="I1091" s="38"/>
      <c r="J1091" s="38"/>
      <c r="K1091" s="38"/>
      <c r="L1091" s="33"/>
      <c r="M1091" s="33"/>
      <c r="N1091" s="33"/>
      <c r="O1091" s="114"/>
      <c r="P1091" s="35"/>
      <c r="Q1091" s="33"/>
      <c r="R1091" s="33"/>
      <c r="S1091" s="33"/>
      <c r="T1091" s="33"/>
      <c r="U1091" s="33"/>
      <c r="V1091" s="33"/>
      <c r="W1091" s="33"/>
      <c r="X1091" s="33"/>
      <c r="Y1091" s="33"/>
      <c r="Z1091" s="33"/>
      <c r="AA1091" s="33"/>
      <c r="AB1091" s="33"/>
      <c r="AC1091" s="33"/>
      <c r="AD1091" s="33"/>
      <c r="AE1091" s="33"/>
      <c r="AF1091" s="33"/>
      <c r="AG1091" s="33"/>
      <c r="AH1091" s="33"/>
      <c r="AI1091" s="33"/>
      <c r="AJ1091" s="33"/>
      <c r="AK1091" s="33"/>
      <c r="AL1091" s="33"/>
      <c r="AM1091" s="33"/>
      <c r="AN1091" s="33"/>
      <c r="AO1091" s="33"/>
      <c r="AP1091" s="33"/>
      <c r="AQ1091" s="33"/>
      <c r="AR1091" s="33"/>
      <c r="AS1091" s="33"/>
    </row>
    <row r="1092" spans="1:45">
      <c r="A1092" s="30"/>
      <c r="B1092" s="30"/>
      <c r="C1092" s="30"/>
      <c r="D1092" s="30"/>
      <c r="E1092" s="38"/>
      <c r="F1092" s="38"/>
      <c r="G1092" s="38"/>
      <c r="H1092" s="38"/>
      <c r="I1092" s="38"/>
      <c r="J1092" s="38"/>
      <c r="K1092" s="38"/>
      <c r="L1092" s="33"/>
      <c r="M1092" s="33"/>
      <c r="N1092" s="33"/>
      <c r="O1092" s="114"/>
      <c r="P1092" s="35"/>
      <c r="Q1092" s="33"/>
      <c r="R1092" s="33"/>
      <c r="S1092" s="33"/>
      <c r="T1092" s="33"/>
      <c r="U1092" s="33"/>
      <c r="V1092" s="33"/>
      <c r="W1092" s="33"/>
      <c r="X1092" s="33"/>
      <c r="Y1092" s="33"/>
      <c r="Z1092" s="33"/>
      <c r="AA1092" s="33"/>
      <c r="AB1092" s="33"/>
      <c r="AC1092" s="33"/>
      <c r="AD1092" s="33"/>
      <c r="AE1092" s="33"/>
      <c r="AF1092" s="33"/>
      <c r="AG1092" s="33"/>
      <c r="AH1092" s="33"/>
      <c r="AI1092" s="33"/>
      <c r="AJ1092" s="33"/>
      <c r="AK1092" s="33"/>
      <c r="AL1092" s="33"/>
      <c r="AM1092" s="33"/>
      <c r="AN1092" s="33"/>
      <c r="AO1092" s="33"/>
      <c r="AP1092" s="33"/>
      <c r="AQ1092" s="33"/>
      <c r="AR1092" s="33"/>
      <c r="AS1092" s="33"/>
    </row>
    <row r="1093" spans="1:45">
      <c r="A1093" s="30"/>
      <c r="B1093" s="30"/>
      <c r="C1093" s="30"/>
      <c r="D1093" s="30"/>
      <c r="E1093" s="38"/>
      <c r="F1093" s="38"/>
      <c r="G1093" s="38"/>
      <c r="H1093" s="38"/>
      <c r="I1093" s="38"/>
      <c r="J1093" s="38"/>
      <c r="K1093" s="38"/>
      <c r="L1093" s="33"/>
      <c r="M1093" s="33"/>
      <c r="N1093" s="33"/>
      <c r="O1093" s="114"/>
      <c r="P1093" s="35"/>
      <c r="Q1093" s="33"/>
      <c r="R1093" s="33"/>
      <c r="S1093" s="33"/>
      <c r="T1093" s="33"/>
      <c r="U1093" s="33"/>
      <c r="V1093" s="33"/>
      <c r="W1093" s="33"/>
      <c r="X1093" s="33"/>
      <c r="Y1093" s="33"/>
      <c r="Z1093" s="33"/>
      <c r="AA1093" s="33"/>
      <c r="AB1093" s="33"/>
      <c r="AC1093" s="33"/>
      <c r="AD1093" s="33"/>
      <c r="AE1093" s="33"/>
      <c r="AF1093" s="33"/>
      <c r="AG1093" s="33"/>
      <c r="AH1093" s="33"/>
      <c r="AI1093" s="33"/>
      <c r="AJ1093" s="33"/>
      <c r="AK1093" s="33"/>
      <c r="AL1093" s="33"/>
      <c r="AM1093" s="33"/>
      <c r="AN1093" s="33"/>
      <c r="AO1093" s="33"/>
      <c r="AP1093" s="33"/>
      <c r="AQ1093" s="33"/>
      <c r="AR1093" s="33"/>
      <c r="AS1093" s="33"/>
    </row>
    <row r="1094" spans="1:45">
      <c r="A1094" s="30"/>
      <c r="B1094" s="30"/>
      <c r="C1094" s="30"/>
      <c r="D1094" s="30"/>
      <c r="E1094" s="38"/>
      <c r="F1094" s="38"/>
      <c r="G1094" s="38"/>
      <c r="H1094" s="38"/>
      <c r="I1094" s="38"/>
      <c r="J1094" s="38"/>
      <c r="K1094" s="38"/>
      <c r="L1094" s="33"/>
      <c r="M1094" s="33"/>
      <c r="N1094" s="33"/>
      <c r="O1094" s="114"/>
      <c r="P1094" s="35"/>
      <c r="Q1094" s="33"/>
      <c r="R1094" s="33"/>
      <c r="S1094" s="33"/>
      <c r="T1094" s="33"/>
      <c r="U1094" s="33"/>
      <c r="V1094" s="33"/>
      <c r="W1094" s="33"/>
      <c r="X1094" s="33"/>
      <c r="Y1094" s="33"/>
      <c r="Z1094" s="33"/>
      <c r="AA1094" s="33"/>
      <c r="AB1094" s="33"/>
      <c r="AC1094" s="33"/>
      <c r="AD1094" s="33"/>
      <c r="AE1094" s="33"/>
      <c r="AF1094" s="33"/>
      <c r="AG1094" s="33"/>
      <c r="AH1094" s="33"/>
      <c r="AI1094" s="33"/>
      <c r="AJ1094" s="33"/>
      <c r="AK1094" s="33"/>
      <c r="AL1094" s="33"/>
      <c r="AM1094" s="33"/>
      <c r="AN1094" s="33"/>
      <c r="AO1094" s="33"/>
      <c r="AP1094" s="33"/>
      <c r="AQ1094" s="33"/>
      <c r="AR1094" s="33"/>
      <c r="AS1094" s="33"/>
    </row>
    <row r="1095" spans="1:45">
      <c r="A1095" s="30"/>
      <c r="B1095" s="30"/>
      <c r="C1095" s="30"/>
      <c r="D1095" s="30"/>
      <c r="E1095" s="38"/>
      <c r="F1095" s="38"/>
      <c r="G1095" s="38"/>
      <c r="H1095" s="38"/>
      <c r="I1095" s="38"/>
      <c r="J1095" s="38"/>
      <c r="K1095" s="38"/>
      <c r="L1095" s="33"/>
      <c r="M1095" s="33"/>
      <c r="N1095" s="33"/>
      <c r="O1095" s="114"/>
      <c r="P1095" s="35"/>
      <c r="Q1095" s="33"/>
      <c r="R1095" s="33"/>
      <c r="S1095" s="33"/>
      <c r="T1095" s="33"/>
      <c r="U1095" s="33"/>
      <c r="V1095" s="33"/>
      <c r="W1095" s="33"/>
      <c r="X1095" s="33"/>
      <c r="Y1095" s="33"/>
      <c r="Z1095" s="33"/>
      <c r="AA1095" s="33"/>
      <c r="AB1095" s="33"/>
      <c r="AC1095" s="33"/>
      <c r="AD1095" s="33"/>
      <c r="AE1095" s="33"/>
      <c r="AF1095" s="33"/>
      <c r="AG1095" s="33"/>
      <c r="AH1095" s="33"/>
      <c r="AI1095" s="33"/>
      <c r="AJ1095" s="33"/>
      <c r="AK1095" s="33"/>
      <c r="AL1095" s="33"/>
      <c r="AM1095" s="33"/>
      <c r="AN1095" s="33"/>
      <c r="AO1095" s="33"/>
      <c r="AP1095" s="33"/>
      <c r="AQ1095" s="33"/>
      <c r="AR1095" s="33"/>
      <c r="AS1095" s="33"/>
    </row>
    <row r="1096" spans="1:45">
      <c r="A1096" s="30"/>
      <c r="B1096" s="30"/>
      <c r="C1096" s="30"/>
      <c r="D1096" s="30"/>
      <c r="E1096" s="38"/>
      <c r="F1096" s="38"/>
      <c r="G1096" s="38"/>
      <c r="H1096" s="38"/>
      <c r="I1096" s="38"/>
      <c r="J1096" s="38"/>
      <c r="K1096" s="38"/>
      <c r="L1096" s="33"/>
      <c r="M1096" s="33"/>
      <c r="N1096" s="33"/>
      <c r="O1096" s="114"/>
      <c r="P1096" s="35"/>
      <c r="Q1096" s="33"/>
      <c r="R1096" s="33"/>
      <c r="S1096" s="33"/>
      <c r="T1096" s="33"/>
      <c r="U1096" s="33"/>
      <c r="V1096" s="33"/>
      <c r="W1096" s="33"/>
      <c r="X1096" s="33"/>
      <c r="Y1096" s="33"/>
      <c r="Z1096" s="33"/>
      <c r="AA1096" s="33"/>
      <c r="AB1096" s="33"/>
      <c r="AC1096" s="33"/>
      <c r="AD1096" s="33"/>
      <c r="AE1096" s="33"/>
      <c r="AF1096" s="33"/>
      <c r="AG1096" s="33"/>
      <c r="AH1096" s="33"/>
      <c r="AI1096" s="33"/>
      <c r="AJ1096" s="33"/>
      <c r="AK1096" s="33"/>
      <c r="AL1096" s="33"/>
      <c r="AM1096" s="33"/>
      <c r="AN1096" s="33"/>
      <c r="AO1096" s="33"/>
      <c r="AP1096" s="33"/>
      <c r="AQ1096" s="33"/>
      <c r="AR1096" s="33"/>
      <c r="AS1096" s="33"/>
    </row>
    <row r="1097" spans="1:45">
      <c r="A1097" s="30"/>
      <c r="B1097" s="30"/>
      <c r="C1097" s="30"/>
      <c r="D1097" s="30"/>
      <c r="E1097" s="38"/>
      <c r="F1097" s="38"/>
      <c r="G1097" s="38"/>
      <c r="H1097" s="38"/>
      <c r="I1097" s="38"/>
      <c r="J1097" s="38"/>
      <c r="K1097" s="38"/>
      <c r="L1097" s="33"/>
      <c r="M1097" s="33"/>
      <c r="N1097" s="33"/>
      <c r="O1097" s="114"/>
      <c r="P1097" s="35"/>
      <c r="Q1097" s="33"/>
      <c r="R1097" s="33"/>
      <c r="S1097" s="33"/>
      <c r="T1097" s="33"/>
      <c r="U1097" s="33"/>
      <c r="V1097" s="33"/>
      <c r="W1097" s="33"/>
      <c r="X1097" s="33"/>
      <c r="Y1097" s="33"/>
      <c r="Z1097" s="33"/>
      <c r="AA1097" s="33"/>
      <c r="AB1097" s="33"/>
      <c r="AC1097" s="33"/>
      <c r="AD1097" s="33"/>
      <c r="AE1097" s="33"/>
      <c r="AF1097" s="33"/>
      <c r="AG1097" s="33"/>
      <c r="AH1097" s="33"/>
      <c r="AI1097" s="33"/>
      <c r="AJ1097" s="33"/>
      <c r="AK1097" s="33"/>
      <c r="AL1097" s="33"/>
      <c r="AM1097" s="33"/>
      <c r="AN1097" s="33"/>
      <c r="AO1097" s="33"/>
      <c r="AP1097" s="33"/>
      <c r="AQ1097" s="33"/>
      <c r="AR1097" s="33"/>
      <c r="AS1097" s="33"/>
    </row>
    <row r="1098" spans="1:45">
      <c r="A1098" s="30"/>
      <c r="B1098" s="30"/>
      <c r="C1098" s="30"/>
      <c r="D1098" s="30"/>
      <c r="E1098" s="38"/>
      <c r="F1098" s="38"/>
      <c r="G1098" s="38"/>
      <c r="H1098" s="38"/>
      <c r="I1098" s="38"/>
      <c r="J1098" s="38"/>
      <c r="K1098" s="38"/>
      <c r="L1098" s="33"/>
      <c r="M1098" s="33"/>
      <c r="N1098" s="33"/>
      <c r="O1098" s="114"/>
      <c r="P1098" s="35"/>
      <c r="Q1098" s="33"/>
      <c r="R1098" s="33"/>
      <c r="S1098" s="33"/>
      <c r="T1098" s="33"/>
      <c r="U1098" s="33"/>
      <c r="V1098" s="33"/>
      <c r="W1098" s="33"/>
      <c r="X1098" s="33"/>
      <c r="Y1098" s="33"/>
      <c r="Z1098" s="33"/>
      <c r="AA1098" s="33"/>
      <c r="AB1098" s="33"/>
      <c r="AC1098" s="33"/>
      <c r="AD1098" s="33"/>
      <c r="AE1098" s="33"/>
      <c r="AF1098" s="33"/>
      <c r="AG1098" s="33"/>
      <c r="AH1098" s="33"/>
      <c r="AI1098" s="33"/>
      <c r="AJ1098" s="33"/>
      <c r="AK1098" s="33"/>
      <c r="AL1098" s="33"/>
      <c r="AM1098" s="33"/>
      <c r="AN1098" s="33"/>
      <c r="AO1098" s="33"/>
      <c r="AP1098" s="33"/>
      <c r="AQ1098" s="33"/>
      <c r="AR1098" s="33"/>
      <c r="AS1098" s="33"/>
    </row>
    <row r="1099" spans="1:45">
      <c r="A1099" s="30"/>
      <c r="B1099" s="30"/>
      <c r="C1099" s="30"/>
      <c r="D1099" s="30"/>
      <c r="E1099" s="38"/>
      <c r="F1099" s="38"/>
      <c r="G1099" s="38"/>
      <c r="H1099" s="38"/>
      <c r="I1099" s="38"/>
      <c r="J1099" s="38"/>
      <c r="K1099" s="38"/>
      <c r="L1099" s="33"/>
      <c r="M1099" s="33"/>
      <c r="N1099" s="33"/>
      <c r="O1099" s="114"/>
      <c r="P1099" s="35"/>
      <c r="Q1099" s="33"/>
      <c r="R1099" s="33"/>
      <c r="S1099" s="33"/>
      <c r="T1099" s="33"/>
      <c r="U1099" s="33"/>
      <c r="V1099" s="33"/>
      <c r="W1099" s="33"/>
      <c r="X1099" s="33"/>
      <c r="Y1099" s="33"/>
      <c r="Z1099" s="33"/>
      <c r="AA1099" s="33"/>
      <c r="AB1099" s="33"/>
      <c r="AC1099" s="33"/>
      <c r="AD1099" s="33"/>
      <c r="AE1099" s="33"/>
      <c r="AF1099" s="33"/>
      <c r="AG1099" s="33"/>
      <c r="AH1099" s="33"/>
      <c r="AI1099" s="33"/>
      <c r="AJ1099" s="33"/>
      <c r="AK1099" s="33"/>
      <c r="AL1099" s="33"/>
      <c r="AM1099" s="33"/>
      <c r="AN1099" s="33"/>
      <c r="AO1099" s="33"/>
      <c r="AP1099" s="33"/>
      <c r="AQ1099" s="33"/>
      <c r="AR1099" s="33"/>
      <c r="AS1099" s="33"/>
    </row>
    <row r="1100" spans="1:45">
      <c r="A1100" s="30"/>
      <c r="B1100" s="30"/>
      <c r="C1100" s="30"/>
      <c r="D1100" s="30"/>
      <c r="E1100" s="38"/>
      <c r="F1100" s="38"/>
      <c r="G1100" s="38"/>
      <c r="H1100" s="38"/>
      <c r="I1100" s="38"/>
      <c r="J1100" s="38"/>
      <c r="K1100" s="38"/>
      <c r="L1100" s="33"/>
      <c r="M1100" s="33"/>
      <c r="N1100" s="33"/>
      <c r="O1100" s="114"/>
      <c r="P1100" s="35"/>
      <c r="Q1100" s="33"/>
      <c r="R1100" s="33"/>
      <c r="S1100" s="33"/>
      <c r="T1100" s="33"/>
      <c r="U1100" s="33"/>
      <c r="V1100" s="33"/>
      <c r="W1100" s="33"/>
      <c r="X1100" s="33"/>
      <c r="Y1100" s="33"/>
      <c r="Z1100" s="33"/>
      <c r="AA1100" s="33"/>
      <c r="AB1100" s="33"/>
      <c r="AC1100" s="33"/>
      <c r="AD1100" s="33"/>
      <c r="AE1100" s="33"/>
      <c r="AF1100" s="33"/>
      <c r="AG1100" s="33"/>
      <c r="AH1100" s="33"/>
      <c r="AI1100" s="33"/>
      <c r="AJ1100" s="33"/>
      <c r="AK1100" s="33"/>
      <c r="AL1100" s="33"/>
      <c r="AM1100" s="33"/>
      <c r="AN1100" s="33"/>
      <c r="AO1100" s="33"/>
      <c r="AP1100" s="33"/>
      <c r="AQ1100" s="33"/>
      <c r="AR1100" s="33"/>
      <c r="AS1100" s="33"/>
    </row>
    <row r="1101" spans="1:45">
      <c r="A1101" s="30"/>
      <c r="B1101" s="30"/>
      <c r="C1101" s="30"/>
      <c r="D1101" s="30"/>
      <c r="E1101" s="38"/>
      <c r="F1101" s="38"/>
      <c r="G1101" s="38"/>
      <c r="H1101" s="38"/>
      <c r="I1101" s="38"/>
      <c r="J1101" s="38"/>
      <c r="K1101" s="38"/>
      <c r="L1101" s="33"/>
      <c r="M1101" s="33"/>
      <c r="N1101" s="33"/>
      <c r="O1101" s="114"/>
      <c r="P1101" s="35"/>
      <c r="Q1101" s="33"/>
      <c r="R1101" s="33"/>
      <c r="S1101" s="33"/>
      <c r="T1101" s="33"/>
      <c r="U1101" s="33"/>
      <c r="V1101" s="33"/>
      <c r="W1101" s="33"/>
      <c r="X1101" s="33"/>
      <c r="Y1101" s="33"/>
      <c r="Z1101" s="33"/>
      <c r="AA1101" s="33"/>
      <c r="AB1101" s="33"/>
      <c r="AC1101" s="33"/>
      <c r="AD1101" s="33"/>
      <c r="AE1101" s="33"/>
      <c r="AF1101" s="33"/>
      <c r="AG1101" s="33"/>
      <c r="AH1101" s="33"/>
      <c r="AI1101" s="33"/>
      <c r="AJ1101" s="33"/>
      <c r="AK1101" s="33"/>
      <c r="AL1101" s="33"/>
      <c r="AM1101" s="33"/>
      <c r="AN1101" s="33"/>
      <c r="AO1101" s="33"/>
      <c r="AP1101" s="33"/>
      <c r="AQ1101" s="33"/>
      <c r="AR1101" s="33"/>
      <c r="AS1101" s="33"/>
    </row>
    <row r="1102" spans="1:45">
      <c r="A1102" s="30"/>
      <c r="B1102" s="30"/>
      <c r="C1102" s="30"/>
      <c r="D1102" s="30"/>
      <c r="E1102" s="38"/>
      <c r="F1102" s="38"/>
      <c r="G1102" s="38"/>
      <c r="H1102" s="38"/>
      <c r="I1102" s="38"/>
      <c r="J1102" s="38"/>
      <c r="K1102" s="38"/>
      <c r="L1102" s="33"/>
      <c r="M1102" s="33"/>
      <c r="N1102" s="33"/>
      <c r="O1102" s="114"/>
      <c r="P1102" s="35"/>
      <c r="Q1102" s="33"/>
      <c r="R1102" s="33"/>
      <c r="S1102" s="33"/>
      <c r="T1102" s="33"/>
      <c r="U1102" s="33"/>
      <c r="V1102" s="33"/>
      <c r="W1102" s="33"/>
      <c r="X1102" s="33"/>
      <c r="Y1102" s="33"/>
      <c r="Z1102" s="33"/>
      <c r="AA1102" s="33"/>
      <c r="AB1102" s="33"/>
      <c r="AC1102" s="33"/>
      <c r="AD1102" s="33"/>
      <c r="AE1102" s="33"/>
      <c r="AF1102" s="33"/>
      <c r="AG1102" s="33"/>
      <c r="AH1102" s="33"/>
      <c r="AI1102" s="33"/>
      <c r="AJ1102" s="33"/>
      <c r="AK1102" s="33"/>
      <c r="AL1102" s="33"/>
      <c r="AM1102" s="33"/>
      <c r="AN1102" s="33"/>
      <c r="AO1102" s="33"/>
      <c r="AP1102" s="33"/>
      <c r="AQ1102" s="33"/>
      <c r="AR1102" s="33"/>
      <c r="AS1102" s="33"/>
    </row>
    <row r="1103" spans="1:45">
      <c r="A1103" s="30"/>
      <c r="B1103" s="30"/>
      <c r="C1103" s="30"/>
      <c r="D1103" s="30"/>
      <c r="E1103" s="38"/>
      <c r="F1103" s="38"/>
      <c r="G1103" s="38"/>
      <c r="H1103" s="38"/>
      <c r="I1103" s="38"/>
      <c r="J1103" s="38"/>
      <c r="K1103" s="38"/>
      <c r="L1103" s="33"/>
      <c r="M1103" s="33"/>
      <c r="N1103" s="33"/>
      <c r="O1103" s="114"/>
      <c r="P1103" s="35"/>
      <c r="Q1103" s="33"/>
      <c r="R1103" s="33"/>
      <c r="S1103" s="33"/>
      <c r="T1103" s="33"/>
      <c r="U1103" s="33"/>
      <c r="V1103" s="33"/>
      <c r="W1103" s="33"/>
      <c r="X1103" s="33"/>
      <c r="Y1103" s="33"/>
      <c r="Z1103" s="33"/>
      <c r="AA1103" s="33"/>
      <c r="AB1103" s="33"/>
      <c r="AC1103" s="33"/>
      <c r="AD1103" s="33"/>
      <c r="AE1103" s="33"/>
      <c r="AF1103" s="33"/>
      <c r="AG1103" s="33"/>
      <c r="AH1103" s="33"/>
      <c r="AI1103" s="33"/>
      <c r="AJ1103" s="33"/>
      <c r="AK1103" s="33"/>
      <c r="AL1103" s="33"/>
      <c r="AM1103" s="33"/>
      <c r="AN1103" s="33"/>
      <c r="AO1103" s="33"/>
      <c r="AP1103" s="33"/>
      <c r="AQ1103" s="33"/>
      <c r="AR1103" s="33"/>
      <c r="AS1103" s="33"/>
    </row>
    <row r="1104" spans="1:45">
      <c r="A1104" s="30"/>
      <c r="B1104" s="30"/>
      <c r="C1104" s="30"/>
      <c r="D1104" s="30"/>
      <c r="E1104" s="38"/>
      <c r="F1104" s="38"/>
      <c r="G1104" s="38"/>
      <c r="H1104" s="38"/>
      <c r="I1104" s="38"/>
      <c r="J1104" s="38"/>
      <c r="K1104" s="38"/>
      <c r="L1104" s="33"/>
      <c r="M1104" s="33"/>
      <c r="N1104" s="33"/>
      <c r="O1104" s="114"/>
      <c r="P1104" s="35"/>
      <c r="Q1104" s="33"/>
      <c r="R1104" s="33"/>
      <c r="S1104" s="33"/>
      <c r="T1104" s="33"/>
      <c r="U1104" s="33"/>
      <c r="V1104" s="33"/>
      <c r="W1104" s="33"/>
      <c r="X1104" s="33"/>
      <c r="Y1104" s="33"/>
      <c r="Z1104" s="33"/>
      <c r="AA1104" s="33"/>
      <c r="AB1104" s="33"/>
      <c r="AC1104" s="33"/>
      <c r="AD1104" s="33"/>
      <c r="AE1104" s="33"/>
      <c r="AF1104" s="33"/>
      <c r="AG1104" s="33"/>
      <c r="AH1104" s="33"/>
      <c r="AI1104" s="33"/>
      <c r="AJ1104" s="33"/>
      <c r="AK1104" s="33"/>
      <c r="AL1104" s="33"/>
      <c r="AM1104" s="33"/>
      <c r="AN1104" s="33"/>
      <c r="AO1104" s="33"/>
      <c r="AP1104" s="33"/>
      <c r="AQ1104" s="33"/>
      <c r="AR1104" s="33"/>
      <c r="AS1104" s="33"/>
    </row>
    <row r="1105" spans="1:45">
      <c r="A1105" s="30"/>
      <c r="B1105" s="30"/>
      <c r="C1105" s="30"/>
      <c r="D1105" s="30"/>
      <c r="E1105" s="38"/>
      <c r="F1105" s="38"/>
      <c r="G1105" s="38"/>
      <c r="H1105" s="38"/>
      <c r="I1105" s="38"/>
      <c r="J1105" s="38"/>
      <c r="K1105" s="38"/>
      <c r="L1105" s="33"/>
      <c r="M1105" s="33"/>
      <c r="N1105" s="33"/>
      <c r="O1105" s="114"/>
      <c r="P1105" s="35"/>
      <c r="Q1105" s="33"/>
      <c r="R1105" s="33"/>
      <c r="S1105" s="33"/>
      <c r="T1105" s="33"/>
      <c r="U1105" s="33"/>
      <c r="V1105" s="33"/>
      <c r="W1105" s="33"/>
      <c r="X1105" s="33"/>
      <c r="Y1105" s="33"/>
      <c r="Z1105" s="33"/>
      <c r="AA1105" s="33"/>
      <c r="AB1105" s="33"/>
      <c r="AC1105" s="33"/>
      <c r="AD1105" s="33"/>
      <c r="AE1105" s="33"/>
      <c r="AF1105" s="33"/>
      <c r="AG1105" s="33"/>
      <c r="AH1105" s="33"/>
      <c r="AI1105" s="33"/>
      <c r="AJ1105" s="33"/>
      <c r="AK1105" s="33"/>
      <c r="AL1105" s="33"/>
      <c r="AM1105" s="33"/>
      <c r="AN1105" s="33"/>
      <c r="AO1105" s="33"/>
      <c r="AP1105" s="33"/>
      <c r="AQ1105" s="33"/>
      <c r="AR1105" s="33"/>
      <c r="AS1105" s="33"/>
    </row>
    <row r="1106" spans="1:45">
      <c r="A1106" s="30"/>
      <c r="B1106" s="30"/>
      <c r="C1106" s="30"/>
      <c r="D1106" s="30"/>
      <c r="E1106" s="38"/>
      <c r="F1106" s="38"/>
      <c r="G1106" s="38"/>
      <c r="H1106" s="38"/>
      <c r="I1106" s="38"/>
      <c r="J1106" s="38"/>
      <c r="K1106" s="38"/>
      <c r="L1106" s="33"/>
      <c r="M1106" s="33"/>
      <c r="N1106" s="33"/>
      <c r="O1106" s="114"/>
      <c r="P1106" s="35"/>
      <c r="Q1106" s="33"/>
      <c r="R1106" s="33"/>
      <c r="S1106" s="33"/>
      <c r="T1106" s="33"/>
      <c r="U1106" s="33"/>
      <c r="V1106" s="33"/>
      <c r="W1106" s="33"/>
      <c r="X1106" s="33"/>
      <c r="Y1106" s="33"/>
      <c r="Z1106" s="33"/>
      <c r="AA1106" s="33"/>
      <c r="AB1106" s="33"/>
      <c r="AC1106" s="33"/>
      <c r="AD1106" s="33"/>
      <c r="AE1106" s="33"/>
      <c r="AF1106" s="33"/>
      <c r="AG1106" s="33"/>
      <c r="AH1106" s="33"/>
      <c r="AI1106" s="33"/>
      <c r="AJ1106" s="33"/>
      <c r="AK1106" s="33"/>
      <c r="AL1106" s="33"/>
      <c r="AM1106" s="33"/>
      <c r="AN1106" s="33"/>
      <c r="AO1106" s="33"/>
      <c r="AP1106" s="33"/>
      <c r="AQ1106" s="33"/>
      <c r="AR1106" s="33"/>
      <c r="AS1106" s="33"/>
    </row>
    <row r="1107" spans="1:45">
      <c r="A1107" s="30"/>
      <c r="B1107" s="30"/>
      <c r="C1107" s="30"/>
      <c r="D1107" s="30"/>
      <c r="E1107" s="38"/>
      <c r="F1107" s="38"/>
      <c r="G1107" s="38"/>
      <c r="H1107" s="38"/>
      <c r="I1107" s="38"/>
      <c r="J1107" s="38"/>
      <c r="K1107" s="38"/>
      <c r="L1107" s="33"/>
      <c r="M1107" s="33"/>
      <c r="N1107" s="33"/>
      <c r="O1107" s="114"/>
      <c r="P1107" s="35"/>
      <c r="Q1107" s="33"/>
      <c r="R1107" s="33"/>
      <c r="S1107" s="33"/>
      <c r="T1107" s="33"/>
      <c r="U1107" s="33"/>
      <c r="V1107" s="33"/>
      <c r="W1107" s="33"/>
      <c r="X1107" s="33"/>
      <c r="Y1107" s="33"/>
      <c r="Z1107" s="33"/>
      <c r="AA1107" s="33"/>
      <c r="AB1107" s="33"/>
      <c r="AC1107" s="33"/>
      <c r="AD1107" s="33"/>
      <c r="AE1107" s="33"/>
      <c r="AF1107" s="33"/>
      <c r="AG1107" s="33"/>
      <c r="AH1107" s="33"/>
      <c r="AI1107" s="33"/>
      <c r="AJ1107" s="33"/>
      <c r="AK1107" s="33"/>
      <c r="AL1107" s="33"/>
      <c r="AM1107" s="33"/>
      <c r="AN1107" s="33"/>
      <c r="AO1107" s="33"/>
      <c r="AP1107" s="33"/>
      <c r="AQ1107" s="33"/>
      <c r="AR1107" s="33"/>
      <c r="AS1107" s="33"/>
    </row>
    <row r="1108" spans="1:45">
      <c r="A1108" s="30"/>
      <c r="B1108" s="30"/>
      <c r="C1108" s="30"/>
      <c r="D1108" s="30"/>
      <c r="E1108" s="38"/>
      <c r="F1108" s="38"/>
      <c r="G1108" s="38"/>
      <c r="H1108" s="38"/>
      <c r="I1108" s="38"/>
      <c r="J1108" s="38"/>
      <c r="K1108" s="38"/>
      <c r="L1108" s="33"/>
      <c r="M1108" s="33"/>
      <c r="N1108" s="33"/>
      <c r="O1108" s="114"/>
      <c r="P1108" s="35"/>
      <c r="Q1108" s="33"/>
      <c r="R1108" s="33"/>
      <c r="S1108" s="33"/>
      <c r="T1108" s="33"/>
      <c r="U1108" s="33"/>
      <c r="V1108" s="33"/>
      <c r="W1108" s="33"/>
      <c r="X1108" s="33"/>
      <c r="Y1108" s="33"/>
      <c r="Z1108" s="33"/>
      <c r="AA1108" s="33"/>
      <c r="AB1108" s="33"/>
      <c r="AC1108" s="33"/>
      <c r="AD1108" s="33"/>
      <c r="AE1108" s="33"/>
      <c r="AF1108" s="33"/>
      <c r="AG1108" s="33"/>
      <c r="AH1108" s="33"/>
      <c r="AI1108" s="33"/>
      <c r="AJ1108" s="33"/>
      <c r="AK1108" s="33"/>
      <c r="AL1108" s="33"/>
      <c r="AM1108" s="33"/>
      <c r="AN1108" s="33"/>
      <c r="AO1108" s="33"/>
      <c r="AP1108" s="33"/>
      <c r="AQ1108" s="33"/>
      <c r="AR1108" s="33"/>
      <c r="AS1108" s="33"/>
    </row>
    <row r="1109" spans="1:45">
      <c r="A1109" s="30"/>
      <c r="B1109" s="30"/>
      <c r="C1109" s="30"/>
      <c r="D1109" s="30"/>
      <c r="E1109" s="38"/>
      <c r="F1109" s="38"/>
      <c r="G1109" s="38"/>
      <c r="H1109" s="38"/>
      <c r="I1109" s="38"/>
      <c r="J1109" s="38"/>
      <c r="K1109" s="38"/>
      <c r="L1109" s="33"/>
      <c r="M1109" s="33"/>
      <c r="N1109" s="33"/>
      <c r="O1109" s="114"/>
      <c r="P1109" s="35"/>
      <c r="Q1109" s="33"/>
      <c r="R1109" s="33"/>
      <c r="S1109" s="33"/>
      <c r="T1109" s="33"/>
      <c r="U1109" s="33"/>
      <c r="V1109" s="33"/>
      <c r="W1109" s="33"/>
      <c r="X1109" s="33"/>
      <c r="Y1109" s="33"/>
      <c r="Z1109" s="33"/>
      <c r="AA1109" s="33"/>
      <c r="AB1109" s="33"/>
      <c r="AC1109" s="33"/>
      <c r="AD1109" s="33"/>
      <c r="AE1109" s="33"/>
      <c r="AF1109" s="33"/>
      <c r="AG1109" s="33"/>
      <c r="AH1109" s="33"/>
      <c r="AI1109" s="33"/>
      <c r="AJ1109" s="33"/>
      <c r="AK1109" s="33"/>
      <c r="AL1109" s="33"/>
      <c r="AM1109" s="33"/>
      <c r="AN1109" s="33"/>
      <c r="AO1109" s="33"/>
      <c r="AP1109" s="33"/>
      <c r="AQ1109" s="33"/>
      <c r="AR1109" s="33"/>
      <c r="AS1109" s="33"/>
    </row>
    <row r="1110" spans="1:45">
      <c r="A1110" s="30"/>
      <c r="B1110" s="30"/>
      <c r="C1110" s="30"/>
      <c r="D1110" s="30"/>
      <c r="E1110" s="38"/>
      <c r="F1110" s="38"/>
      <c r="G1110" s="38"/>
      <c r="H1110" s="38"/>
      <c r="I1110" s="38"/>
      <c r="J1110" s="38"/>
      <c r="K1110" s="38"/>
      <c r="L1110" s="33"/>
      <c r="M1110" s="33"/>
      <c r="N1110" s="33"/>
      <c r="O1110" s="114"/>
      <c r="P1110" s="35"/>
      <c r="Q1110" s="33"/>
      <c r="R1110" s="33"/>
      <c r="S1110" s="33"/>
      <c r="T1110" s="33"/>
      <c r="U1110" s="33"/>
      <c r="V1110" s="33"/>
      <c r="W1110" s="33"/>
      <c r="X1110" s="33"/>
      <c r="Y1110" s="33"/>
      <c r="Z1110" s="33"/>
      <c r="AA1110" s="33"/>
      <c r="AB1110" s="33"/>
      <c r="AC1110" s="33"/>
      <c r="AD1110" s="33"/>
      <c r="AE1110" s="33"/>
      <c r="AF1110" s="33"/>
      <c r="AG1110" s="33"/>
      <c r="AH1110" s="33"/>
      <c r="AI1110" s="33"/>
      <c r="AJ1110" s="33"/>
      <c r="AK1110" s="33"/>
      <c r="AL1110" s="33"/>
      <c r="AM1110" s="33"/>
      <c r="AN1110" s="33"/>
      <c r="AO1110" s="33"/>
      <c r="AP1110" s="33"/>
      <c r="AQ1110" s="33"/>
      <c r="AR1110" s="33"/>
      <c r="AS1110" s="33"/>
    </row>
    <row r="1111" spans="1:45">
      <c r="A1111" s="30"/>
      <c r="B1111" s="30"/>
      <c r="C1111" s="30"/>
      <c r="D1111" s="30"/>
      <c r="E1111" s="38"/>
      <c r="F1111" s="38"/>
      <c r="G1111" s="38"/>
      <c r="H1111" s="38"/>
      <c r="I1111" s="38"/>
      <c r="J1111" s="38"/>
      <c r="K1111" s="38"/>
      <c r="L1111" s="33"/>
      <c r="M1111" s="33"/>
      <c r="N1111" s="33"/>
      <c r="O1111" s="114"/>
      <c r="P1111" s="35"/>
      <c r="Q1111" s="33"/>
      <c r="R1111" s="33"/>
      <c r="S1111" s="33"/>
      <c r="T1111" s="33"/>
      <c r="U1111" s="33"/>
      <c r="V1111" s="33"/>
      <c r="W1111" s="33"/>
      <c r="X1111" s="33"/>
      <c r="Y1111" s="33"/>
      <c r="Z1111" s="33"/>
      <c r="AA1111" s="33"/>
      <c r="AB1111" s="33"/>
      <c r="AC1111" s="33"/>
      <c r="AD1111" s="33"/>
      <c r="AE1111" s="33"/>
      <c r="AF1111" s="33"/>
      <c r="AG1111" s="33"/>
      <c r="AH1111" s="33"/>
      <c r="AI1111" s="33"/>
      <c r="AJ1111" s="33"/>
      <c r="AK1111" s="33"/>
      <c r="AL1111" s="33"/>
      <c r="AM1111" s="33"/>
      <c r="AN1111" s="33"/>
      <c r="AO1111" s="33"/>
      <c r="AP1111" s="33"/>
      <c r="AQ1111" s="33"/>
      <c r="AR1111" s="33"/>
      <c r="AS1111" s="33"/>
    </row>
    <row r="1112" spans="1:45">
      <c r="A1112" s="30"/>
      <c r="B1112" s="30"/>
      <c r="C1112" s="30"/>
      <c r="D1112" s="30"/>
      <c r="E1112" s="38"/>
      <c r="F1112" s="38"/>
      <c r="G1112" s="38"/>
      <c r="H1112" s="38"/>
      <c r="I1112" s="38"/>
      <c r="J1112" s="38"/>
      <c r="K1112" s="38"/>
      <c r="L1112" s="33"/>
      <c r="M1112" s="33"/>
      <c r="N1112" s="33"/>
      <c r="O1112" s="114"/>
      <c r="P1112" s="35"/>
      <c r="Q1112" s="33"/>
      <c r="R1112" s="33"/>
      <c r="S1112" s="33"/>
      <c r="T1112" s="33"/>
      <c r="U1112" s="33"/>
      <c r="V1112" s="33"/>
      <c r="W1112" s="33"/>
      <c r="X1112" s="33"/>
      <c r="Y1112" s="33"/>
      <c r="Z1112" s="33"/>
      <c r="AA1112" s="33"/>
      <c r="AB1112" s="33"/>
      <c r="AC1112" s="33"/>
      <c r="AD1112" s="33"/>
      <c r="AE1112" s="33"/>
      <c r="AF1112" s="33"/>
      <c r="AG1112" s="33"/>
      <c r="AH1112" s="33"/>
      <c r="AI1112" s="33"/>
      <c r="AJ1112" s="33"/>
      <c r="AK1112" s="33"/>
      <c r="AL1112" s="33"/>
      <c r="AM1112" s="33"/>
      <c r="AN1112" s="33"/>
      <c r="AO1112" s="33"/>
      <c r="AP1112" s="33"/>
      <c r="AQ1112" s="33"/>
      <c r="AR1112" s="33"/>
      <c r="AS1112" s="33"/>
    </row>
    <row r="1113" spans="1:45">
      <c r="A1113" s="30"/>
      <c r="B1113" s="30"/>
      <c r="C1113" s="30"/>
      <c r="D1113" s="30"/>
      <c r="E1113" s="38"/>
      <c r="F1113" s="38"/>
      <c r="G1113" s="38"/>
      <c r="H1113" s="38"/>
      <c r="I1113" s="38"/>
      <c r="J1113" s="38"/>
      <c r="K1113" s="38"/>
      <c r="L1113" s="33"/>
      <c r="M1113" s="33"/>
      <c r="N1113" s="33"/>
      <c r="O1113" s="114"/>
      <c r="P1113" s="35"/>
      <c r="Q1113" s="33"/>
      <c r="R1113" s="33"/>
      <c r="S1113" s="33"/>
      <c r="T1113" s="33"/>
      <c r="U1113" s="33"/>
      <c r="V1113" s="33"/>
      <c r="W1113" s="33"/>
      <c r="X1113" s="33"/>
      <c r="Y1113" s="33"/>
      <c r="Z1113" s="33"/>
      <c r="AA1113" s="33"/>
      <c r="AB1113" s="33"/>
      <c r="AC1113" s="33"/>
      <c r="AD1113" s="33"/>
      <c r="AE1113" s="33"/>
      <c r="AF1113" s="33"/>
      <c r="AG1113" s="33"/>
      <c r="AH1113" s="33"/>
      <c r="AI1113" s="33"/>
      <c r="AJ1113" s="33"/>
      <c r="AK1113" s="33"/>
      <c r="AL1113" s="33"/>
      <c r="AM1113" s="33"/>
      <c r="AN1113" s="33"/>
      <c r="AO1113" s="33"/>
      <c r="AP1113" s="33"/>
      <c r="AQ1113" s="33"/>
      <c r="AR1113" s="33"/>
      <c r="AS1113" s="33"/>
    </row>
    <row r="1114" spans="1:45">
      <c r="A1114" s="30"/>
      <c r="B1114" s="30"/>
      <c r="C1114" s="30"/>
      <c r="D1114" s="30"/>
      <c r="E1114" s="38"/>
      <c r="F1114" s="38"/>
      <c r="G1114" s="38"/>
      <c r="H1114" s="38"/>
      <c r="I1114" s="38"/>
      <c r="J1114" s="38"/>
      <c r="K1114" s="38"/>
      <c r="L1114" s="33"/>
      <c r="M1114" s="33"/>
      <c r="N1114" s="33"/>
      <c r="O1114" s="114"/>
      <c r="P1114" s="35"/>
      <c r="Q1114" s="33"/>
      <c r="R1114" s="33"/>
      <c r="S1114" s="33"/>
      <c r="T1114" s="33"/>
      <c r="U1114" s="33"/>
      <c r="V1114" s="33"/>
      <c r="W1114" s="33"/>
      <c r="X1114" s="33"/>
      <c r="Y1114" s="33"/>
      <c r="Z1114" s="33"/>
      <c r="AA1114" s="33"/>
      <c r="AB1114" s="33"/>
      <c r="AC1114" s="33"/>
      <c r="AD1114" s="33"/>
      <c r="AE1114" s="33"/>
      <c r="AF1114" s="33"/>
      <c r="AG1114" s="33"/>
      <c r="AH1114" s="33"/>
      <c r="AI1114" s="33"/>
      <c r="AJ1114" s="33"/>
      <c r="AK1114" s="33"/>
      <c r="AL1114" s="33"/>
      <c r="AM1114" s="33"/>
      <c r="AN1114" s="33"/>
      <c r="AO1114" s="33"/>
      <c r="AP1114" s="33"/>
      <c r="AQ1114" s="33"/>
      <c r="AR1114" s="33"/>
      <c r="AS1114" s="33"/>
    </row>
    <row r="1115" spans="1:45">
      <c r="A1115" s="30"/>
      <c r="B1115" s="30"/>
      <c r="C1115" s="30"/>
      <c r="D1115" s="30"/>
      <c r="E1115" s="38"/>
      <c r="F1115" s="38"/>
      <c r="G1115" s="38"/>
      <c r="H1115" s="38"/>
      <c r="I1115" s="38"/>
      <c r="J1115" s="38"/>
      <c r="K1115" s="38"/>
      <c r="L1115" s="33"/>
      <c r="M1115" s="33"/>
      <c r="N1115" s="33"/>
      <c r="O1115" s="114"/>
      <c r="P1115" s="35"/>
      <c r="Q1115" s="33"/>
      <c r="R1115" s="33"/>
      <c r="S1115" s="33"/>
      <c r="T1115" s="33"/>
      <c r="U1115" s="33"/>
      <c r="V1115" s="33"/>
      <c r="W1115" s="33"/>
      <c r="X1115" s="33"/>
      <c r="Y1115" s="33"/>
      <c r="Z1115" s="33"/>
      <c r="AA1115" s="33"/>
      <c r="AB1115" s="33"/>
      <c r="AC1115" s="33"/>
      <c r="AD1115" s="33"/>
      <c r="AE1115" s="33"/>
      <c r="AF1115" s="33"/>
      <c r="AG1115" s="33"/>
      <c r="AH1115" s="33"/>
      <c r="AI1115" s="33"/>
      <c r="AJ1115" s="33"/>
      <c r="AK1115" s="33"/>
      <c r="AL1115" s="33"/>
      <c r="AM1115" s="33"/>
      <c r="AN1115" s="33"/>
      <c r="AO1115" s="33"/>
      <c r="AP1115" s="33"/>
      <c r="AQ1115" s="33"/>
      <c r="AR1115" s="33"/>
      <c r="AS1115" s="33"/>
    </row>
    <row r="1116" spans="1:45">
      <c r="A1116" s="30"/>
      <c r="B1116" s="30"/>
      <c r="C1116" s="30"/>
      <c r="D1116" s="30"/>
      <c r="E1116" s="38"/>
      <c r="F1116" s="38"/>
      <c r="G1116" s="38"/>
      <c r="H1116" s="38"/>
      <c r="I1116" s="38"/>
      <c r="J1116" s="38"/>
      <c r="K1116" s="38"/>
      <c r="L1116" s="33"/>
      <c r="M1116" s="33"/>
      <c r="N1116" s="33"/>
      <c r="O1116" s="114"/>
      <c r="P1116" s="35"/>
      <c r="Q1116" s="33"/>
      <c r="R1116" s="33"/>
      <c r="S1116" s="33"/>
      <c r="T1116" s="33"/>
      <c r="U1116" s="33"/>
      <c r="V1116" s="33"/>
      <c r="W1116" s="33"/>
      <c r="X1116" s="33"/>
      <c r="Y1116" s="33"/>
      <c r="Z1116" s="33"/>
      <c r="AA1116" s="33"/>
      <c r="AB1116" s="33"/>
      <c r="AC1116" s="33"/>
      <c r="AD1116" s="33"/>
      <c r="AE1116" s="33"/>
      <c r="AF1116" s="33"/>
      <c r="AG1116" s="33"/>
      <c r="AH1116" s="33"/>
      <c r="AI1116" s="33"/>
      <c r="AJ1116" s="33"/>
      <c r="AK1116" s="33"/>
      <c r="AL1116" s="33"/>
      <c r="AM1116" s="33"/>
      <c r="AN1116" s="33"/>
      <c r="AO1116" s="33"/>
      <c r="AP1116" s="33"/>
      <c r="AQ1116" s="33"/>
      <c r="AR1116" s="33"/>
      <c r="AS1116" s="33"/>
    </row>
    <row r="1117" spans="1:45">
      <c r="A1117" s="30"/>
      <c r="B1117" s="30"/>
      <c r="C1117" s="30"/>
      <c r="D1117" s="30"/>
      <c r="E1117" s="38"/>
      <c r="F1117" s="38"/>
      <c r="G1117" s="38"/>
      <c r="H1117" s="38"/>
      <c r="I1117" s="38"/>
      <c r="J1117" s="38"/>
      <c r="K1117" s="38"/>
      <c r="L1117" s="33"/>
      <c r="M1117" s="33"/>
      <c r="N1117" s="33"/>
      <c r="O1117" s="114"/>
      <c r="P1117" s="35"/>
      <c r="Q1117" s="33"/>
      <c r="R1117" s="33"/>
      <c r="S1117" s="33"/>
      <c r="T1117" s="33"/>
      <c r="U1117" s="33"/>
      <c r="V1117" s="33"/>
      <c r="W1117" s="33"/>
      <c r="X1117" s="33"/>
      <c r="Y1117" s="33"/>
      <c r="Z1117" s="33"/>
      <c r="AA1117" s="33"/>
      <c r="AB1117" s="33"/>
      <c r="AC1117" s="33"/>
      <c r="AD1117" s="33"/>
      <c r="AE1117" s="33"/>
      <c r="AF1117" s="33"/>
      <c r="AG1117" s="33"/>
      <c r="AH1117" s="33"/>
      <c r="AI1117" s="33"/>
      <c r="AJ1117" s="33"/>
      <c r="AK1117" s="33"/>
      <c r="AL1117" s="33"/>
      <c r="AM1117" s="33"/>
      <c r="AN1117" s="33"/>
      <c r="AO1117" s="33"/>
      <c r="AP1117" s="33"/>
      <c r="AQ1117" s="33"/>
      <c r="AR1117" s="33"/>
      <c r="AS1117" s="33"/>
    </row>
    <row r="1118" spans="1:45">
      <c r="A1118" s="30"/>
      <c r="B1118" s="30"/>
      <c r="C1118" s="30"/>
      <c r="D1118" s="30"/>
      <c r="E1118" s="38"/>
      <c r="F1118" s="38"/>
      <c r="G1118" s="38"/>
      <c r="H1118" s="38"/>
      <c r="I1118" s="38"/>
      <c r="J1118" s="38"/>
      <c r="K1118" s="38"/>
      <c r="L1118" s="33"/>
      <c r="M1118" s="33"/>
      <c r="N1118" s="33"/>
      <c r="O1118" s="114"/>
      <c r="P1118" s="35"/>
      <c r="Q1118" s="33"/>
      <c r="R1118" s="33"/>
      <c r="S1118" s="33"/>
      <c r="T1118" s="33"/>
      <c r="U1118" s="33"/>
      <c r="V1118" s="33"/>
      <c r="W1118" s="33"/>
      <c r="X1118" s="33"/>
      <c r="Y1118" s="33"/>
      <c r="Z1118" s="33"/>
      <c r="AA1118" s="33"/>
      <c r="AB1118" s="33"/>
      <c r="AC1118" s="33"/>
      <c r="AD1118" s="33"/>
      <c r="AE1118" s="33"/>
      <c r="AF1118" s="33"/>
      <c r="AG1118" s="33"/>
      <c r="AH1118" s="33"/>
      <c r="AI1118" s="33"/>
      <c r="AJ1118" s="33"/>
      <c r="AK1118" s="33"/>
      <c r="AL1118" s="33"/>
      <c r="AM1118" s="33"/>
      <c r="AN1118" s="33"/>
      <c r="AO1118" s="33"/>
      <c r="AP1118" s="33"/>
      <c r="AQ1118" s="33"/>
      <c r="AR1118" s="33"/>
      <c r="AS1118" s="33"/>
    </row>
    <row r="1119" spans="1:45">
      <c r="A1119" s="30"/>
      <c r="B1119" s="30"/>
      <c r="C1119" s="30"/>
      <c r="D1119" s="30"/>
      <c r="E1119" s="38"/>
      <c r="F1119" s="38"/>
      <c r="G1119" s="38"/>
      <c r="H1119" s="38"/>
      <c r="I1119" s="38"/>
      <c r="J1119" s="38"/>
      <c r="K1119" s="38"/>
      <c r="L1119" s="33"/>
      <c r="M1119" s="33"/>
      <c r="N1119" s="33"/>
      <c r="O1119" s="114"/>
      <c r="P1119" s="35"/>
      <c r="Q1119" s="33"/>
      <c r="R1119" s="33"/>
      <c r="S1119" s="33"/>
      <c r="T1119" s="33"/>
      <c r="U1119" s="33"/>
      <c r="V1119" s="33"/>
      <c r="W1119" s="33"/>
      <c r="X1119" s="33"/>
      <c r="Y1119" s="33"/>
      <c r="Z1119" s="33"/>
      <c r="AA1119" s="33"/>
      <c r="AB1119" s="33"/>
      <c r="AC1119" s="33"/>
      <c r="AD1119" s="33"/>
      <c r="AE1119" s="33"/>
      <c r="AF1119" s="33"/>
      <c r="AG1119" s="33"/>
      <c r="AH1119" s="33"/>
      <c r="AI1119" s="33"/>
      <c r="AJ1119" s="33"/>
      <c r="AK1119" s="33"/>
      <c r="AL1119" s="33"/>
      <c r="AM1119" s="33"/>
      <c r="AN1119" s="33"/>
      <c r="AO1119" s="33"/>
      <c r="AP1119" s="33"/>
      <c r="AQ1119" s="33"/>
      <c r="AR1119" s="33"/>
      <c r="AS1119" s="33"/>
    </row>
    <row r="1120" spans="1:45">
      <c r="A1120" s="30"/>
      <c r="B1120" s="30"/>
      <c r="C1120" s="30"/>
      <c r="D1120" s="30"/>
      <c r="E1120" s="38"/>
      <c r="F1120" s="38"/>
      <c r="G1120" s="38"/>
      <c r="H1120" s="38"/>
      <c r="I1120" s="38"/>
      <c r="J1120" s="38"/>
      <c r="K1120" s="38"/>
      <c r="L1120" s="33"/>
      <c r="M1120" s="33"/>
      <c r="N1120" s="33"/>
      <c r="O1120" s="114"/>
      <c r="P1120" s="35"/>
      <c r="Q1120" s="33"/>
      <c r="R1120" s="33"/>
      <c r="S1120" s="33"/>
      <c r="T1120" s="33"/>
      <c r="U1120" s="33"/>
      <c r="V1120" s="33"/>
      <c r="W1120" s="33"/>
      <c r="X1120" s="33"/>
      <c r="Y1120" s="33"/>
      <c r="Z1120" s="33"/>
      <c r="AA1120" s="33"/>
      <c r="AB1120" s="33"/>
      <c r="AC1120" s="33"/>
      <c r="AD1120" s="33"/>
      <c r="AE1120" s="33"/>
      <c r="AF1120" s="33"/>
      <c r="AG1120" s="33"/>
      <c r="AH1120" s="33"/>
      <c r="AI1120" s="33"/>
      <c r="AJ1120" s="33"/>
      <c r="AK1120" s="33"/>
      <c r="AL1120" s="33"/>
      <c r="AM1120" s="33"/>
      <c r="AN1120" s="33"/>
      <c r="AO1120" s="33"/>
      <c r="AP1120" s="33"/>
      <c r="AQ1120" s="33"/>
      <c r="AR1120" s="33"/>
      <c r="AS1120" s="33"/>
    </row>
    <row r="1121" spans="1:45">
      <c r="A1121" s="30"/>
      <c r="B1121" s="30"/>
      <c r="C1121" s="30"/>
      <c r="D1121" s="30"/>
      <c r="E1121" s="38"/>
      <c r="F1121" s="38"/>
      <c r="G1121" s="38"/>
      <c r="H1121" s="38"/>
      <c r="I1121" s="38"/>
      <c r="J1121" s="38"/>
      <c r="K1121" s="38"/>
      <c r="L1121" s="33"/>
      <c r="M1121" s="33"/>
      <c r="N1121" s="33"/>
      <c r="O1121" s="114"/>
      <c r="P1121" s="35"/>
      <c r="Q1121" s="33"/>
      <c r="R1121" s="33"/>
      <c r="S1121" s="33"/>
      <c r="T1121" s="33"/>
      <c r="U1121" s="33"/>
      <c r="V1121" s="33"/>
      <c r="W1121" s="33"/>
      <c r="X1121" s="33"/>
      <c r="Y1121" s="33"/>
      <c r="Z1121" s="33"/>
      <c r="AA1121" s="33"/>
      <c r="AB1121" s="33"/>
      <c r="AC1121" s="33"/>
      <c r="AD1121" s="33"/>
      <c r="AE1121" s="33"/>
      <c r="AF1121" s="33"/>
      <c r="AG1121" s="33"/>
      <c r="AH1121" s="33"/>
      <c r="AI1121" s="33"/>
      <c r="AJ1121" s="33"/>
      <c r="AK1121" s="33"/>
      <c r="AL1121" s="33"/>
      <c r="AM1121" s="33"/>
      <c r="AN1121" s="33"/>
      <c r="AO1121" s="33"/>
      <c r="AP1121" s="33"/>
      <c r="AQ1121" s="33"/>
      <c r="AR1121" s="33"/>
      <c r="AS1121" s="33"/>
    </row>
    <row r="1122" spans="1:45">
      <c r="A1122" s="30"/>
      <c r="B1122" s="30"/>
      <c r="C1122" s="30"/>
      <c r="D1122" s="30"/>
      <c r="E1122" s="38"/>
      <c r="F1122" s="38"/>
      <c r="G1122" s="38"/>
      <c r="H1122" s="38"/>
      <c r="I1122" s="38"/>
      <c r="J1122" s="38"/>
      <c r="K1122" s="38"/>
      <c r="L1122" s="33"/>
      <c r="M1122" s="33"/>
      <c r="N1122" s="33"/>
      <c r="O1122" s="114"/>
      <c r="P1122" s="35"/>
      <c r="Q1122" s="33"/>
      <c r="R1122" s="33"/>
      <c r="S1122" s="33"/>
      <c r="T1122" s="33"/>
      <c r="U1122" s="33"/>
      <c r="V1122" s="33"/>
      <c r="W1122" s="33"/>
      <c r="X1122" s="33"/>
      <c r="Y1122" s="33"/>
      <c r="Z1122" s="33"/>
      <c r="AA1122" s="33"/>
      <c r="AB1122" s="33"/>
      <c r="AC1122" s="33"/>
      <c r="AD1122" s="33"/>
      <c r="AE1122" s="33"/>
      <c r="AF1122" s="33"/>
      <c r="AG1122" s="33"/>
      <c r="AH1122" s="33"/>
      <c r="AI1122" s="33"/>
      <c r="AJ1122" s="33"/>
      <c r="AK1122" s="33"/>
      <c r="AL1122" s="33"/>
      <c r="AM1122" s="33"/>
      <c r="AN1122" s="33"/>
      <c r="AO1122" s="33"/>
      <c r="AP1122" s="33"/>
      <c r="AQ1122" s="33"/>
      <c r="AR1122" s="33"/>
      <c r="AS1122" s="33"/>
    </row>
    <row r="1123" spans="1:45">
      <c r="A1123" s="30"/>
      <c r="B1123" s="30"/>
      <c r="C1123" s="30"/>
      <c r="D1123" s="30"/>
      <c r="E1123" s="38"/>
      <c r="F1123" s="38"/>
      <c r="G1123" s="38"/>
      <c r="H1123" s="38"/>
      <c r="I1123" s="38"/>
      <c r="J1123" s="38"/>
      <c r="K1123" s="38"/>
      <c r="L1123" s="33"/>
      <c r="M1123" s="33"/>
      <c r="N1123" s="33"/>
      <c r="O1123" s="114"/>
      <c r="P1123" s="35"/>
      <c r="Q1123" s="33"/>
      <c r="R1123" s="33"/>
      <c r="S1123" s="33"/>
      <c r="T1123" s="33"/>
      <c r="U1123" s="33"/>
      <c r="V1123" s="33"/>
      <c r="W1123" s="33"/>
      <c r="X1123" s="33"/>
      <c r="Y1123" s="33"/>
      <c r="Z1123" s="33"/>
      <c r="AA1123" s="33"/>
      <c r="AB1123" s="33"/>
      <c r="AC1123" s="33"/>
      <c r="AD1123" s="33"/>
      <c r="AE1123" s="33"/>
      <c r="AF1123" s="33"/>
      <c r="AG1123" s="33"/>
      <c r="AH1123" s="33"/>
      <c r="AI1123" s="33"/>
      <c r="AJ1123" s="33"/>
      <c r="AK1123" s="33"/>
      <c r="AL1123" s="33"/>
      <c r="AM1123" s="33"/>
      <c r="AN1123" s="33"/>
      <c r="AO1123" s="33"/>
      <c r="AP1123" s="33"/>
      <c r="AQ1123" s="33"/>
      <c r="AR1123" s="33"/>
      <c r="AS1123" s="33"/>
    </row>
    <row r="1124" spans="1:45">
      <c r="A1124" s="30"/>
      <c r="B1124" s="30"/>
      <c r="C1124" s="30"/>
      <c r="D1124" s="30"/>
      <c r="E1124" s="38"/>
      <c r="F1124" s="38"/>
      <c r="G1124" s="38"/>
      <c r="H1124" s="38"/>
      <c r="I1124" s="38"/>
      <c r="J1124" s="38"/>
      <c r="K1124" s="38"/>
      <c r="L1124" s="33"/>
      <c r="M1124" s="33"/>
      <c r="N1124" s="33"/>
      <c r="O1124" s="114"/>
      <c r="P1124" s="35"/>
      <c r="Q1124" s="33"/>
      <c r="R1124" s="33"/>
      <c r="S1124" s="33"/>
      <c r="T1124" s="33"/>
      <c r="U1124" s="33"/>
      <c r="V1124" s="33"/>
      <c r="W1124" s="33"/>
      <c r="X1124" s="33"/>
      <c r="Y1124" s="33"/>
      <c r="Z1124" s="33"/>
      <c r="AA1124" s="33"/>
      <c r="AB1124" s="33"/>
      <c r="AC1124" s="33"/>
      <c r="AD1124" s="33"/>
      <c r="AE1124" s="33"/>
      <c r="AF1124" s="33"/>
      <c r="AG1124" s="33"/>
      <c r="AH1124" s="33"/>
      <c r="AI1124" s="33"/>
      <c r="AJ1124" s="33"/>
      <c r="AK1124" s="33"/>
      <c r="AL1124" s="33"/>
      <c r="AM1124" s="33"/>
      <c r="AN1124" s="33"/>
      <c r="AO1124" s="33"/>
      <c r="AP1124" s="33"/>
      <c r="AQ1124" s="33"/>
      <c r="AR1124" s="33"/>
      <c r="AS1124" s="33"/>
    </row>
    <row r="1125" spans="1:45">
      <c r="A1125" s="30"/>
      <c r="B1125" s="30"/>
      <c r="C1125" s="30"/>
      <c r="D1125" s="30"/>
      <c r="E1125" s="38"/>
      <c r="F1125" s="38"/>
      <c r="G1125" s="38"/>
      <c r="H1125" s="38"/>
      <c r="I1125" s="38"/>
      <c r="J1125" s="38"/>
      <c r="K1125" s="38"/>
      <c r="L1125" s="33"/>
      <c r="M1125" s="33"/>
      <c r="N1125" s="33"/>
      <c r="O1125" s="114"/>
      <c r="P1125" s="35"/>
      <c r="Q1125" s="33"/>
      <c r="R1125" s="33"/>
      <c r="S1125" s="33"/>
      <c r="T1125" s="33"/>
      <c r="U1125" s="33"/>
      <c r="V1125" s="33"/>
      <c r="W1125" s="33"/>
      <c r="X1125" s="33"/>
      <c r="Y1125" s="33"/>
      <c r="Z1125" s="33"/>
      <c r="AA1125" s="33"/>
      <c r="AB1125" s="33"/>
      <c r="AC1125" s="33"/>
      <c r="AD1125" s="33"/>
      <c r="AE1125" s="33"/>
      <c r="AF1125" s="33"/>
      <c r="AG1125" s="33"/>
      <c r="AH1125" s="33"/>
      <c r="AI1125" s="33"/>
      <c r="AJ1125" s="33"/>
      <c r="AK1125" s="33"/>
      <c r="AL1125" s="33"/>
      <c r="AM1125" s="33"/>
      <c r="AN1125" s="33"/>
      <c r="AO1125" s="33"/>
      <c r="AP1125" s="33"/>
      <c r="AQ1125" s="33"/>
      <c r="AR1125" s="33"/>
      <c r="AS1125" s="33"/>
    </row>
    <row r="1126" spans="1:45">
      <c r="A1126" s="30"/>
      <c r="B1126" s="30"/>
      <c r="C1126" s="30"/>
      <c r="D1126" s="30"/>
      <c r="E1126" s="38"/>
      <c r="F1126" s="38"/>
      <c r="G1126" s="38"/>
      <c r="H1126" s="38"/>
      <c r="I1126" s="38"/>
      <c r="J1126" s="38"/>
      <c r="K1126" s="38"/>
      <c r="L1126" s="33"/>
      <c r="M1126" s="33"/>
      <c r="N1126" s="33"/>
      <c r="O1126" s="114"/>
      <c r="P1126" s="35"/>
      <c r="Q1126" s="33"/>
      <c r="R1126" s="33"/>
      <c r="S1126" s="33"/>
      <c r="T1126" s="33"/>
      <c r="U1126" s="33"/>
      <c r="V1126" s="33"/>
      <c r="W1126" s="33"/>
      <c r="X1126" s="33"/>
      <c r="Y1126" s="33"/>
      <c r="Z1126" s="33"/>
      <c r="AA1126" s="33"/>
      <c r="AB1126" s="33"/>
      <c r="AC1126" s="33"/>
      <c r="AD1126" s="33"/>
      <c r="AE1126" s="33"/>
      <c r="AF1126" s="33"/>
      <c r="AG1126" s="33"/>
      <c r="AH1126" s="33"/>
      <c r="AI1126" s="33"/>
      <c r="AJ1126" s="33"/>
      <c r="AK1126" s="33"/>
      <c r="AL1126" s="33"/>
      <c r="AM1126" s="33"/>
      <c r="AN1126" s="33"/>
      <c r="AO1126" s="33"/>
      <c r="AP1126" s="33"/>
      <c r="AQ1126" s="33"/>
      <c r="AR1126" s="33"/>
      <c r="AS1126" s="33"/>
    </row>
    <row r="1127" spans="1:45">
      <c r="A1127" s="30"/>
      <c r="B1127" s="30"/>
      <c r="C1127" s="30"/>
      <c r="D1127" s="30"/>
      <c r="E1127" s="38"/>
      <c r="F1127" s="38"/>
      <c r="G1127" s="38"/>
      <c r="H1127" s="38"/>
      <c r="I1127" s="38"/>
      <c r="J1127" s="38"/>
      <c r="K1127" s="38"/>
      <c r="L1127" s="33"/>
      <c r="M1127" s="33"/>
      <c r="N1127" s="33"/>
      <c r="O1127" s="114"/>
      <c r="P1127" s="35"/>
      <c r="Q1127" s="33"/>
      <c r="R1127" s="33"/>
      <c r="S1127" s="33"/>
      <c r="T1127" s="33"/>
      <c r="U1127" s="33"/>
      <c r="V1127" s="33"/>
      <c r="W1127" s="33"/>
      <c r="X1127" s="33"/>
      <c r="Y1127" s="33"/>
      <c r="Z1127" s="33"/>
      <c r="AA1127" s="33"/>
      <c r="AB1127" s="33"/>
      <c r="AC1127" s="33"/>
      <c r="AD1127" s="33"/>
      <c r="AE1127" s="33"/>
      <c r="AF1127" s="33"/>
      <c r="AG1127" s="33"/>
      <c r="AH1127" s="33"/>
      <c r="AI1127" s="33"/>
      <c r="AJ1127" s="33"/>
      <c r="AK1127" s="33"/>
      <c r="AL1127" s="33"/>
      <c r="AM1127" s="33"/>
      <c r="AN1127" s="33"/>
      <c r="AO1127" s="33"/>
      <c r="AP1127" s="33"/>
      <c r="AQ1127" s="33"/>
      <c r="AR1127" s="33"/>
      <c r="AS1127" s="33"/>
    </row>
    <row r="1128" spans="1:45">
      <c r="A1128" s="30"/>
      <c r="B1128" s="30"/>
      <c r="C1128" s="30"/>
      <c r="D1128" s="30"/>
      <c r="E1128" s="38"/>
      <c r="F1128" s="38"/>
      <c r="G1128" s="38"/>
      <c r="H1128" s="38"/>
      <c r="I1128" s="38"/>
      <c r="J1128" s="38"/>
      <c r="K1128" s="38"/>
      <c r="L1128" s="33"/>
      <c r="M1128" s="33"/>
      <c r="N1128" s="33"/>
      <c r="O1128" s="114"/>
      <c r="P1128" s="35"/>
      <c r="Q1128" s="33"/>
      <c r="R1128" s="33"/>
      <c r="S1128" s="33"/>
      <c r="T1128" s="33"/>
      <c r="U1128" s="33"/>
      <c r="V1128" s="33"/>
      <c r="W1128" s="33"/>
      <c r="X1128" s="33"/>
      <c r="Y1128" s="33"/>
      <c r="Z1128" s="33"/>
      <c r="AA1128" s="33"/>
      <c r="AB1128" s="33"/>
      <c r="AC1128" s="33"/>
      <c r="AD1128" s="33"/>
      <c r="AE1128" s="33"/>
      <c r="AF1128" s="33"/>
      <c r="AG1128" s="33"/>
      <c r="AH1128" s="33"/>
      <c r="AI1128" s="33"/>
      <c r="AJ1128" s="33"/>
      <c r="AK1128" s="33"/>
      <c r="AL1128" s="33"/>
      <c r="AM1128" s="33"/>
      <c r="AN1128" s="33"/>
      <c r="AO1128" s="33"/>
      <c r="AP1128" s="33"/>
      <c r="AQ1128" s="33"/>
      <c r="AR1128" s="33"/>
      <c r="AS1128" s="33"/>
    </row>
    <row r="1129" spans="1:45">
      <c r="A1129" s="30"/>
      <c r="B1129" s="30"/>
      <c r="C1129" s="30"/>
      <c r="D1129" s="30"/>
      <c r="E1129" s="38"/>
      <c r="F1129" s="38"/>
      <c r="G1129" s="38"/>
      <c r="H1129" s="38"/>
      <c r="I1129" s="38"/>
      <c r="J1129" s="38"/>
      <c r="K1129" s="38"/>
      <c r="L1129" s="33"/>
      <c r="M1129" s="33"/>
      <c r="N1129" s="33"/>
      <c r="O1129" s="114"/>
      <c r="P1129" s="35"/>
      <c r="Q1129" s="33"/>
      <c r="R1129" s="33"/>
      <c r="S1129" s="33"/>
      <c r="T1129" s="33"/>
      <c r="U1129" s="33"/>
      <c r="V1129" s="33"/>
      <c r="W1129" s="33"/>
      <c r="X1129" s="33"/>
      <c r="Y1129" s="33"/>
      <c r="Z1129" s="33"/>
      <c r="AA1129" s="33"/>
      <c r="AB1129" s="33"/>
      <c r="AC1129" s="33"/>
      <c r="AD1129" s="33"/>
      <c r="AE1129" s="33"/>
      <c r="AF1129" s="33"/>
      <c r="AG1129" s="33"/>
      <c r="AH1129" s="33"/>
      <c r="AI1129" s="33"/>
      <c r="AJ1129" s="33"/>
      <c r="AK1129" s="33"/>
      <c r="AL1129" s="33"/>
      <c r="AM1129" s="33"/>
      <c r="AN1129" s="33"/>
      <c r="AO1129" s="33"/>
      <c r="AP1129" s="33"/>
      <c r="AQ1129" s="33"/>
      <c r="AR1129" s="33"/>
      <c r="AS1129" s="33"/>
    </row>
    <row r="1130" spans="1:45">
      <c r="A1130" s="30"/>
      <c r="B1130" s="30"/>
      <c r="C1130" s="30"/>
      <c r="D1130" s="30"/>
      <c r="E1130" s="38"/>
      <c r="F1130" s="38"/>
      <c r="G1130" s="38"/>
      <c r="H1130" s="38"/>
      <c r="I1130" s="38"/>
      <c r="J1130" s="38"/>
      <c r="K1130" s="38"/>
      <c r="L1130" s="33"/>
      <c r="M1130" s="33"/>
      <c r="N1130" s="33"/>
      <c r="O1130" s="114"/>
      <c r="P1130" s="35"/>
      <c r="Q1130" s="33"/>
      <c r="R1130" s="33"/>
      <c r="S1130" s="33"/>
      <c r="T1130" s="33"/>
      <c r="U1130" s="33"/>
      <c r="V1130" s="33"/>
      <c r="W1130" s="33"/>
      <c r="X1130" s="33"/>
      <c r="Y1130" s="33"/>
      <c r="Z1130" s="33"/>
      <c r="AA1130" s="33"/>
      <c r="AB1130" s="33"/>
      <c r="AC1130" s="33"/>
      <c r="AD1130" s="33"/>
      <c r="AE1130" s="33"/>
      <c r="AF1130" s="33"/>
      <c r="AG1130" s="33"/>
      <c r="AH1130" s="33"/>
      <c r="AI1130" s="33"/>
      <c r="AJ1130" s="33"/>
      <c r="AK1130" s="33"/>
      <c r="AL1130" s="33"/>
      <c r="AM1130" s="33"/>
      <c r="AN1130" s="33"/>
      <c r="AO1130" s="33"/>
      <c r="AP1130" s="33"/>
      <c r="AQ1130" s="33"/>
      <c r="AR1130" s="33"/>
      <c r="AS1130" s="33"/>
    </row>
    <row r="1131" spans="1:45">
      <c r="A1131" s="30"/>
      <c r="B1131" s="30"/>
      <c r="C1131" s="30"/>
      <c r="D1131" s="30"/>
      <c r="E1131" s="38"/>
      <c r="F1131" s="38"/>
      <c r="G1131" s="38"/>
      <c r="H1131" s="38"/>
      <c r="I1131" s="38"/>
      <c r="J1131" s="38"/>
      <c r="K1131" s="38"/>
      <c r="L1131" s="33"/>
      <c r="M1131" s="33"/>
      <c r="N1131" s="33"/>
      <c r="O1131" s="114"/>
      <c r="P1131" s="35"/>
      <c r="Q1131" s="33"/>
      <c r="R1131" s="33"/>
      <c r="S1131" s="33"/>
      <c r="T1131" s="33"/>
      <c r="U1131" s="33"/>
      <c r="V1131" s="33"/>
      <c r="W1131" s="33"/>
      <c r="X1131" s="33"/>
      <c r="Y1131" s="33"/>
      <c r="Z1131" s="33"/>
      <c r="AA1131" s="33"/>
      <c r="AB1131" s="33"/>
      <c r="AC1131" s="33"/>
      <c r="AD1131" s="33"/>
      <c r="AE1131" s="33"/>
      <c r="AF1131" s="33"/>
      <c r="AG1131" s="33"/>
      <c r="AH1131" s="33"/>
      <c r="AI1131" s="33"/>
      <c r="AJ1131" s="33"/>
      <c r="AK1131" s="33"/>
      <c r="AL1131" s="33"/>
      <c r="AM1131" s="33"/>
      <c r="AN1131" s="33"/>
      <c r="AO1131" s="33"/>
      <c r="AP1131" s="33"/>
      <c r="AQ1131" s="33"/>
      <c r="AR1131" s="33"/>
      <c r="AS1131" s="33"/>
    </row>
    <row r="1132" spans="1:45">
      <c r="A1132" s="30"/>
      <c r="B1132" s="30"/>
      <c r="C1132" s="30"/>
      <c r="D1132" s="30"/>
      <c r="E1132" s="38"/>
      <c r="F1132" s="38"/>
      <c r="G1132" s="38"/>
      <c r="H1132" s="38"/>
      <c r="I1132" s="38"/>
      <c r="J1132" s="38"/>
      <c r="K1132" s="38"/>
      <c r="L1132" s="33"/>
      <c r="M1132" s="33"/>
      <c r="N1132" s="33"/>
      <c r="O1132" s="114"/>
      <c r="P1132" s="35"/>
      <c r="Q1132" s="33"/>
      <c r="R1132" s="33"/>
      <c r="S1132" s="33"/>
      <c r="T1132" s="33"/>
      <c r="U1132" s="33"/>
      <c r="V1132" s="33"/>
      <c r="W1132" s="33"/>
      <c r="X1132" s="33"/>
      <c r="Y1132" s="33"/>
      <c r="Z1132" s="33"/>
      <c r="AA1132" s="33"/>
      <c r="AB1132" s="33"/>
      <c r="AC1132" s="33"/>
      <c r="AD1132" s="33"/>
      <c r="AE1132" s="33"/>
      <c r="AF1132" s="33"/>
      <c r="AG1132" s="33"/>
      <c r="AH1132" s="33"/>
      <c r="AI1132" s="33"/>
      <c r="AJ1132" s="33"/>
      <c r="AK1132" s="33"/>
      <c r="AL1132" s="33"/>
      <c r="AM1132" s="33"/>
      <c r="AN1132" s="33"/>
      <c r="AO1132" s="33"/>
      <c r="AP1132" s="33"/>
      <c r="AQ1132" s="33"/>
      <c r="AR1132" s="33"/>
      <c r="AS1132" s="33"/>
    </row>
    <row r="1133" spans="1:45">
      <c r="A1133" s="30"/>
      <c r="B1133" s="30"/>
      <c r="C1133" s="30"/>
      <c r="D1133" s="30"/>
      <c r="E1133" s="38"/>
      <c r="F1133" s="38"/>
      <c r="G1133" s="38"/>
      <c r="H1133" s="38"/>
      <c r="I1133" s="38"/>
      <c r="J1133" s="38"/>
      <c r="K1133" s="38"/>
      <c r="L1133" s="33"/>
      <c r="M1133" s="33"/>
      <c r="N1133" s="33"/>
      <c r="O1133" s="114"/>
      <c r="P1133" s="35"/>
      <c r="Q1133" s="33"/>
      <c r="R1133" s="33"/>
      <c r="S1133" s="33"/>
      <c r="T1133" s="33"/>
      <c r="U1133" s="33"/>
      <c r="V1133" s="33"/>
      <c r="W1133" s="33"/>
      <c r="X1133" s="33"/>
      <c r="Y1133" s="33"/>
      <c r="Z1133" s="33"/>
      <c r="AA1133" s="33"/>
      <c r="AB1133" s="33"/>
      <c r="AC1133" s="33"/>
      <c r="AD1133" s="33"/>
      <c r="AE1133" s="33"/>
      <c r="AF1133" s="33"/>
      <c r="AG1133" s="33"/>
      <c r="AH1133" s="33"/>
      <c r="AI1133" s="33"/>
      <c r="AJ1133" s="33"/>
      <c r="AK1133" s="33"/>
      <c r="AL1133" s="33"/>
      <c r="AM1133" s="33"/>
      <c r="AN1133" s="33"/>
      <c r="AO1133" s="33"/>
      <c r="AP1133" s="33"/>
      <c r="AQ1133" s="33"/>
      <c r="AR1133" s="33"/>
      <c r="AS1133" s="33"/>
    </row>
    <row r="1134" spans="1:45">
      <c r="A1134" s="30"/>
      <c r="B1134" s="30"/>
      <c r="C1134" s="30"/>
      <c r="D1134" s="30"/>
      <c r="E1134" s="38"/>
      <c r="F1134" s="38"/>
      <c r="G1134" s="38"/>
      <c r="H1134" s="38"/>
      <c r="I1134" s="38"/>
      <c r="J1134" s="38"/>
      <c r="K1134" s="38"/>
      <c r="L1134" s="33"/>
      <c r="M1134" s="33"/>
      <c r="N1134" s="33"/>
      <c r="O1134" s="114"/>
      <c r="P1134" s="35"/>
      <c r="Q1134" s="33"/>
      <c r="R1134" s="33"/>
      <c r="S1134" s="33"/>
      <c r="T1134" s="33"/>
      <c r="U1134" s="33"/>
      <c r="V1134" s="33"/>
      <c r="W1134" s="33"/>
      <c r="X1134" s="33"/>
      <c r="Y1134" s="33"/>
      <c r="Z1134" s="33"/>
      <c r="AA1134" s="33"/>
      <c r="AB1134" s="33"/>
      <c r="AC1134" s="33"/>
      <c r="AD1134" s="33"/>
      <c r="AE1134" s="33"/>
      <c r="AF1134" s="33"/>
      <c r="AG1134" s="33"/>
      <c r="AH1134" s="33"/>
      <c r="AI1134" s="33"/>
      <c r="AJ1134" s="33"/>
      <c r="AK1134" s="33"/>
      <c r="AL1134" s="33"/>
      <c r="AM1134" s="33"/>
      <c r="AN1134" s="33"/>
      <c r="AO1134" s="33"/>
      <c r="AP1134" s="33"/>
      <c r="AQ1134" s="33"/>
      <c r="AR1134" s="33"/>
      <c r="AS1134" s="33"/>
    </row>
    <row r="1135" spans="1:45">
      <c r="A1135" s="30"/>
      <c r="B1135" s="30"/>
      <c r="C1135" s="30"/>
      <c r="D1135" s="30"/>
      <c r="E1135" s="38"/>
      <c r="F1135" s="38"/>
      <c r="G1135" s="38"/>
      <c r="H1135" s="38"/>
      <c r="I1135" s="38"/>
      <c r="J1135" s="38"/>
      <c r="K1135" s="38"/>
      <c r="L1135" s="33"/>
      <c r="M1135" s="33"/>
      <c r="N1135" s="33"/>
      <c r="O1135" s="114"/>
      <c r="P1135" s="35"/>
      <c r="Q1135" s="33"/>
      <c r="R1135" s="33"/>
      <c r="S1135" s="33"/>
      <c r="T1135" s="33"/>
      <c r="U1135" s="33"/>
      <c r="V1135" s="33"/>
      <c r="W1135" s="33"/>
      <c r="X1135" s="33"/>
      <c r="Y1135" s="33"/>
      <c r="Z1135" s="33"/>
      <c r="AA1135" s="33"/>
      <c r="AB1135" s="33"/>
      <c r="AC1135" s="33"/>
      <c r="AD1135" s="33"/>
      <c r="AE1135" s="33"/>
      <c r="AF1135" s="33"/>
      <c r="AG1135" s="33"/>
      <c r="AH1135" s="33"/>
      <c r="AI1135" s="33"/>
      <c r="AJ1135" s="33"/>
      <c r="AK1135" s="33"/>
      <c r="AL1135" s="33"/>
      <c r="AM1135" s="33"/>
      <c r="AN1135" s="33"/>
      <c r="AO1135" s="33"/>
      <c r="AP1135" s="33"/>
      <c r="AQ1135" s="33"/>
      <c r="AR1135" s="33"/>
      <c r="AS1135" s="33"/>
    </row>
    <row r="1136" spans="1:45">
      <c r="A1136" s="30"/>
      <c r="B1136" s="30"/>
      <c r="C1136" s="30"/>
      <c r="D1136" s="30"/>
      <c r="E1136" s="38"/>
      <c r="F1136" s="38"/>
      <c r="G1136" s="38"/>
      <c r="H1136" s="38"/>
      <c r="I1136" s="38"/>
      <c r="J1136" s="38"/>
      <c r="K1136" s="38"/>
      <c r="L1136" s="33"/>
      <c r="M1136" s="33"/>
      <c r="N1136" s="33"/>
      <c r="O1136" s="114"/>
      <c r="P1136" s="35"/>
      <c r="Q1136" s="33"/>
      <c r="R1136" s="33"/>
      <c r="S1136" s="33"/>
      <c r="T1136" s="33"/>
      <c r="U1136" s="33"/>
      <c r="V1136" s="33"/>
      <c r="W1136" s="33"/>
      <c r="X1136" s="33"/>
      <c r="Y1136" s="33"/>
      <c r="Z1136" s="33"/>
      <c r="AA1136" s="33"/>
      <c r="AB1136" s="33"/>
      <c r="AC1136" s="33"/>
      <c r="AD1136" s="33"/>
      <c r="AE1136" s="33"/>
      <c r="AF1136" s="33"/>
      <c r="AG1136" s="33"/>
      <c r="AH1136" s="33"/>
      <c r="AI1136" s="33"/>
      <c r="AJ1136" s="33"/>
      <c r="AK1136" s="33"/>
      <c r="AL1136" s="33"/>
      <c r="AM1136" s="33"/>
      <c r="AN1136" s="33"/>
      <c r="AO1136" s="33"/>
      <c r="AP1136" s="33"/>
      <c r="AQ1136" s="33"/>
      <c r="AR1136" s="33"/>
      <c r="AS1136" s="33"/>
    </row>
    <row r="1137" spans="1:45">
      <c r="A1137" s="30"/>
      <c r="B1137" s="30"/>
      <c r="C1137" s="30"/>
      <c r="D1137" s="30"/>
      <c r="E1137" s="38"/>
      <c r="F1137" s="38"/>
      <c r="G1137" s="38"/>
      <c r="H1137" s="38"/>
      <c r="I1137" s="38"/>
      <c r="J1137" s="38"/>
      <c r="K1137" s="38"/>
      <c r="L1137" s="33"/>
      <c r="M1137" s="33"/>
      <c r="N1137" s="33"/>
      <c r="O1137" s="114"/>
      <c r="P1137" s="35"/>
      <c r="Q1137" s="33"/>
      <c r="R1137" s="33"/>
      <c r="S1137" s="33"/>
      <c r="T1137" s="33"/>
      <c r="U1137" s="33"/>
      <c r="V1137" s="33"/>
      <c r="W1137" s="33"/>
      <c r="X1137" s="33"/>
      <c r="Y1137" s="33"/>
      <c r="Z1137" s="33"/>
      <c r="AA1137" s="33"/>
      <c r="AB1137" s="33"/>
      <c r="AC1137" s="33"/>
      <c r="AD1137" s="33"/>
      <c r="AE1137" s="33"/>
      <c r="AF1137" s="33"/>
      <c r="AG1137" s="33"/>
      <c r="AH1137" s="33"/>
      <c r="AI1137" s="33"/>
      <c r="AJ1137" s="33"/>
      <c r="AK1137" s="33"/>
      <c r="AL1137" s="33"/>
      <c r="AM1137" s="33"/>
      <c r="AN1137" s="33"/>
      <c r="AO1137" s="33"/>
      <c r="AP1137" s="33"/>
      <c r="AQ1137" s="33"/>
      <c r="AR1137" s="33"/>
      <c r="AS1137" s="33"/>
    </row>
    <row r="1138" spans="1:45">
      <c r="A1138" s="30"/>
      <c r="B1138" s="30"/>
      <c r="C1138" s="30"/>
      <c r="D1138" s="30"/>
      <c r="E1138" s="38"/>
      <c r="F1138" s="38"/>
      <c r="G1138" s="38"/>
      <c r="H1138" s="38"/>
      <c r="I1138" s="38"/>
      <c r="J1138" s="38"/>
      <c r="K1138" s="38"/>
      <c r="L1138" s="33"/>
      <c r="M1138" s="33"/>
      <c r="N1138" s="33"/>
      <c r="O1138" s="114"/>
      <c r="P1138" s="35"/>
      <c r="Q1138" s="33"/>
      <c r="R1138" s="33"/>
      <c r="S1138" s="33"/>
      <c r="T1138" s="33"/>
      <c r="U1138" s="33"/>
      <c r="V1138" s="33"/>
      <c r="W1138" s="33"/>
      <c r="X1138" s="33"/>
      <c r="Y1138" s="33"/>
      <c r="Z1138" s="33"/>
      <c r="AA1138" s="33"/>
      <c r="AB1138" s="33"/>
      <c r="AC1138" s="33"/>
      <c r="AD1138" s="33"/>
      <c r="AE1138" s="33"/>
      <c r="AF1138" s="33"/>
      <c r="AG1138" s="33"/>
      <c r="AH1138" s="33"/>
      <c r="AI1138" s="33"/>
      <c r="AJ1138" s="33"/>
      <c r="AK1138" s="33"/>
      <c r="AL1138" s="33"/>
      <c r="AM1138" s="33"/>
      <c r="AN1138" s="33"/>
      <c r="AO1138" s="33"/>
      <c r="AP1138" s="33"/>
      <c r="AQ1138" s="33"/>
      <c r="AR1138" s="33"/>
      <c r="AS1138" s="33"/>
    </row>
    <row r="1139" spans="1:45">
      <c r="A1139" s="30"/>
      <c r="B1139" s="30"/>
      <c r="C1139" s="30"/>
      <c r="D1139" s="30"/>
      <c r="E1139" s="38"/>
      <c r="F1139" s="38"/>
      <c r="G1139" s="38"/>
      <c r="H1139" s="38"/>
      <c r="I1139" s="38"/>
      <c r="J1139" s="38"/>
      <c r="K1139" s="38"/>
      <c r="L1139" s="33"/>
      <c r="M1139" s="33"/>
      <c r="N1139" s="33"/>
      <c r="O1139" s="114"/>
      <c r="P1139" s="35"/>
      <c r="Q1139" s="33"/>
      <c r="R1139" s="33"/>
      <c r="S1139" s="33"/>
      <c r="T1139" s="33"/>
      <c r="U1139" s="33"/>
      <c r="V1139" s="33"/>
      <c r="W1139" s="33"/>
      <c r="X1139" s="33"/>
      <c r="Y1139" s="33"/>
      <c r="Z1139" s="33"/>
      <c r="AA1139" s="33"/>
      <c r="AB1139" s="33"/>
      <c r="AC1139" s="33"/>
      <c r="AD1139" s="33"/>
      <c r="AE1139" s="33"/>
      <c r="AF1139" s="33"/>
      <c r="AG1139" s="33"/>
      <c r="AH1139" s="33"/>
      <c r="AI1139" s="33"/>
      <c r="AJ1139" s="33"/>
      <c r="AK1139" s="33"/>
      <c r="AL1139" s="33"/>
      <c r="AM1139" s="33"/>
      <c r="AN1139" s="33"/>
      <c r="AO1139" s="33"/>
      <c r="AP1139" s="33"/>
      <c r="AQ1139" s="33"/>
      <c r="AR1139" s="33"/>
      <c r="AS1139" s="33"/>
    </row>
    <row r="1140" spans="1:45">
      <c r="A1140" s="30"/>
      <c r="B1140" s="30"/>
      <c r="C1140" s="30"/>
      <c r="D1140" s="30"/>
      <c r="E1140" s="38"/>
      <c r="F1140" s="38"/>
      <c r="G1140" s="38"/>
      <c r="H1140" s="38"/>
      <c r="I1140" s="38"/>
      <c r="J1140" s="38"/>
      <c r="K1140" s="38"/>
      <c r="L1140" s="33"/>
      <c r="M1140" s="33"/>
      <c r="N1140" s="33"/>
      <c r="O1140" s="114"/>
      <c r="P1140" s="35"/>
      <c r="Q1140" s="33"/>
      <c r="R1140" s="33"/>
      <c r="S1140" s="33"/>
      <c r="T1140" s="33"/>
      <c r="U1140" s="33"/>
      <c r="V1140" s="33"/>
      <c r="W1140" s="33"/>
      <c r="X1140" s="33"/>
      <c r="Y1140" s="33"/>
      <c r="Z1140" s="33"/>
      <c r="AA1140" s="33"/>
      <c r="AB1140" s="33"/>
      <c r="AC1140" s="33"/>
      <c r="AD1140" s="33"/>
      <c r="AE1140" s="33"/>
      <c r="AF1140" s="33"/>
      <c r="AG1140" s="33"/>
      <c r="AH1140" s="33"/>
      <c r="AI1140" s="33"/>
      <c r="AJ1140" s="33"/>
      <c r="AK1140" s="33"/>
      <c r="AL1140" s="33"/>
      <c r="AM1140" s="33"/>
      <c r="AN1140" s="33"/>
      <c r="AO1140" s="33"/>
      <c r="AP1140" s="33"/>
      <c r="AQ1140" s="33"/>
      <c r="AR1140" s="33"/>
      <c r="AS1140" s="33"/>
    </row>
    <row r="1141" spans="1:45">
      <c r="A1141" s="30"/>
      <c r="B1141" s="30"/>
      <c r="C1141" s="30"/>
      <c r="D1141" s="30"/>
      <c r="E1141" s="38"/>
      <c r="F1141" s="38"/>
      <c r="G1141" s="38"/>
      <c r="H1141" s="38"/>
      <c r="I1141" s="38"/>
      <c r="J1141" s="38"/>
      <c r="K1141" s="38"/>
      <c r="L1141" s="33"/>
      <c r="M1141" s="33"/>
      <c r="N1141" s="33"/>
      <c r="O1141" s="114"/>
      <c r="P1141" s="35"/>
      <c r="Q1141" s="33"/>
      <c r="R1141" s="33"/>
      <c r="S1141" s="33"/>
      <c r="T1141" s="33"/>
      <c r="U1141" s="33"/>
      <c r="V1141" s="33"/>
      <c r="W1141" s="33"/>
      <c r="X1141" s="33"/>
      <c r="Y1141" s="33"/>
      <c r="Z1141" s="33"/>
      <c r="AA1141" s="33"/>
      <c r="AB1141" s="33"/>
      <c r="AC1141" s="33"/>
      <c r="AD1141" s="33"/>
      <c r="AE1141" s="33"/>
      <c r="AF1141" s="33"/>
      <c r="AG1141" s="33"/>
      <c r="AH1141" s="33"/>
      <c r="AI1141" s="33"/>
      <c r="AJ1141" s="33"/>
      <c r="AK1141" s="33"/>
      <c r="AL1141" s="33"/>
      <c r="AM1141" s="33"/>
      <c r="AN1141" s="33"/>
      <c r="AO1141" s="33"/>
      <c r="AP1141" s="33"/>
      <c r="AQ1141" s="33"/>
      <c r="AR1141" s="33"/>
      <c r="AS1141" s="33"/>
    </row>
    <row r="1142" spans="1:45">
      <c r="A1142" s="30"/>
      <c r="B1142" s="30"/>
      <c r="C1142" s="30"/>
      <c r="D1142" s="30"/>
      <c r="E1142" s="38"/>
      <c r="F1142" s="38"/>
      <c r="G1142" s="38"/>
      <c r="H1142" s="38"/>
      <c r="I1142" s="38"/>
      <c r="J1142" s="38"/>
      <c r="K1142" s="38"/>
      <c r="L1142" s="33"/>
      <c r="M1142" s="33"/>
      <c r="N1142" s="33"/>
      <c r="O1142" s="114"/>
      <c r="P1142" s="35"/>
      <c r="Q1142" s="33"/>
      <c r="R1142" s="33"/>
      <c r="S1142" s="33"/>
      <c r="T1142" s="33"/>
      <c r="U1142" s="33"/>
      <c r="V1142" s="33"/>
      <c r="W1142" s="33"/>
      <c r="X1142" s="33"/>
      <c r="Y1142" s="33"/>
      <c r="Z1142" s="33"/>
      <c r="AA1142" s="33"/>
      <c r="AB1142" s="33"/>
      <c r="AC1142" s="33"/>
      <c r="AD1142" s="33"/>
      <c r="AE1142" s="33"/>
      <c r="AF1142" s="33"/>
      <c r="AG1142" s="33"/>
      <c r="AH1142" s="33"/>
      <c r="AI1142" s="33"/>
      <c r="AJ1142" s="33"/>
      <c r="AK1142" s="33"/>
      <c r="AL1142" s="33"/>
      <c r="AM1142" s="33"/>
      <c r="AN1142" s="33"/>
      <c r="AO1142" s="33"/>
      <c r="AP1142" s="33"/>
      <c r="AQ1142" s="33"/>
      <c r="AR1142" s="33"/>
      <c r="AS1142" s="33"/>
    </row>
    <row r="1143" spans="1:45">
      <c r="A1143" s="30"/>
      <c r="B1143" s="30"/>
      <c r="C1143" s="30"/>
      <c r="D1143" s="30"/>
      <c r="E1143" s="38"/>
      <c r="F1143" s="38"/>
      <c r="G1143" s="38"/>
      <c r="H1143" s="38"/>
      <c r="I1143" s="38"/>
      <c r="J1143" s="38"/>
      <c r="K1143" s="38"/>
      <c r="L1143" s="33"/>
      <c r="M1143" s="33"/>
      <c r="N1143" s="33"/>
      <c r="O1143" s="114"/>
      <c r="P1143" s="35"/>
      <c r="Q1143" s="33"/>
      <c r="R1143" s="33"/>
      <c r="S1143" s="33"/>
      <c r="T1143" s="33"/>
      <c r="U1143" s="33"/>
      <c r="V1143" s="33"/>
      <c r="W1143" s="33"/>
      <c r="X1143" s="33"/>
      <c r="Y1143" s="33"/>
      <c r="Z1143" s="33"/>
      <c r="AA1143" s="33"/>
      <c r="AB1143" s="33"/>
      <c r="AC1143" s="33"/>
      <c r="AD1143" s="33"/>
      <c r="AE1143" s="33"/>
      <c r="AF1143" s="33"/>
      <c r="AG1143" s="33"/>
      <c r="AH1143" s="33"/>
      <c r="AI1143" s="33"/>
      <c r="AJ1143" s="33"/>
      <c r="AK1143" s="33"/>
      <c r="AL1143" s="33"/>
      <c r="AM1143" s="33"/>
      <c r="AN1143" s="33"/>
      <c r="AO1143" s="33"/>
      <c r="AP1143" s="33"/>
      <c r="AQ1143" s="33"/>
      <c r="AR1143" s="33"/>
      <c r="AS1143" s="33"/>
    </row>
    <row r="1144" spans="1:45">
      <c r="A1144" s="30"/>
      <c r="B1144" s="30"/>
      <c r="C1144" s="30"/>
      <c r="D1144" s="30"/>
      <c r="E1144" s="38"/>
      <c r="F1144" s="38"/>
      <c r="G1144" s="38"/>
      <c r="H1144" s="38"/>
      <c r="I1144" s="38"/>
      <c r="J1144" s="38"/>
      <c r="K1144" s="38"/>
      <c r="L1144" s="33"/>
      <c r="M1144" s="33"/>
      <c r="N1144" s="33"/>
      <c r="O1144" s="114"/>
      <c r="P1144" s="35"/>
      <c r="Q1144" s="33"/>
      <c r="R1144" s="33"/>
      <c r="S1144" s="33"/>
      <c r="T1144" s="33"/>
      <c r="U1144" s="33"/>
      <c r="V1144" s="33"/>
      <c r="W1144" s="33"/>
      <c r="X1144" s="33"/>
      <c r="Y1144" s="33"/>
      <c r="Z1144" s="33"/>
      <c r="AA1144" s="33"/>
      <c r="AB1144" s="33"/>
      <c r="AC1144" s="33"/>
      <c r="AD1144" s="33"/>
      <c r="AE1144" s="33"/>
      <c r="AF1144" s="33"/>
      <c r="AG1144" s="33"/>
      <c r="AH1144" s="33"/>
      <c r="AI1144" s="33"/>
      <c r="AJ1144" s="33"/>
      <c r="AK1144" s="33"/>
      <c r="AL1144" s="33"/>
      <c r="AM1144" s="33"/>
      <c r="AN1144" s="33"/>
      <c r="AO1144" s="33"/>
      <c r="AP1144" s="33"/>
      <c r="AQ1144" s="33"/>
      <c r="AR1144" s="33"/>
      <c r="AS1144" s="33"/>
    </row>
    <row r="1145" spans="1:45">
      <c r="A1145" s="30"/>
      <c r="B1145" s="30"/>
      <c r="C1145" s="30"/>
      <c r="D1145" s="30"/>
      <c r="E1145" s="38"/>
      <c r="F1145" s="38"/>
      <c r="G1145" s="38"/>
      <c r="H1145" s="38"/>
      <c r="I1145" s="38"/>
      <c r="J1145" s="38"/>
      <c r="K1145" s="38"/>
      <c r="L1145" s="33"/>
      <c r="M1145" s="33"/>
      <c r="N1145" s="33"/>
      <c r="O1145" s="114"/>
      <c r="P1145" s="35"/>
      <c r="Q1145" s="33"/>
      <c r="R1145" s="33"/>
      <c r="S1145" s="33"/>
      <c r="T1145" s="33"/>
      <c r="U1145" s="33"/>
      <c r="V1145" s="33"/>
      <c r="W1145" s="33"/>
      <c r="X1145" s="33"/>
      <c r="Y1145" s="33"/>
      <c r="Z1145" s="33"/>
      <c r="AA1145" s="33"/>
      <c r="AB1145" s="33"/>
      <c r="AC1145" s="33"/>
      <c r="AD1145" s="33"/>
      <c r="AE1145" s="33"/>
      <c r="AF1145" s="33"/>
      <c r="AG1145" s="33"/>
      <c r="AH1145" s="33"/>
      <c r="AI1145" s="33"/>
      <c r="AJ1145" s="33"/>
      <c r="AK1145" s="33"/>
      <c r="AL1145" s="33"/>
      <c r="AM1145" s="33"/>
      <c r="AN1145" s="33"/>
      <c r="AO1145" s="33"/>
      <c r="AP1145" s="33"/>
      <c r="AQ1145" s="33"/>
      <c r="AR1145" s="33"/>
      <c r="AS1145" s="33"/>
    </row>
    <row r="1146" spans="1:45">
      <c r="A1146" s="30"/>
      <c r="B1146" s="30"/>
      <c r="C1146" s="30"/>
      <c r="D1146" s="30"/>
      <c r="E1146" s="38"/>
      <c r="F1146" s="38"/>
      <c r="G1146" s="38"/>
      <c r="H1146" s="38"/>
      <c r="I1146" s="38"/>
      <c r="J1146" s="38"/>
      <c r="K1146" s="38"/>
      <c r="L1146" s="33"/>
      <c r="M1146" s="33"/>
      <c r="N1146" s="33"/>
      <c r="O1146" s="114"/>
      <c r="P1146" s="35"/>
      <c r="Q1146" s="33"/>
      <c r="R1146" s="33"/>
      <c r="S1146" s="33"/>
      <c r="T1146" s="33"/>
      <c r="U1146" s="33"/>
      <c r="V1146" s="33"/>
      <c r="W1146" s="33"/>
      <c r="X1146" s="33"/>
      <c r="Y1146" s="33"/>
      <c r="Z1146" s="33"/>
      <c r="AA1146" s="33"/>
      <c r="AB1146" s="33"/>
      <c r="AC1146" s="33"/>
      <c r="AD1146" s="33"/>
      <c r="AE1146" s="33"/>
      <c r="AF1146" s="33"/>
      <c r="AG1146" s="33"/>
      <c r="AH1146" s="33"/>
      <c r="AI1146" s="33"/>
      <c r="AJ1146" s="33"/>
      <c r="AK1146" s="33"/>
      <c r="AL1146" s="33"/>
      <c r="AM1146" s="33"/>
      <c r="AN1146" s="33"/>
      <c r="AO1146" s="33"/>
      <c r="AP1146" s="33"/>
      <c r="AQ1146" s="33"/>
      <c r="AR1146" s="33"/>
      <c r="AS1146" s="33"/>
    </row>
    <row r="1147" spans="1:45">
      <c r="A1147" s="30"/>
      <c r="B1147" s="30"/>
      <c r="C1147" s="30"/>
      <c r="D1147" s="30"/>
      <c r="E1147" s="38"/>
      <c r="F1147" s="38"/>
      <c r="G1147" s="38"/>
      <c r="H1147" s="38"/>
      <c r="I1147" s="38"/>
      <c r="J1147" s="38"/>
      <c r="K1147" s="38"/>
      <c r="L1147" s="33"/>
      <c r="M1147" s="33"/>
      <c r="N1147" s="33"/>
      <c r="O1147" s="114"/>
      <c r="P1147" s="35"/>
      <c r="Q1147" s="33"/>
      <c r="R1147" s="33"/>
      <c r="S1147" s="33"/>
      <c r="T1147" s="33"/>
      <c r="U1147" s="33"/>
      <c r="V1147" s="33"/>
      <c r="W1147" s="33"/>
      <c r="X1147" s="33"/>
      <c r="Y1147" s="33"/>
      <c r="Z1147" s="33"/>
      <c r="AA1147" s="33"/>
      <c r="AB1147" s="33"/>
      <c r="AC1147" s="33"/>
      <c r="AD1147" s="33"/>
      <c r="AE1147" s="33"/>
      <c r="AF1147" s="33"/>
      <c r="AG1147" s="33"/>
      <c r="AH1147" s="33"/>
      <c r="AI1147" s="33"/>
      <c r="AJ1147" s="33"/>
      <c r="AK1147" s="33"/>
      <c r="AL1147" s="33"/>
      <c r="AM1147" s="33"/>
      <c r="AN1147" s="33"/>
      <c r="AO1147" s="33"/>
      <c r="AP1147" s="33"/>
      <c r="AQ1147" s="33"/>
      <c r="AR1147" s="33"/>
      <c r="AS1147" s="33"/>
    </row>
    <row r="1148" spans="1:45">
      <c r="A1148" s="30"/>
      <c r="B1148" s="30"/>
      <c r="C1148" s="30"/>
      <c r="D1148" s="30"/>
      <c r="E1148" s="38"/>
      <c r="F1148" s="38"/>
      <c r="G1148" s="38"/>
      <c r="H1148" s="38"/>
      <c r="I1148" s="38"/>
      <c r="J1148" s="38"/>
      <c r="K1148" s="38"/>
      <c r="L1148" s="33"/>
      <c r="M1148" s="33"/>
      <c r="N1148" s="33"/>
      <c r="O1148" s="114"/>
      <c r="P1148" s="35"/>
      <c r="Q1148" s="33"/>
      <c r="R1148" s="33"/>
      <c r="S1148" s="33"/>
      <c r="T1148" s="33"/>
      <c r="U1148" s="33"/>
      <c r="V1148" s="33"/>
      <c r="W1148" s="33"/>
      <c r="X1148" s="33"/>
      <c r="Y1148" s="33"/>
      <c r="Z1148" s="33"/>
      <c r="AA1148" s="33"/>
      <c r="AB1148" s="33"/>
      <c r="AC1148" s="33"/>
      <c r="AD1148" s="33"/>
      <c r="AE1148" s="33"/>
      <c r="AF1148" s="33"/>
      <c r="AG1148" s="33"/>
      <c r="AH1148" s="33"/>
      <c r="AI1148" s="33"/>
      <c r="AJ1148" s="33"/>
      <c r="AK1148" s="33"/>
      <c r="AL1148" s="33"/>
      <c r="AM1148" s="33"/>
      <c r="AN1148" s="33"/>
      <c r="AO1148" s="33"/>
      <c r="AP1148" s="33"/>
      <c r="AQ1148" s="33"/>
      <c r="AR1148" s="33"/>
      <c r="AS1148" s="33"/>
    </row>
    <row r="1149" spans="1:45">
      <c r="A1149" s="30"/>
      <c r="B1149" s="30"/>
      <c r="C1149" s="30"/>
      <c r="D1149" s="30"/>
      <c r="E1149" s="38"/>
      <c r="F1149" s="38"/>
      <c r="G1149" s="38"/>
      <c r="H1149" s="38"/>
      <c r="I1149" s="38"/>
      <c r="J1149" s="38"/>
      <c r="K1149" s="38"/>
      <c r="L1149" s="33"/>
      <c r="M1149" s="33"/>
      <c r="N1149" s="33"/>
      <c r="O1149" s="114"/>
      <c r="P1149" s="35"/>
      <c r="Q1149" s="33"/>
      <c r="R1149" s="33"/>
      <c r="S1149" s="33"/>
      <c r="T1149" s="33"/>
      <c r="U1149" s="33"/>
      <c r="V1149" s="33"/>
      <c r="W1149" s="33"/>
      <c r="X1149" s="33"/>
      <c r="Y1149" s="33"/>
      <c r="Z1149" s="33"/>
      <c r="AA1149" s="33"/>
      <c r="AB1149" s="33"/>
      <c r="AC1149" s="33"/>
      <c r="AD1149" s="33"/>
      <c r="AE1149" s="33"/>
      <c r="AF1149" s="33"/>
      <c r="AG1149" s="33"/>
      <c r="AH1149" s="33"/>
      <c r="AI1149" s="33"/>
      <c r="AJ1149" s="33"/>
      <c r="AK1149" s="33"/>
      <c r="AL1149" s="33"/>
      <c r="AM1149" s="33"/>
      <c r="AN1149" s="33"/>
      <c r="AO1149" s="33"/>
      <c r="AP1149" s="33"/>
      <c r="AQ1149" s="33"/>
      <c r="AR1149" s="33"/>
      <c r="AS1149" s="33"/>
    </row>
    <row r="1150" spans="1:45">
      <c r="A1150" s="30"/>
      <c r="B1150" s="30"/>
      <c r="C1150" s="30"/>
      <c r="D1150" s="30"/>
      <c r="E1150" s="38"/>
      <c r="F1150" s="38"/>
      <c r="G1150" s="38"/>
      <c r="H1150" s="38"/>
      <c r="I1150" s="38"/>
      <c r="J1150" s="38"/>
      <c r="K1150" s="38"/>
      <c r="L1150" s="33"/>
      <c r="M1150" s="33"/>
      <c r="N1150" s="33"/>
      <c r="O1150" s="114"/>
      <c r="P1150" s="35"/>
      <c r="Q1150" s="33"/>
      <c r="R1150" s="33"/>
      <c r="S1150" s="33"/>
      <c r="T1150" s="33"/>
      <c r="U1150" s="33"/>
      <c r="V1150" s="33"/>
      <c r="W1150" s="33"/>
      <c r="X1150" s="33"/>
      <c r="Y1150" s="33"/>
      <c r="Z1150" s="33"/>
      <c r="AA1150" s="33"/>
      <c r="AB1150" s="33"/>
      <c r="AC1150" s="33"/>
      <c r="AD1150" s="33"/>
      <c r="AE1150" s="33"/>
      <c r="AF1150" s="33"/>
      <c r="AG1150" s="33"/>
      <c r="AH1150" s="33"/>
      <c r="AI1150" s="33"/>
      <c r="AJ1150" s="33"/>
      <c r="AK1150" s="33"/>
      <c r="AL1150" s="33"/>
      <c r="AM1150" s="33"/>
      <c r="AN1150" s="33"/>
      <c r="AO1150" s="33"/>
      <c r="AP1150" s="33"/>
      <c r="AQ1150" s="33"/>
      <c r="AR1150" s="33"/>
      <c r="AS1150" s="33"/>
    </row>
    <row r="1151" spans="1:45">
      <c r="A1151" s="30"/>
      <c r="B1151" s="30"/>
      <c r="C1151" s="30"/>
      <c r="D1151" s="30"/>
      <c r="E1151" s="38"/>
      <c r="F1151" s="38"/>
      <c r="G1151" s="38"/>
      <c r="H1151" s="38"/>
      <c r="I1151" s="38"/>
      <c r="J1151" s="38"/>
      <c r="K1151" s="38"/>
      <c r="L1151" s="33"/>
      <c r="M1151" s="33"/>
      <c r="N1151" s="33"/>
      <c r="O1151" s="114"/>
      <c r="P1151" s="35"/>
      <c r="Q1151" s="33"/>
      <c r="R1151" s="33"/>
      <c r="S1151" s="33"/>
      <c r="T1151" s="33"/>
      <c r="U1151" s="33"/>
      <c r="V1151" s="33"/>
      <c r="W1151" s="33"/>
      <c r="X1151" s="33"/>
      <c r="Y1151" s="33"/>
      <c r="Z1151" s="33"/>
      <c r="AA1151" s="33"/>
      <c r="AB1151" s="33"/>
      <c r="AC1151" s="33"/>
      <c r="AD1151" s="33"/>
      <c r="AE1151" s="33"/>
      <c r="AF1151" s="33"/>
      <c r="AG1151" s="33"/>
      <c r="AH1151" s="33"/>
      <c r="AI1151" s="33"/>
      <c r="AJ1151" s="33"/>
      <c r="AK1151" s="33"/>
      <c r="AL1151" s="33"/>
      <c r="AM1151" s="33"/>
      <c r="AN1151" s="33"/>
      <c r="AO1151" s="33"/>
      <c r="AP1151" s="33"/>
      <c r="AQ1151" s="33"/>
      <c r="AR1151" s="33"/>
      <c r="AS1151" s="33"/>
    </row>
    <row r="1152" spans="1:45">
      <c r="A1152" s="30"/>
      <c r="B1152" s="30"/>
      <c r="C1152" s="30"/>
      <c r="D1152" s="30"/>
      <c r="E1152" s="38"/>
      <c r="F1152" s="38"/>
      <c r="G1152" s="38"/>
      <c r="H1152" s="38"/>
      <c r="I1152" s="38"/>
      <c r="J1152" s="38"/>
      <c r="K1152" s="38"/>
      <c r="L1152" s="33"/>
      <c r="M1152" s="33"/>
      <c r="N1152" s="33"/>
      <c r="O1152" s="114"/>
      <c r="P1152" s="35"/>
      <c r="Q1152" s="33"/>
      <c r="R1152" s="33"/>
      <c r="S1152" s="33"/>
      <c r="T1152" s="33"/>
      <c r="U1152" s="33"/>
      <c r="V1152" s="33"/>
      <c r="W1152" s="33"/>
      <c r="X1152" s="33"/>
      <c r="Y1152" s="33"/>
      <c r="Z1152" s="33"/>
      <c r="AA1152" s="33"/>
      <c r="AB1152" s="33"/>
      <c r="AC1152" s="33"/>
      <c r="AD1152" s="33"/>
      <c r="AE1152" s="33"/>
      <c r="AF1152" s="33"/>
      <c r="AG1152" s="33"/>
      <c r="AH1152" s="33"/>
      <c r="AI1152" s="33"/>
      <c r="AJ1152" s="33"/>
      <c r="AK1152" s="33"/>
      <c r="AL1152" s="33"/>
      <c r="AM1152" s="33"/>
      <c r="AN1152" s="33"/>
      <c r="AO1152" s="33"/>
      <c r="AP1152" s="33"/>
      <c r="AQ1152" s="33"/>
      <c r="AR1152" s="33"/>
      <c r="AS1152" s="33"/>
    </row>
    <row r="1153" spans="1:45">
      <c r="A1153" s="30"/>
      <c r="B1153" s="30"/>
      <c r="C1153" s="30"/>
      <c r="D1153" s="30"/>
      <c r="E1153" s="38"/>
      <c r="F1153" s="38"/>
      <c r="G1153" s="38"/>
      <c r="H1153" s="38"/>
      <c r="I1153" s="38"/>
      <c r="J1153" s="38"/>
      <c r="K1153" s="38"/>
      <c r="L1153" s="33"/>
      <c r="M1153" s="33"/>
      <c r="N1153" s="33"/>
      <c r="O1153" s="114"/>
      <c r="P1153" s="35"/>
      <c r="Q1153" s="33"/>
      <c r="R1153" s="33"/>
      <c r="S1153" s="33"/>
      <c r="T1153" s="33"/>
      <c r="U1153" s="33"/>
      <c r="V1153" s="33"/>
      <c r="W1153" s="33"/>
      <c r="X1153" s="33"/>
      <c r="Y1153" s="33"/>
      <c r="Z1153" s="33"/>
      <c r="AA1153" s="33"/>
      <c r="AB1153" s="33"/>
      <c r="AC1153" s="33"/>
      <c r="AD1153" s="33"/>
      <c r="AE1153" s="33"/>
      <c r="AF1153" s="33"/>
      <c r="AG1153" s="33"/>
      <c r="AH1153" s="33"/>
      <c r="AI1153" s="33"/>
      <c r="AJ1153" s="33"/>
      <c r="AK1153" s="33"/>
      <c r="AL1153" s="33"/>
      <c r="AM1153" s="33"/>
      <c r="AN1153" s="33"/>
      <c r="AO1153" s="33"/>
      <c r="AP1153" s="33"/>
      <c r="AQ1153" s="33"/>
      <c r="AR1153" s="33"/>
      <c r="AS1153" s="33"/>
    </row>
    <row r="1154" spans="1:45">
      <c r="A1154" s="30"/>
      <c r="B1154" s="30"/>
      <c r="C1154" s="30"/>
      <c r="D1154" s="30"/>
      <c r="E1154" s="38"/>
      <c r="F1154" s="38"/>
      <c r="G1154" s="38"/>
      <c r="H1154" s="38"/>
      <c r="I1154" s="38"/>
      <c r="J1154" s="38"/>
      <c r="K1154" s="38"/>
      <c r="L1154" s="33"/>
      <c r="M1154" s="33"/>
      <c r="N1154" s="33"/>
      <c r="O1154" s="114"/>
      <c r="P1154" s="35"/>
      <c r="Q1154" s="33"/>
      <c r="R1154" s="33"/>
      <c r="S1154" s="33"/>
      <c r="T1154" s="33"/>
      <c r="U1154" s="33"/>
      <c r="V1154" s="33"/>
      <c r="W1154" s="33"/>
      <c r="X1154" s="33"/>
      <c r="Y1154" s="33"/>
      <c r="Z1154" s="33"/>
      <c r="AA1154" s="33"/>
      <c r="AB1154" s="33"/>
      <c r="AC1154" s="33"/>
      <c r="AD1154" s="33"/>
      <c r="AE1154" s="33"/>
      <c r="AF1154" s="33"/>
      <c r="AG1154" s="33"/>
      <c r="AH1154" s="33"/>
      <c r="AI1154" s="33"/>
      <c r="AJ1154" s="33"/>
      <c r="AK1154" s="33"/>
      <c r="AL1154" s="33"/>
      <c r="AM1154" s="33"/>
      <c r="AN1154" s="33"/>
      <c r="AO1154" s="33"/>
      <c r="AP1154" s="33"/>
      <c r="AQ1154" s="33"/>
      <c r="AR1154" s="33"/>
      <c r="AS1154" s="33"/>
    </row>
    <row r="1155" spans="1:45">
      <c r="A1155" s="30"/>
      <c r="B1155" s="30"/>
      <c r="C1155" s="30"/>
      <c r="D1155" s="30"/>
      <c r="E1155" s="38"/>
      <c r="F1155" s="38"/>
      <c r="G1155" s="38"/>
      <c r="H1155" s="38"/>
      <c r="I1155" s="38"/>
      <c r="J1155" s="38"/>
      <c r="K1155" s="38"/>
      <c r="L1155" s="33"/>
      <c r="M1155" s="33"/>
      <c r="N1155" s="33"/>
      <c r="O1155" s="114"/>
      <c r="P1155" s="35"/>
      <c r="Q1155" s="33"/>
      <c r="R1155" s="33"/>
      <c r="S1155" s="33"/>
      <c r="T1155" s="33"/>
      <c r="U1155" s="33"/>
      <c r="V1155" s="33"/>
      <c r="W1155" s="33"/>
      <c r="X1155" s="33"/>
      <c r="Y1155" s="33"/>
      <c r="Z1155" s="33"/>
      <c r="AA1155" s="33"/>
      <c r="AB1155" s="33"/>
      <c r="AC1155" s="33"/>
      <c r="AD1155" s="33"/>
      <c r="AE1155" s="33"/>
      <c r="AF1155" s="33"/>
      <c r="AG1155" s="33"/>
      <c r="AH1155" s="33"/>
      <c r="AI1155" s="33"/>
      <c r="AJ1155" s="33"/>
      <c r="AK1155" s="33"/>
      <c r="AL1155" s="33"/>
      <c r="AM1155" s="33"/>
      <c r="AN1155" s="33"/>
      <c r="AO1155" s="33"/>
      <c r="AP1155" s="33"/>
      <c r="AQ1155" s="33"/>
      <c r="AR1155" s="33"/>
      <c r="AS1155" s="33"/>
    </row>
    <row r="1156" spans="1:45">
      <c r="A1156" s="30"/>
      <c r="B1156" s="30"/>
      <c r="C1156" s="30"/>
      <c r="D1156" s="30"/>
      <c r="E1156" s="38"/>
      <c r="F1156" s="38"/>
      <c r="G1156" s="38"/>
      <c r="H1156" s="38"/>
      <c r="I1156" s="38"/>
      <c r="J1156" s="38"/>
      <c r="K1156" s="38"/>
      <c r="L1156" s="33"/>
      <c r="M1156" s="33"/>
      <c r="N1156" s="33"/>
      <c r="O1156" s="114"/>
      <c r="P1156" s="35"/>
      <c r="Q1156" s="33"/>
      <c r="R1156" s="33"/>
      <c r="S1156" s="33"/>
      <c r="T1156" s="33"/>
      <c r="U1156" s="33"/>
      <c r="V1156" s="33"/>
      <c r="W1156" s="33"/>
      <c r="X1156" s="33"/>
      <c r="Y1156" s="33"/>
      <c r="Z1156" s="33"/>
      <c r="AA1156" s="33"/>
      <c r="AB1156" s="33"/>
      <c r="AC1156" s="33"/>
      <c r="AD1156" s="33"/>
      <c r="AE1156" s="33"/>
      <c r="AF1156" s="33"/>
      <c r="AG1156" s="33"/>
      <c r="AH1156" s="33"/>
      <c r="AI1156" s="33"/>
      <c r="AJ1156" s="33"/>
      <c r="AK1156" s="33"/>
      <c r="AL1156" s="33"/>
      <c r="AM1156" s="33"/>
      <c r="AN1156" s="33"/>
      <c r="AO1156" s="33"/>
      <c r="AP1156" s="33"/>
      <c r="AQ1156" s="33"/>
      <c r="AR1156" s="33"/>
      <c r="AS1156" s="33"/>
    </row>
    <row r="1157" spans="1:45">
      <c r="A1157" s="30"/>
      <c r="B1157" s="30"/>
      <c r="C1157" s="30"/>
      <c r="D1157" s="30"/>
      <c r="E1157" s="38"/>
      <c r="F1157" s="38"/>
      <c r="G1157" s="38"/>
      <c r="H1157" s="38"/>
      <c r="I1157" s="38"/>
      <c r="J1157" s="38"/>
      <c r="K1157" s="38"/>
      <c r="L1157" s="33"/>
      <c r="M1157" s="33"/>
      <c r="N1157" s="33"/>
      <c r="O1157" s="114"/>
      <c r="P1157" s="35"/>
      <c r="Q1157" s="33"/>
      <c r="R1157" s="33"/>
      <c r="S1157" s="33"/>
      <c r="T1157" s="33"/>
      <c r="U1157" s="33"/>
      <c r="V1157" s="33"/>
      <c r="W1157" s="33"/>
      <c r="X1157" s="33"/>
      <c r="Y1157" s="33"/>
      <c r="Z1157" s="33"/>
      <c r="AA1157" s="33"/>
      <c r="AB1157" s="33"/>
      <c r="AC1157" s="33"/>
      <c r="AD1157" s="33"/>
      <c r="AE1157" s="33"/>
      <c r="AF1157" s="33"/>
      <c r="AG1157" s="33"/>
      <c r="AH1157" s="33"/>
      <c r="AI1157" s="33"/>
      <c r="AJ1157" s="33"/>
      <c r="AK1157" s="33"/>
      <c r="AL1157" s="33"/>
      <c r="AM1157" s="33"/>
      <c r="AN1157" s="33"/>
      <c r="AO1157" s="33"/>
      <c r="AP1157" s="33"/>
      <c r="AQ1157" s="33"/>
      <c r="AR1157" s="33"/>
      <c r="AS1157" s="33"/>
    </row>
    <row r="1158" spans="1:45">
      <c r="A1158" s="30"/>
      <c r="B1158" s="30"/>
      <c r="C1158" s="30"/>
      <c r="D1158" s="30"/>
      <c r="E1158" s="38"/>
      <c r="F1158" s="38"/>
      <c r="G1158" s="38"/>
      <c r="H1158" s="38"/>
      <c r="I1158" s="38"/>
      <c r="J1158" s="38"/>
      <c r="K1158" s="38"/>
      <c r="L1158" s="33"/>
      <c r="M1158" s="33"/>
      <c r="N1158" s="33"/>
      <c r="O1158" s="114"/>
      <c r="P1158" s="35"/>
      <c r="Q1158" s="33"/>
      <c r="R1158" s="33"/>
      <c r="S1158" s="33"/>
      <c r="T1158" s="33"/>
      <c r="U1158" s="33"/>
      <c r="V1158" s="33"/>
      <c r="W1158" s="33"/>
      <c r="X1158" s="33"/>
      <c r="Y1158" s="33"/>
      <c r="Z1158" s="33"/>
      <c r="AA1158" s="33"/>
      <c r="AB1158" s="33"/>
      <c r="AC1158" s="33"/>
      <c r="AD1158" s="33"/>
      <c r="AE1158" s="33"/>
      <c r="AF1158" s="33"/>
      <c r="AG1158" s="33"/>
      <c r="AH1158" s="33"/>
      <c r="AI1158" s="33"/>
      <c r="AJ1158" s="33"/>
      <c r="AK1158" s="33"/>
      <c r="AL1158" s="33"/>
      <c r="AM1158" s="33"/>
      <c r="AN1158" s="33"/>
      <c r="AO1158" s="33"/>
      <c r="AP1158" s="33"/>
      <c r="AQ1158" s="33"/>
      <c r="AR1158" s="33"/>
      <c r="AS1158" s="33"/>
    </row>
    <row r="1159" spans="1:45">
      <c r="A1159" s="30"/>
      <c r="B1159" s="30"/>
      <c r="C1159" s="30"/>
      <c r="D1159" s="30"/>
      <c r="E1159" s="38"/>
      <c r="F1159" s="38"/>
      <c r="G1159" s="38"/>
      <c r="H1159" s="38"/>
      <c r="I1159" s="38"/>
      <c r="J1159" s="38"/>
      <c r="K1159" s="38"/>
      <c r="L1159" s="33"/>
      <c r="M1159" s="33"/>
      <c r="N1159" s="33"/>
      <c r="O1159" s="114"/>
      <c r="P1159" s="35"/>
      <c r="Q1159" s="33"/>
      <c r="R1159" s="33"/>
      <c r="S1159" s="33"/>
      <c r="T1159" s="33"/>
      <c r="U1159" s="33"/>
      <c r="V1159" s="33"/>
      <c r="W1159" s="33"/>
      <c r="X1159" s="33"/>
      <c r="Y1159" s="33"/>
      <c r="Z1159" s="33"/>
      <c r="AA1159" s="33"/>
      <c r="AB1159" s="33"/>
      <c r="AC1159" s="33"/>
      <c r="AD1159" s="33"/>
      <c r="AE1159" s="33"/>
      <c r="AF1159" s="33"/>
      <c r="AG1159" s="33"/>
      <c r="AH1159" s="33"/>
      <c r="AI1159" s="33"/>
      <c r="AJ1159" s="33"/>
      <c r="AK1159" s="33"/>
      <c r="AL1159" s="33"/>
      <c r="AM1159" s="33"/>
      <c r="AN1159" s="33"/>
      <c r="AO1159" s="33"/>
      <c r="AP1159" s="33"/>
      <c r="AQ1159" s="33"/>
      <c r="AR1159" s="33"/>
      <c r="AS1159" s="33"/>
    </row>
    <row r="1160" spans="1:45">
      <c r="A1160" s="30"/>
      <c r="B1160" s="30"/>
      <c r="C1160" s="30"/>
      <c r="D1160" s="30"/>
      <c r="E1160" s="38"/>
      <c r="F1160" s="38"/>
      <c r="G1160" s="38"/>
      <c r="H1160" s="38"/>
      <c r="I1160" s="38"/>
      <c r="J1160" s="38"/>
      <c r="K1160" s="38"/>
      <c r="L1160" s="33"/>
      <c r="M1160" s="33"/>
      <c r="N1160" s="33"/>
      <c r="O1160" s="114"/>
      <c r="P1160" s="35"/>
      <c r="Q1160" s="33"/>
      <c r="R1160" s="33"/>
      <c r="S1160" s="33"/>
      <c r="T1160" s="33"/>
      <c r="U1160" s="33"/>
      <c r="V1160" s="33"/>
      <c r="W1160" s="33"/>
      <c r="X1160" s="33"/>
      <c r="Y1160" s="33"/>
      <c r="Z1160" s="33"/>
      <c r="AA1160" s="33"/>
      <c r="AB1160" s="33"/>
      <c r="AC1160" s="33"/>
      <c r="AD1160" s="33"/>
      <c r="AE1160" s="33"/>
      <c r="AF1160" s="33"/>
      <c r="AG1160" s="33"/>
      <c r="AH1160" s="33"/>
      <c r="AI1160" s="33"/>
      <c r="AJ1160" s="33"/>
      <c r="AK1160" s="33"/>
      <c r="AL1160" s="33"/>
      <c r="AM1160" s="33"/>
      <c r="AN1160" s="33"/>
      <c r="AO1160" s="33"/>
      <c r="AP1160" s="33"/>
      <c r="AQ1160" s="33"/>
      <c r="AR1160" s="33"/>
      <c r="AS1160" s="33"/>
    </row>
    <row r="1161" spans="1:45">
      <c r="A1161" s="30"/>
      <c r="B1161" s="30"/>
      <c r="C1161" s="30"/>
      <c r="D1161" s="30"/>
      <c r="E1161" s="38"/>
      <c r="F1161" s="38"/>
      <c r="G1161" s="38"/>
      <c r="H1161" s="38"/>
      <c r="I1161" s="38"/>
      <c r="J1161" s="38"/>
      <c r="K1161" s="38"/>
      <c r="L1161" s="33"/>
      <c r="M1161" s="33"/>
      <c r="N1161" s="33"/>
      <c r="O1161" s="114"/>
      <c r="P1161" s="35"/>
      <c r="Q1161" s="33"/>
      <c r="R1161" s="33"/>
      <c r="S1161" s="33"/>
      <c r="T1161" s="33"/>
      <c r="U1161" s="33"/>
      <c r="V1161" s="33"/>
      <c r="W1161" s="33"/>
      <c r="X1161" s="33"/>
      <c r="Y1161" s="33"/>
      <c r="Z1161" s="33"/>
      <c r="AA1161" s="33"/>
      <c r="AB1161" s="33"/>
      <c r="AC1161" s="33"/>
      <c r="AD1161" s="33"/>
      <c r="AE1161" s="33"/>
      <c r="AF1161" s="33"/>
      <c r="AG1161" s="33"/>
      <c r="AH1161" s="33"/>
      <c r="AI1161" s="33"/>
      <c r="AJ1161" s="33"/>
      <c r="AK1161" s="33"/>
      <c r="AL1161" s="33"/>
      <c r="AM1161" s="33"/>
      <c r="AN1161" s="33"/>
      <c r="AO1161" s="33"/>
      <c r="AP1161" s="33"/>
      <c r="AQ1161" s="33"/>
      <c r="AR1161" s="33"/>
      <c r="AS1161" s="33"/>
    </row>
    <row r="1162" spans="1:45">
      <c r="A1162" s="30"/>
      <c r="B1162" s="30"/>
      <c r="C1162" s="30"/>
      <c r="D1162" s="30"/>
      <c r="E1162" s="38"/>
      <c r="F1162" s="38"/>
      <c r="G1162" s="38"/>
      <c r="H1162" s="38"/>
      <c r="I1162" s="38"/>
      <c r="J1162" s="38"/>
      <c r="K1162" s="38"/>
      <c r="L1162" s="33"/>
      <c r="M1162" s="33"/>
      <c r="N1162" s="33"/>
      <c r="O1162" s="114"/>
      <c r="P1162" s="35"/>
      <c r="Q1162" s="33"/>
      <c r="R1162" s="33"/>
      <c r="S1162" s="33"/>
      <c r="T1162" s="33"/>
      <c r="U1162" s="33"/>
      <c r="V1162" s="33"/>
      <c r="W1162" s="33"/>
      <c r="X1162" s="33"/>
      <c r="Y1162" s="33"/>
      <c r="Z1162" s="33"/>
      <c r="AA1162" s="33"/>
      <c r="AB1162" s="33"/>
      <c r="AC1162" s="33"/>
      <c r="AD1162" s="33"/>
      <c r="AE1162" s="33"/>
      <c r="AF1162" s="33"/>
      <c r="AG1162" s="33"/>
      <c r="AH1162" s="33"/>
      <c r="AI1162" s="33"/>
      <c r="AJ1162" s="33"/>
      <c r="AK1162" s="33"/>
      <c r="AL1162" s="33"/>
      <c r="AM1162" s="33"/>
      <c r="AN1162" s="33"/>
      <c r="AO1162" s="33"/>
      <c r="AP1162" s="33"/>
      <c r="AQ1162" s="33"/>
      <c r="AR1162" s="33"/>
      <c r="AS1162" s="33"/>
    </row>
    <row r="1163" spans="1:45">
      <c r="A1163" s="30"/>
      <c r="B1163" s="30"/>
      <c r="C1163" s="30"/>
      <c r="D1163" s="30"/>
      <c r="E1163" s="38"/>
      <c r="F1163" s="38"/>
      <c r="G1163" s="38"/>
      <c r="H1163" s="38"/>
      <c r="I1163" s="38"/>
      <c r="J1163" s="38"/>
      <c r="K1163" s="38"/>
      <c r="L1163" s="33"/>
      <c r="M1163" s="33"/>
      <c r="N1163" s="33"/>
      <c r="O1163" s="114"/>
      <c r="P1163" s="35"/>
      <c r="Q1163" s="33"/>
      <c r="R1163" s="33"/>
      <c r="S1163" s="33"/>
      <c r="T1163" s="33"/>
      <c r="U1163" s="33"/>
      <c r="V1163" s="33"/>
      <c r="W1163" s="33"/>
      <c r="X1163" s="33"/>
      <c r="Y1163" s="33"/>
      <c r="Z1163" s="33"/>
      <c r="AA1163" s="33"/>
      <c r="AB1163" s="33"/>
      <c r="AC1163" s="33"/>
      <c r="AD1163" s="33"/>
      <c r="AE1163" s="33"/>
      <c r="AF1163" s="33"/>
      <c r="AG1163" s="33"/>
      <c r="AH1163" s="33"/>
      <c r="AI1163" s="33"/>
      <c r="AJ1163" s="33"/>
      <c r="AK1163" s="33"/>
      <c r="AL1163" s="33"/>
      <c r="AM1163" s="33"/>
      <c r="AN1163" s="33"/>
      <c r="AO1163" s="33"/>
      <c r="AP1163" s="33"/>
      <c r="AQ1163" s="33"/>
      <c r="AR1163" s="33"/>
      <c r="AS1163" s="33"/>
    </row>
    <row r="1164" spans="1:45">
      <c r="A1164" s="30"/>
      <c r="B1164" s="30"/>
      <c r="C1164" s="30"/>
      <c r="D1164" s="30"/>
      <c r="E1164" s="38"/>
      <c r="F1164" s="38"/>
      <c r="G1164" s="38"/>
      <c r="H1164" s="38"/>
      <c r="I1164" s="38"/>
      <c r="J1164" s="38"/>
      <c r="K1164" s="38"/>
      <c r="L1164" s="33"/>
      <c r="M1164" s="33"/>
      <c r="N1164" s="33"/>
      <c r="O1164" s="114"/>
      <c r="P1164" s="35"/>
      <c r="Q1164" s="33"/>
      <c r="R1164" s="33"/>
      <c r="S1164" s="33"/>
      <c r="T1164" s="33"/>
      <c r="U1164" s="33"/>
      <c r="V1164" s="33"/>
      <c r="W1164" s="33"/>
      <c r="X1164" s="33"/>
      <c r="Y1164" s="33"/>
      <c r="Z1164" s="33"/>
      <c r="AA1164" s="33"/>
      <c r="AB1164" s="33"/>
      <c r="AC1164" s="33"/>
      <c r="AD1164" s="33"/>
      <c r="AE1164" s="33"/>
      <c r="AF1164" s="33"/>
      <c r="AG1164" s="33"/>
      <c r="AH1164" s="33"/>
      <c r="AI1164" s="33"/>
      <c r="AJ1164" s="33"/>
      <c r="AK1164" s="33"/>
      <c r="AL1164" s="33"/>
      <c r="AM1164" s="33"/>
      <c r="AN1164" s="33"/>
      <c r="AO1164" s="33"/>
      <c r="AP1164" s="33"/>
      <c r="AQ1164" s="33"/>
      <c r="AR1164" s="33"/>
      <c r="AS1164" s="33"/>
    </row>
    <row r="1165" spans="1:45">
      <c r="A1165" s="30"/>
      <c r="B1165" s="30"/>
      <c r="C1165" s="30"/>
      <c r="D1165" s="30"/>
      <c r="E1165" s="38"/>
      <c r="F1165" s="38"/>
      <c r="G1165" s="38"/>
      <c r="H1165" s="38"/>
      <c r="I1165" s="38"/>
      <c r="J1165" s="38"/>
      <c r="K1165" s="38"/>
      <c r="L1165" s="33"/>
      <c r="M1165" s="33"/>
      <c r="N1165" s="33"/>
      <c r="O1165" s="114"/>
      <c r="P1165" s="35"/>
      <c r="Q1165" s="33"/>
      <c r="R1165" s="33"/>
      <c r="S1165" s="33"/>
      <c r="T1165" s="33"/>
      <c r="U1165" s="33"/>
      <c r="V1165" s="33"/>
      <c r="W1165" s="33"/>
      <c r="X1165" s="33"/>
      <c r="Y1165" s="33"/>
      <c r="Z1165" s="33"/>
      <c r="AA1165" s="33"/>
      <c r="AB1165" s="33"/>
      <c r="AC1165" s="33"/>
      <c r="AD1165" s="33"/>
      <c r="AE1165" s="33"/>
      <c r="AF1165" s="33"/>
      <c r="AG1165" s="33"/>
      <c r="AH1165" s="33"/>
      <c r="AI1165" s="33"/>
      <c r="AJ1165" s="33"/>
      <c r="AK1165" s="33"/>
      <c r="AL1165" s="33"/>
      <c r="AM1165" s="33"/>
      <c r="AN1165" s="33"/>
      <c r="AO1165" s="33"/>
      <c r="AP1165" s="33"/>
      <c r="AQ1165" s="33"/>
      <c r="AR1165" s="33"/>
      <c r="AS1165" s="33"/>
    </row>
    <row r="1166" spans="1:45">
      <c r="A1166" s="30"/>
      <c r="B1166" s="30"/>
      <c r="C1166" s="30"/>
      <c r="D1166" s="30"/>
      <c r="E1166" s="38"/>
      <c r="F1166" s="38"/>
      <c r="G1166" s="38"/>
      <c r="H1166" s="38"/>
      <c r="I1166" s="38"/>
      <c r="J1166" s="38"/>
      <c r="K1166" s="38"/>
      <c r="L1166" s="33"/>
      <c r="M1166" s="33"/>
      <c r="N1166" s="33"/>
      <c r="O1166" s="114"/>
      <c r="P1166" s="35"/>
      <c r="Q1166" s="33"/>
      <c r="R1166" s="33"/>
      <c r="S1166" s="33"/>
      <c r="T1166" s="33"/>
      <c r="U1166" s="33"/>
      <c r="V1166" s="33"/>
      <c r="W1166" s="33"/>
      <c r="X1166" s="33"/>
      <c r="Y1166" s="33"/>
      <c r="Z1166" s="33"/>
      <c r="AA1166" s="33"/>
      <c r="AB1166" s="33"/>
      <c r="AC1166" s="33"/>
      <c r="AD1166" s="33"/>
      <c r="AE1166" s="33"/>
      <c r="AF1166" s="33"/>
      <c r="AG1166" s="33"/>
      <c r="AH1166" s="33"/>
      <c r="AI1166" s="33"/>
      <c r="AJ1166" s="33"/>
      <c r="AK1166" s="33"/>
      <c r="AL1166" s="33"/>
      <c r="AM1166" s="33"/>
      <c r="AN1166" s="33"/>
      <c r="AO1166" s="33"/>
      <c r="AP1166" s="33"/>
      <c r="AQ1166" s="33"/>
      <c r="AR1166" s="33"/>
      <c r="AS1166" s="33"/>
    </row>
    <row r="1167" spans="1:45">
      <c r="A1167" s="30"/>
      <c r="B1167" s="30"/>
      <c r="C1167" s="30"/>
      <c r="D1167" s="30"/>
      <c r="E1167" s="38"/>
      <c r="F1167" s="38"/>
      <c r="G1167" s="38"/>
      <c r="H1167" s="38"/>
      <c r="I1167" s="38"/>
      <c r="J1167" s="38"/>
      <c r="K1167" s="38"/>
      <c r="L1167" s="33"/>
      <c r="M1167" s="33"/>
      <c r="N1167" s="33"/>
      <c r="O1167" s="114"/>
      <c r="P1167" s="35"/>
      <c r="Q1167" s="33"/>
      <c r="R1167" s="33"/>
      <c r="S1167" s="33"/>
      <c r="T1167" s="33"/>
      <c r="U1167" s="33"/>
      <c r="V1167" s="33"/>
      <c r="W1167" s="33"/>
      <c r="X1167" s="33"/>
      <c r="Y1167" s="33"/>
      <c r="Z1167" s="33"/>
      <c r="AA1167" s="33"/>
      <c r="AB1167" s="33"/>
      <c r="AC1167" s="33"/>
      <c r="AD1167" s="33"/>
      <c r="AE1167" s="33"/>
      <c r="AF1167" s="33"/>
      <c r="AG1167" s="33"/>
      <c r="AH1167" s="33"/>
      <c r="AI1167" s="33"/>
      <c r="AJ1167" s="33"/>
      <c r="AK1167" s="33"/>
      <c r="AL1167" s="33"/>
      <c r="AM1167" s="33"/>
      <c r="AN1167" s="33"/>
      <c r="AO1167" s="33"/>
      <c r="AP1167" s="33"/>
      <c r="AQ1167" s="33"/>
      <c r="AR1167" s="33"/>
      <c r="AS1167" s="33"/>
    </row>
    <row r="1168" spans="1:45">
      <c r="A1168" s="30"/>
      <c r="B1168" s="30"/>
      <c r="C1168" s="30"/>
      <c r="D1168" s="30"/>
      <c r="E1168" s="38"/>
      <c r="F1168" s="38"/>
      <c r="G1168" s="38"/>
      <c r="H1168" s="38"/>
      <c r="I1168" s="38"/>
      <c r="J1168" s="38"/>
      <c r="K1168" s="38"/>
      <c r="L1168" s="33"/>
      <c r="M1168" s="33"/>
      <c r="N1168" s="33"/>
      <c r="O1168" s="114"/>
      <c r="P1168" s="35"/>
      <c r="Q1168" s="33"/>
      <c r="R1168" s="33"/>
      <c r="S1168" s="33"/>
      <c r="T1168" s="33"/>
      <c r="U1168" s="33"/>
      <c r="V1168" s="33"/>
      <c r="W1168" s="33"/>
      <c r="X1168" s="33"/>
      <c r="Y1168" s="33"/>
      <c r="Z1168" s="33"/>
      <c r="AA1168" s="33"/>
      <c r="AB1168" s="33"/>
      <c r="AC1168" s="33"/>
      <c r="AD1168" s="33"/>
      <c r="AE1168" s="33"/>
      <c r="AF1168" s="33"/>
      <c r="AG1168" s="33"/>
      <c r="AH1168" s="33"/>
      <c r="AI1168" s="33"/>
      <c r="AJ1168" s="33"/>
      <c r="AK1168" s="33"/>
      <c r="AL1168" s="33"/>
      <c r="AM1168" s="33"/>
      <c r="AN1168" s="33"/>
      <c r="AO1168" s="33"/>
      <c r="AP1168" s="33"/>
      <c r="AQ1168" s="33"/>
      <c r="AR1168" s="33"/>
      <c r="AS1168" s="33"/>
    </row>
    <row r="1169" spans="1:45">
      <c r="A1169" s="30"/>
      <c r="B1169" s="30"/>
      <c r="C1169" s="30"/>
      <c r="D1169" s="30"/>
      <c r="E1169" s="38"/>
      <c r="F1169" s="38"/>
      <c r="G1169" s="38"/>
      <c r="H1169" s="38"/>
      <c r="I1169" s="38"/>
      <c r="J1169" s="38"/>
      <c r="K1169" s="38"/>
      <c r="L1169" s="33"/>
      <c r="M1169" s="33"/>
      <c r="N1169" s="33"/>
      <c r="O1169" s="114"/>
      <c r="P1169" s="35"/>
      <c r="Q1169" s="33"/>
      <c r="R1169" s="33"/>
      <c r="S1169" s="33"/>
      <c r="T1169" s="33"/>
      <c r="U1169" s="33"/>
      <c r="V1169" s="33"/>
      <c r="W1169" s="33"/>
      <c r="X1169" s="33"/>
      <c r="Y1169" s="33"/>
      <c r="Z1169" s="33"/>
      <c r="AA1169" s="33"/>
      <c r="AB1169" s="33"/>
      <c r="AC1169" s="33"/>
      <c r="AD1169" s="33"/>
      <c r="AE1169" s="33"/>
      <c r="AF1169" s="33"/>
      <c r="AG1169" s="33"/>
      <c r="AH1169" s="33"/>
      <c r="AI1169" s="33"/>
      <c r="AJ1169" s="33"/>
      <c r="AK1169" s="33"/>
      <c r="AL1169" s="33"/>
      <c r="AM1169" s="33"/>
      <c r="AN1169" s="33"/>
      <c r="AO1169" s="33"/>
      <c r="AP1169" s="33"/>
      <c r="AQ1169" s="33"/>
      <c r="AR1169" s="33"/>
      <c r="AS1169" s="33"/>
    </row>
    <row r="1170" spans="1:45">
      <c r="A1170" s="30"/>
      <c r="B1170" s="30"/>
      <c r="C1170" s="30"/>
      <c r="D1170" s="30"/>
      <c r="E1170" s="38"/>
      <c r="F1170" s="38"/>
      <c r="G1170" s="38"/>
      <c r="H1170" s="38"/>
      <c r="I1170" s="38"/>
      <c r="J1170" s="38"/>
      <c r="K1170" s="38"/>
      <c r="L1170" s="33"/>
      <c r="M1170" s="33"/>
      <c r="N1170" s="33"/>
      <c r="O1170" s="114"/>
      <c r="P1170" s="35"/>
      <c r="Q1170" s="33"/>
      <c r="R1170" s="33"/>
      <c r="S1170" s="33"/>
      <c r="T1170" s="33"/>
      <c r="U1170" s="33"/>
      <c r="V1170" s="33"/>
      <c r="W1170" s="33"/>
      <c r="X1170" s="33"/>
      <c r="Y1170" s="33"/>
      <c r="Z1170" s="33"/>
      <c r="AA1170" s="33"/>
      <c r="AB1170" s="33"/>
      <c r="AC1170" s="33"/>
      <c r="AD1170" s="33"/>
      <c r="AE1170" s="33"/>
      <c r="AF1170" s="33"/>
      <c r="AG1170" s="33"/>
      <c r="AH1170" s="33"/>
      <c r="AI1170" s="33"/>
      <c r="AJ1170" s="33"/>
      <c r="AK1170" s="33"/>
      <c r="AL1170" s="33"/>
      <c r="AM1170" s="33"/>
      <c r="AN1170" s="33"/>
      <c r="AO1170" s="33"/>
      <c r="AP1170" s="33"/>
      <c r="AQ1170" s="33"/>
      <c r="AR1170" s="33"/>
      <c r="AS1170" s="33"/>
    </row>
    <row r="1171" spans="1:45">
      <c r="A1171" s="30"/>
      <c r="B1171" s="30"/>
      <c r="C1171" s="30"/>
      <c r="D1171" s="30"/>
      <c r="E1171" s="38"/>
      <c r="F1171" s="38"/>
      <c r="G1171" s="38"/>
      <c r="H1171" s="38"/>
      <c r="I1171" s="38"/>
      <c r="J1171" s="38"/>
      <c r="K1171" s="38"/>
      <c r="L1171" s="33"/>
      <c r="M1171" s="33"/>
      <c r="N1171" s="33"/>
      <c r="O1171" s="114"/>
      <c r="P1171" s="35"/>
      <c r="Q1171" s="33"/>
      <c r="R1171" s="33"/>
      <c r="S1171" s="33"/>
      <c r="T1171" s="33"/>
      <c r="U1171" s="33"/>
      <c r="V1171" s="33"/>
      <c r="W1171" s="33"/>
      <c r="X1171" s="33"/>
      <c r="Y1171" s="33"/>
      <c r="Z1171" s="33"/>
      <c r="AA1171" s="33"/>
      <c r="AB1171" s="33"/>
      <c r="AC1171" s="33"/>
      <c r="AD1171" s="33"/>
      <c r="AE1171" s="33"/>
      <c r="AF1171" s="33"/>
      <c r="AG1171" s="33"/>
      <c r="AH1171" s="33"/>
      <c r="AI1171" s="33"/>
      <c r="AJ1171" s="33"/>
      <c r="AK1171" s="33"/>
      <c r="AL1171" s="33"/>
      <c r="AM1171" s="33"/>
      <c r="AN1171" s="33"/>
      <c r="AO1171" s="33"/>
      <c r="AP1171" s="33"/>
      <c r="AQ1171" s="33"/>
      <c r="AR1171" s="33"/>
      <c r="AS1171" s="33"/>
    </row>
    <row r="1172" spans="1:45">
      <c r="A1172" s="30"/>
      <c r="B1172" s="30"/>
      <c r="C1172" s="30"/>
      <c r="D1172" s="30"/>
      <c r="E1172" s="38"/>
      <c r="F1172" s="38"/>
      <c r="G1172" s="38"/>
      <c r="H1172" s="38"/>
      <c r="I1172" s="38"/>
      <c r="J1172" s="38"/>
      <c r="K1172" s="38"/>
      <c r="L1172" s="33"/>
      <c r="M1172" s="33"/>
      <c r="N1172" s="33"/>
      <c r="O1172" s="114"/>
      <c r="P1172" s="35"/>
      <c r="Q1172" s="33"/>
      <c r="R1172" s="33"/>
      <c r="S1172" s="33"/>
      <c r="T1172" s="33"/>
      <c r="U1172" s="33"/>
      <c r="V1172" s="33"/>
      <c r="W1172" s="33"/>
      <c r="X1172" s="33"/>
      <c r="Y1172" s="33"/>
      <c r="Z1172" s="33"/>
      <c r="AA1172" s="33"/>
      <c r="AB1172" s="33"/>
      <c r="AC1172" s="33"/>
      <c r="AD1172" s="33"/>
      <c r="AE1172" s="33"/>
      <c r="AF1172" s="33"/>
      <c r="AG1172" s="33"/>
      <c r="AH1172" s="33"/>
      <c r="AI1172" s="33"/>
      <c r="AJ1172" s="33"/>
      <c r="AK1172" s="33"/>
      <c r="AL1172" s="33"/>
      <c r="AM1172" s="33"/>
      <c r="AN1172" s="33"/>
      <c r="AO1172" s="33"/>
      <c r="AP1172" s="33"/>
      <c r="AQ1172" s="33"/>
      <c r="AR1172" s="33"/>
      <c r="AS1172" s="33"/>
    </row>
    <row r="1173" spans="1:45">
      <c r="A1173" s="30"/>
      <c r="B1173" s="30"/>
      <c r="C1173" s="30"/>
      <c r="D1173" s="30"/>
      <c r="E1173" s="38"/>
      <c r="F1173" s="38"/>
      <c r="G1173" s="38"/>
      <c r="H1173" s="38"/>
      <c r="I1173" s="38"/>
      <c r="J1173" s="38"/>
      <c r="K1173" s="38"/>
      <c r="L1173" s="33"/>
      <c r="M1173" s="33"/>
      <c r="N1173" s="33"/>
      <c r="O1173" s="114"/>
      <c r="P1173" s="35"/>
      <c r="Q1173" s="33"/>
      <c r="R1173" s="33"/>
      <c r="S1173" s="33"/>
      <c r="T1173" s="33"/>
      <c r="U1173" s="33"/>
      <c r="V1173" s="33"/>
      <c r="W1173" s="33"/>
      <c r="X1173" s="33"/>
      <c r="Y1173" s="33"/>
      <c r="Z1173" s="33"/>
      <c r="AA1173" s="33"/>
      <c r="AB1173" s="33"/>
      <c r="AC1173" s="33"/>
      <c r="AD1173" s="33"/>
      <c r="AE1173" s="33"/>
      <c r="AF1173" s="33"/>
      <c r="AG1173" s="33"/>
      <c r="AH1173" s="33"/>
      <c r="AI1173" s="33"/>
      <c r="AJ1173" s="33"/>
      <c r="AK1173" s="33"/>
      <c r="AL1173" s="33"/>
      <c r="AM1173" s="33"/>
      <c r="AN1173" s="33"/>
      <c r="AO1173" s="33"/>
      <c r="AP1173" s="33"/>
      <c r="AQ1173" s="33"/>
      <c r="AR1173" s="33"/>
      <c r="AS1173" s="33"/>
    </row>
    <row r="1174" spans="1:45">
      <c r="A1174" s="30"/>
      <c r="B1174" s="30"/>
      <c r="C1174" s="30"/>
      <c r="D1174" s="30"/>
      <c r="E1174" s="38"/>
      <c r="F1174" s="38"/>
      <c r="G1174" s="38"/>
      <c r="H1174" s="38"/>
      <c r="I1174" s="38"/>
      <c r="J1174" s="38"/>
      <c r="K1174" s="38"/>
      <c r="L1174" s="33"/>
      <c r="M1174" s="33"/>
      <c r="N1174" s="33"/>
      <c r="O1174" s="114"/>
      <c r="P1174" s="35"/>
      <c r="Q1174" s="33"/>
      <c r="R1174" s="33"/>
      <c r="S1174" s="33"/>
      <c r="T1174" s="33"/>
      <c r="U1174" s="33"/>
      <c r="V1174" s="33"/>
      <c r="W1174" s="33"/>
      <c r="X1174" s="33"/>
      <c r="Y1174" s="33"/>
      <c r="Z1174" s="33"/>
      <c r="AA1174" s="33"/>
      <c r="AB1174" s="33"/>
      <c r="AC1174" s="33"/>
      <c r="AD1174" s="33"/>
      <c r="AE1174" s="33"/>
      <c r="AF1174" s="33"/>
      <c r="AG1174" s="33"/>
      <c r="AH1174" s="33"/>
      <c r="AI1174" s="33"/>
      <c r="AJ1174" s="33"/>
      <c r="AK1174" s="33"/>
      <c r="AL1174" s="33"/>
      <c r="AM1174" s="33"/>
      <c r="AN1174" s="33"/>
      <c r="AO1174" s="33"/>
      <c r="AP1174" s="33"/>
      <c r="AQ1174" s="33"/>
      <c r="AR1174" s="33"/>
      <c r="AS1174" s="33"/>
    </row>
    <row r="1175" spans="1:45">
      <c r="A1175" s="30"/>
      <c r="B1175" s="30"/>
      <c r="C1175" s="30"/>
      <c r="D1175" s="30"/>
      <c r="E1175" s="38"/>
      <c r="F1175" s="38"/>
      <c r="G1175" s="38"/>
      <c r="H1175" s="38"/>
      <c r="I1175" s="38"/>
      <c r="J1175" s="38"/>
      <c r="K1175" s="38"/>
      <c r="L1175" s="33"/>
      <c r="M1175" s="33"/>
      <c r="N1175" s="33"/>
      <c r="O1175" s="114"/>
      <c r="P1175" s="35"/>
      <c r="Q1175" s="33"/>
      <c r="R1175" s="33"/>
      <c r="S1175" s="33"/>
      <c r="T1175" s="33"/>
      <c r="U1175" s="33"/>
      <c r="V1175" s="33"/>
      <c r="W1175" s="33"/>
      <c r="X1175" s="33"/>
      <c r="Y1175" s="33"/>
      <c r="Z1175" s="33"/>
      <c r="AA1175" s="33"/>
      <c r="AB1175" s="33"/>
      <c r="AC1175" s="33"/>
      <c r="AD1175" s="33"/>
      <c r="AE1175" s="33"/>
      <c r="AF1175" s="33"/>
      <c r="AG1175" s="33"/>
      <c r="AH1175" s="33"/>
      <c r="AI1175" s="33"/>
      <c r="AJ1175" s="33"/>
      <c r="AK1175" s="33"/>
      <c r="AL1175" s="33"/>
      <c r="AM1175" s="33"/>
      <c r="AN1175" s="33"/>
      <c r="AO1175" s="33"/>
      <c r="AP1175" s="33"/>
      <c r="AQ1175" s="33"/>
      <c r="AR1175" s="33"/>
      <c r="AS1175" s="33"/>
    </row>
    <row r="1176" spans="1:45">
      <c r="A1176" s="30"/>
      <c r="B1176" s="30"/>
      <c r="C1176" s="30"/>
      <c r="D1176" s="30"/>
      <c r="E1176" s="38"/>
      <c r="F1176" s="38"/>
      <c r="G1176" s="38"/>
      <c r="H1176" s="38"/>
      <c r="I1176" s="38"/>
      <c r="J1176" s="38"/>
      <c r="K1176" s="38"/>
      <c r="L1176" s="33"/>
      <c r="M1176" s="33"/>
      <c r="N1176" s="33"/>
      <c r="O1176" s="114"/>
      <c r="P1176" s="35"/>
      <c r="Q1176" s="33"/>
      <c r="R1176" s="33"/>
      <c r="S1176" s="33"/>
      <c r="T1176" s="33"/>
      <c r="U1176" s="33"/>
      <c r="V1176" s="33"/>
      <c r="W1176" s="33"/>
      <c r="X1176" s="33"/>
      <c r="Y1176" s="33"/>
      <c r="Z1176" s="33"/>
      <c r="AA1176" s="33"/>
      <c r="AB1176" s="33"/>
      <c r="AC1176" s="33"/>
      <c r="AD1176" s="33"/>
      <c r="AE1176" s="33"/>
      <c r="AF1176" s="33"/>
      <c r="AG1176" s="33"/>
      <c r="AH1176" s="33"/>
      <c r="AI1176" s="33"/>
      <c r="AJ1176" s="33"/>
      <c r="AK1176" s="33"/>
      <c r="AL1176" s="33"/>
      <c r="AM1176" s="33"/>
      <c r="AN1176" s="33"/>
      <c r="AO1176" s="33"/>
      <c r="AP1176" s="33"/>
      <c r="AQ1176" s="33"/>
      <c r="AR1176" s="33"/>
      <c r="AS1176" s="33"/>
    </row>
    <row r="1177" spans="1:45">
      <c r="A1177" s="30"/>
      <c r="B1177" s="30"/>
      <c r="C1177" s="30"/>
      <c r="D1177" s="30"/>
      <c r="E1177" s="38"/>
      <c r="F1177" s="38"/>
      <c r="G1177" s="38"/>
      <c r="H1177" s="38"/>
      <c r="I1177" s="38"/>
      <c r="J1177" s="38"/>
      <c r="K1177" s="38"/>
      <c r="L1177" s="33"/>
      <c r="M1177" s="33"/>
      <c r="N1177" s="33"/>
      <c r="O1177" s="114"/>
      <c r="P1177" s="35"/>
      <c r="Q1177" s="33"/>
      <c r="R1177" s="33"/>
      <c r="S1177" s="33"/>
      <c r="T1177" s="33"/>
      <c r="U1177" s="33"/>
      <c r="V1177" s="33"/>
      <c r="W1177" s="33"/>
      <c r="X1177" s="33"/>
      <c r="Y1177" s="33"/>
      <c r="Z1177" s="33"/>
      <c r="AA1177" s="33"/>
      <c r="AB1177" s="33"/>
      <c r="AC1177" s="33"/>
      <c r="AD1177" s="33"/>
      <c r="AE1177" s="33"/>
      <c r="AF1177" s="33"/>
      <c r="AG1177" s="33"/>
      <c r="AH1177" s="33"/>
      <c r="AI1177" s="33"/>
      <c r="AJ1177" s="33"/>
      <c r="AK1177" s="33"/>
      <c r="AL1177" s="33"/>
      <c r="AM1177" s="33"/>
      <c r="AN1177" s="33"/>
      <c r="AO1177" s="33"/>
      <c r="AP1177" s="33"/>
      <c r="AQ1177" s="33"/>
      <c r="AR1177" s="33"/>
      <c r="AS1177" s="33"/>
    </row>
    <row r="1178" spans="1:45">
      <c r="A1178" s="30"/>
      <c r="B1178" s="30"/>
      <c r="C1178" s="30"/>
      <c r="D1178" s="30"/>
      <c r="E1178" s="38"/>
      <c r="F1178" s="38"/>
      <c r="G1178" s="38"/>
      <c r="H1178" s="38"/>
      <c r="I1178" s="38"/>
      <c r="J1178" s="38"/>
      <c r="K1178" s="38"/>
      <c r="L1178" s="33"/>
      <c r="M1178" s="33"/>
      <c r="N1178" s="33"/>
      <c r="O1178" s="114"/>
      <c r="P1178" s="35"/>
      <c r="Q1178" s="33"/>
      <c r="R1178" s="33"/>
      <c r="S1178" s="33"/>
      <c r="T1178" s="33"/>
      <c r="U1178" s="33"/>
      <c r="V1178" s="33"/>
      <c r="W1178" s="33"/>
      <c r="X1178" s="33"/>
      <c r="Y1178" s="33"/>
      <c r="Z1178" s="33"/>
      <c r="AA1178" s="33"/>
      <c r="AB1178" s="33"/>
      <c r="AC1178" s="33"/>
      <c r="AD1178" s="33"/>
      <c r="AE1178" s="33"/>
      <c r="AF1178" s="33"/>
      <c r="AG1178" s="33"/>
      <c r="AH1178" s="33"/>
      <c r="AI1178" s="33"/>
      <c r="AJ1178" s="33"/>
      <c r="AK1178" s="33"/>
      <c r="AL1178" s="33"/>
      <c r="AM1178" s="33"/>
      <c r="AN1178" s="33"/>
      <c r="AO1178" s="33"/>
      <c r="AP1178" s="33"/>
      <c r="AQ1178" s="33"/>
      <c r="AR1178" s="33"/>
      <c r="AS1178" s="33"/>
    </row>
    <row r="1179" spans="1:45">
      <c r="A1179" s="30"/>
      <c r="B1179" s="30"/>
      <c r="C1179" s="30"/>
      <c r="D1179" s="30"/>
      <c r="E1179" s="38"/>
      <c r="F1179" s="38"/>
      <c r="G1179" s="38"/>
      <c r="H1179" s="38"/>
      <c r="I1179" s="38"/>
      <c r="J1179" s="38"/>
      <c r="K1179" s="38"/>
      <c r="L1179" s="33"/>
      <c r="M1179" s="33"/>
      <c r="N1179" s="33"/>
      <c r="O1179" s="114"/>
      <c r="P1179" s="35"/>
      <c r="Q1179" s="33"/>
      <c r="R1179" s="33"/>
      <c r="S1179" s="33"/>
      <c r="T1179" s="33"/>
      <c r="U1179" s="33"/>
      <c r="V1179" s="33"/>
      <c r="W1179" s="33"/>
      <c r="X1179" s="33"/>
      <c r="Y1179" s="33"/>
      <c r="Z1179" s="33"/>
      <c r="AA1179" s="33"/>
      <c r="AB1179" s="33"/>
      <c r="AC1179" s="33"/>
      <c r="AD1179" s="33"/>
      <c r="AE1179" s="33"/>
      <c r="AF1179" s="33"/>
      <c r="AG1179" s="33"/>
      <c r="AH1179" s="33"/>
      <c r="AI1179" s="33"/>
      <c r="AJ1179" s="33"/>
      <c r="AK1179" s="33"/>
      <c r="AL1179" s="33"/>
      <c r="AM1179" s="33"/>
      <c r="AN1179" s="33"/>
      <c r="AO1179" s="33"/>
      <c r="AP1179" s="33"/>
      <c r="AQ1179" s="33"/>
      <c r="AR1179" s="33"/>
      <c r="AS1179" s="33"/>
    </row>
    <row r="1180" spans="1:45">
      <c r="A1180" s="30"/>
      <c r="B1180" s="30"/>
      <c r="C1180" s="30"/>
      <c r="D1180" s="30"/>
      <c r="E1180" s="38"/>
      <c r="F1180" s="38"/>
      <c r="G1180" s="38"/>
      <c r="H1180" s="38"/>
      <c r="I1180" s="38"/>
      <c r="J1180" s="38"/>
      <c r="K1180" s="38"/>
      <c r="L1180" s="33"/>
      <c r="M1180" s="33"/>
      <c r="N1180" s="33"/>
      <c r="O1180" s="114"/>
      <c r="P1180" s="35"/>
      <c r="Q1180" s="33"/>
      <c r="R1180" s="33"/>
      <c r="S1180" s="33"/>
      <c r="T1180" s="33"/>
      <c r="U1180" s="33"/>
      <c r="V1180" s="33"/>
      <c r="W1180" s="33"/>
      <c r="X1180" s="33"/>
      <c r="Y1180" s="33"/>
      <c r="Z1180" s="33"/>
      <c r="AA1180" s="33"/>
      <c r="AB1180" s="33"/>
      <c r="AC1180" s="33"/>
      <c r="AD1180" s="33"/>
      <c r="AE1180" s="33"/>
      <c r="AF1180" s="33"/>
      <c r="AG1180" s="33"/>
      <c r="AH1180" s="33"/>
      <c r="AI1180" s="33"/>
      <c r="AJ1180" s="33"/>
      <c r="AK1180" s="33"/>
      <c r="AL1180" s="33"/>
      <c r="AM1180" s="33"/>
      <c r="AN1180" s="33"/>
      <c r="AO1180" s="33"/>
      <c r="AP1180" s="33"/>
      <c r="AQ1180" s="33"/>
      <c r="AR1180" s="33"/>
      <c r="AS1180" s="33"/>
    </row>
    <row r="1181" spans="1:45">
      <c r="A1181" s="30"/>
      <c r="B1181" s="30"/>
      <c r="C1181" s="30"/>
      <c r="D1181" s="30"/>
      <c r="E1181" s="38"/>
      <c r="F1181" s="38"/>
      <c r="G1181" s="38"/>
      <c r="H1181" s="38"/>
      <c r="I1181" s="38"/>
      <c r="J1181" s="38"/>
      <c r="K1181" s="38"/>
      <c r="L1181" s="33"/>
      <c r="M1181" s="33"/>
      <c r="N1181" s="33"/>
      <c r="O1181" s="114"/>
      <c r="P1181" s="35"/>
      <c r="Q1181" s="33"/>
      <c r="R1181" s="33"/>
      <c r="S1181" s="33"/>
      <c r="T1181" s="33"/>
      <c r="U1181" s="33"/>
      <c r="V1181" s="33"/>
      <c r="W1181" s="33"/>
      <c r="X1181" s="33"/>
      <c r="Y1181" s="33"/>
      <c r="Z1181" s="33"/>
      <c r="AA1181" s="33"/>
      <c r="AB1181" s="33"/>
      <c r="AC1181" s="33"/>
      <c r="AD1181" s="33"/>
      <c r="AE1181" s="33"/>
      <c r="AF1181" s="33"/>
      <c r="AG1181" s="33"/>
      <c r="AH1181" s="33"/>
      <c r="AI1181" s="33"/>
      <c r="AJ1181" s="33"/>
      <c r="AK1181" s="33"/>
      <c r="AL1181" s="33"/>
      <c r="AM1181" s="33"/>
      <c r="AN1181" s="33"/>
      <c r="AO1181" s="33"/>
      <c r="AP1181" s="33"/>
      <c r="AQ1181" s="33"/>
      <c r="AR1181" s="33"/>
      <c r="AS1181" s="33"/>
    </row>
    <row r="1182" spans="1:45">
      <c r="A1182" s="30"/>
      <c r="B1182" s="30"/>
      <c r="C1182" s="30"/>
      <c r="D1182" s="30"/>
      <c r="E1182" s="38"/>
      <c r="F1182" s="38"/>
      <c r="G1182" s="38"/>
      <c r="H1182" s="38"/>
      <c r="I1182" s="38"/>
      <c r="J1182" s="38"/>
      <c r="K1182" s="38"/>
      <c r="L1182" s="33"/>
      <c r="M1182" s="33"/>
      <c r="N1182" s="33"/>
      <c r="O1182" s="114"/>
      <c r="P1182" s="35"/>
      <c r="Q1182" s="33"/>
      <c r="R1182" s="33"/>
      <c r="S1182" s="33"/>
      <c r="T1182" s="33"/>
      <c r="U1182" s="33"/>
      <c r="V1182" s="33"/>
      <c r="W1182" s="33"/>
      <c r="X1182" s="33"/>
      <c r="Y1182" s="33"/>
      <c r="Z1182" s="33"/>
      <c r="AA1182" s="33"/>
      <c r="AB1182" s="33"/>
      <c r="AC1182" s="33"/>
      <c r="AD1182" s="33"/>
      <c r="AE1182" s="33"/>
      <c r="AF1182" s="33"/>
      <c r="AG1182" s="33"/>
      <c r="AH1182" s="33"/>
      <c r="AI1182" s="33"/>
      <c r="AJ1182" s="33"/>
      <c r="AK1182" s="33"/>
      <c r="AL1182" s="33"/>
      <c r="AM1182" s="33"/>
      <c r="AN1182" s="33"/>
      <c r="AO1182" s="33"/>
      <c r="AP1182" s="33"/>
      <c r="AQ1182" s="33"/>
      <c r="AR1182" s="33"/>
      <c r="AS1182" s="33"/>
    </row>
    <row r="1183" spans="1:45">
      <c r="A1183" s="30"/>
      <c r="B1183" s="30"/>
      <c r="C1183" s="30"/>
      <c r="D1183" s="30"/>
      <c r="E1183" s="38"/>
      <c r="F1183" s="38"/>
      <c r="G1183" s="38"/>
      <c r="H1183" s="38"/>
      <c r="I1183" s="38"/>
      <c r="J1183" s="38"/>
      <c r="K1183" s="38"/>
      <c r="L1183" s="33"/>
      <c r="M1183" s="33"/>
      <c r="N1183" s="33"/>
      <c r="O1183" s="114"/>
      <c r="P1183" s="35"/>
      <c r="Q1183" s="33"/>
      <c r="R1183" s="33"/>
      <c r="S1183" s="33"/>
      <c r="T1183" s="33"/>
      <c r="U1183" s="33"/>
      <c r="V1183" s="33"/>
      <c r="W1183" s="33"/>
      <c r="X1183" s="33"/>
      <c r="Y1183" s="33"/>
      <c r="Z1183" s="33"/>
      <c r="AA1183" s="33"/>
      <c r="AB1183" s="33"/>
      <c r="AC1183" s="33"/>
      <c r="AD1183" s="33"/>
      <c r="AE1183" s="33"/>
      <c r="AF1183" s="33"/>
      <c r="AG1183" s="33"/>
      <c r="AH1183" s="33"/>
      <c r="AI1183" s="33"/>
      <c r="AJ1183" s="33"/>
      <c r="AK1183" s="33"/>
      <c r="AL1183" s="33"/>
      <c r="AM1183" s="33"/>
      <c r="AN1183" s="33"/>
      <c r="AO1183" s="33"/>
      <c r="AP1183" s="33"/>
      <c r="AQ1183" s="33"/>
      <c r="AR1183" s="33"/>
      <c r="AS1183" s="33"/>
    </row>
    <row r="1184" spans="1:45">
      <c r="A1184" s="30"/>
      <c r="B1184" s="30"/>
      <c r="C1184" s="30"/>
      <c r="D1184" s="30"/>
      <c r="E1184" s="38"/>
      <c r="F1184" s="38"/>
      <c r="G1184" s="38"/>
      <c r="H1184" s="38"/>
      <c r="I1184" s="38"/>
      <c r="J1184" s="38"/>
      <c r="K1184" s="38"/>
      <c r="L1184" s="33"/>
      <c r="M1184" s="33"/>
      <c r="N1184" s="33"/>
      <c r="O1184" s="114"/>
      <c r="P1184" s="35"/>
      <c r="Q1184" s="33"/>
      <c r="R1184" s="33"/>
      <c r="S1184" s="33"/>
      <c r="T1184" s="33"/>
      <c r="U1184" s="33"/>
      <c r="V1184" s="33"/>
      <c r="W1184" s="33"/>
      <c r="X1184" s="33"/>
      <c r="Y1184" s="33"/>
      <c r="Z1184" s="33"/>
      <c r="AA1184" s="33"/>
      <c r="AB1184" s="33"/>
      <c r="AC1184" s="33"/>
      <c r="AD1184" s="33"/>
      <c r="AE1184" s="33"/>
      <c r="AF1184" s="33"/>
      <c r="AG1184" s="33"/>
      <c r="AH1184" s="33"/>
      <c r="AI1184" s="33"/>
      <c r="AJ1184" s="33"/>
      <c r="AK1184" s="33"/>
      <c r="AL1184" s="33"/>
      <c r="AM1184" s="33"/>
      <c r="AN1184" s="33"/>
      <c r="AO1184" s="33"/>
      <c r="AP1184" s="33"/>
      <c r="AQ1184" s="33"/>
      <c r="AR1184" s="33"/>
      <c r="AS1184" s="33"/>
    </row>
    <row r="1185" spans="1:45">
      <c r="A1185" s="30"/>
      <c r="B1185" s="30"/>
      <c r="C1185" s="30"/>
      <c r="D1185" s="30"/>
      <c r="E1185" s="38"/>
      <c r="F1185" s="38"/>
      <c r="G1185" s="38"/>
      <c r="H1185" s="38"/>
      <c r="I1185" s="38"/>
      <c r="J1185" s="38"/>
      <c r="K1185" s="38"/>
      <c r="L1185" s="33"/>
      <c r="M1185" s="33"/>
      <c r="N1185" s="33"/>
      <c r="O1185" s="114"/>
      <c r="P1185" s="35"/>
      <c r="Q1185" s="33"/>
      <c r="R1185" s="33"/>
      <c r="S1185" s="33"/>
      <c r="T1185" s="33"/>
      <c r="U1185" s="33"/>
      <c r="V1185" s="33"/>
      <c r="W1185" s="33"/>
      <c r="X1185" s="33"/>
      <c r="Y1185" s="33"/>
      <c r="Z1185" s="33"/>
      <c r="AA1185" s="33"/>
      <c r="AB1185" s="33"/>
      <c r="AC1185" s="33"/>
      <c r="AD1185" s="33"/>
      <c r="AE1185" s="33"/>
      <c r="AF1185" s="33"/>
      <c r="AG1185" s="33"/>
      <c r="AH1185" s="33"/>
      <c r="AI1185" s="33"/>
      <c r="AJ1185" s="33"/>
      <c r="AK1185" s="33"/>
      <c r="AL1185" s="33"/>
      <c r="AM1185" s="33"/>
      <c r="AN1185" s="33"/>
      <c r="AO1185" s="33"/>
      <c r="AP1185" s="33"/>
      <c r="AQ1185" s="33"/>
      <c r="AR1185" s="33"/>
      <c r="AS1185" s="33"/>
    </row>
    <row r="1186" spans="1:45">
      <c r="A1186" s="30"/>
      <c r="B1186" s="30"/>
      <c r="C1186" s="30"/>
      <c r="D1186" s="30"/>
      <c r="E1186" s="38"/>
      <c r="F1186" s="38"/>
      <c r="G1186" s="38"/>
      <c r="H1186" s="38"/>
      <c r="I1186" s="38"/>
      <c r="J1186" s="38"/>
      <c r="K1186" s="38"/>
      <c r="L1186" s="33"/>
      <c r="M1186" s="33"/>
      <c r="N1186" s="33"/>
      <c r="O1186" s="114"/>
      <c r="P1186" s="35"/>
      <c r="Q1186" s="33"/>
      <c r="R1186" s="33"/>
      <c r="S1186" s="33"/>
      <c r="T1186" s="33"/>
      <c r="U1186" s="33"/>
      <c r="V1186" s="33"/>
      <c r="W1186" s="33"/>
      <c r="X1186" s="33"/>
      <c r="Y1186" s="33"/>
      <c r="Z1186" s="33"/>
      <c r="AA1186" s="33"/>
      <c r="AB1186" s="33"/>
      <c r="AC1186" s="33"/>
      <c r="AD1186" s="33"/>
      <c r="AE1186" s="33"/>
      <c r="AF1186" s="33"/>
      <c r="AG1186" s="33"/>
      <c r="AH1186" s="33"/>
      <c r="AI1186" s="33"/>
      <c r="AJ1186" s="33"/>
      <c r="AK1186" s="33"/>
      <c r="AL1186" s="33"/>
      <c r="AM1186" s="33"/>
      <c r="AN1186" s="33"/>
      <c r="AO1186" s="33"/>
      <c r="AP1186" s="33"/>
      <c r="AQ1186" s="33"/>
      <c r="AR1186" s="33"/>
      <c r="AS1186" s="33"/>
    </row>
    <row r="1187" spans="1:45">
      <c r="A1187" s="30"/>
      <c r="B1187" s="30"/>
      <c r="C1187" s="30"/>
      <c r="D1187" s="30"/>
      <c r="E1187" s="38"/>
      <c r="F1187" s="38"/>
      <c r="G1187" s="38"/>
      <c r="H1187" s="38"/>
      <c r="I1187" s="38"/>
      <c r="J1187" s="38"/>
      <c r="K1187" s="38"/>
      <c r="L1187" s="33"/>
      <c r="M1187" s="33"/>
      <c r="N1187" s="33"/>
      <c r="O1187" s="114"/>
      <c r="P1187" s="35"/>
      <c r="Q1187" s="33"/>
      <c r="R1187" s="33"/>
      <c r="S1187" s="33"/>
      <c r="T1187" s="33"/>
      <c r="U1187" s="33"/>
      <c r="V1187" s="33"/>
      <c r="W1187" s="33"/>
      <c r="X1187" s="33"/>
      <c r="Y1187" s="33"/>
      <c r="Z1187" s="33"/>
      <c r="AA1187" s="33"/>
      <c r="AB1187" s="33"/>
      <c r="AC1187" s="33"/>
      <c r="AD1187" s="33"/>
      <c r="AE1187" s="33"/>
      <c r="AF1187" s="33"/>
      <c r="AG1187" s="33"/>
      <c r="AH1187" s="33"/>
      <c r="AI1187" s="33"/>
      <c r="AJ1187" s="33"/>
      <c r="AK1187" s="33"/>
      <c r="AL1187" s="33"/>
      <c r="AM1187" s="33"/>
      <c r="AN1187" s="33"/>
      <c r="AO1187" s="33"/>
      <c r="AP1187" s="33"/>
      <c r="AQ1187" s="33"/>
      <c r="AR1187" s="33"/>
      <c r="AS1187" s="33"/>
    </row>
    <row r="1188" spans="1:45">
      <c r="A1188" s="30"/>
      <c r="B1188" s="30"/>
      <c r="C1188" s="30"/>
      <c r="D1188" s="30"/>
      <c r="E1188" s="38"/>
      <c r="F1188" s="38"/>
      <c r="G1188" s="38"/>
      <c r="H1188" s="38"/>
      <c r="I1188" s="38"/>
      <c r="J1188" s="38"/>
      <c r="K1188" s="38"/>
      <c r="L1188" s="33"/>
      <c r="M1188" s="33"/>
      <c r="N1188" s="33"/>
      <c r="O1188" s="114"/>
      <c r="P1188" s="35"/>
      <c r="Q1188" s="33"/>
      <c r="R1188" s="33"/>
      <c r="S1188" s="33"/>
      <c r="T1188" s="33"/>
      <c r="U1188" s="33"/>
      <c r="V1188" s="33"/>
      <c r="W1188" s="33"/>
      <c r="X1188" s="33"/>
      <c r="Y1188" s="33"/>
      <c r="Z1188" s="33"/>
      <c r="AA1188" s="33"/>
      <c r="AB1188" s="33"/>
      <c r="AC1188" s="33"/>
      <c r="AD1188" s="33"/>
      <c r="AE1188" s="33"/>
      <c r="AF1188" s="33"/>
      <c r="AG1188" s="33"/>
      <c r="AH1188" s="33"/>
      <c r="AI1188" s="33"/>
      <c r="AJ1188" s="33"/>
      <c r="AK1188" s="33"/>
      <c r="AL1188" s="33"/>
      <c r="AM1188" s="33"/>
      <c r="AN1188" s="33"/>
      <c r="AO1188" s="33"/>
      <c r="AP1188" s="33"/>
      <c r="AQ1188" s="33"/>
      <c r="AR1188" s="33"/>
      <c r="AS1188" s="33"/>
    </row>
    <row r="1189" spans="1:45">
      <c r="A1189" s="30"/>
      <c r="B1189" s="30"/>
      <c r="C1189" s="30"/>
      <c r="D1189" s="30"/>
      <c r="E1189" s="38"/>
      <c r="F1189" s="38"/>
      <c r="G1189" s="38"/>
      <c r="H1189" s="38"/>
      <c r="I1189" s="38"/>
      <c r="J1189" s="38"/>
      <c r="K1189" s="38"/>
      <c r="L1189" s="33"/>
      <c r="M1189" s="33"/>
      <c r="N1189" s="33"/>
      <c r="O1189" s="114"/>
      <c r="P1189" s="35"/>
      <c r="Q1189" s="33"/>
      <c r="R1189" s="33"/>
      <c r="S1189" s="33"/>
      <c r="T1189" s="33"/>
      <c r="U1189" s="33"/>
      <c r="V1189" s="33"/>
      <c r="W1189" s="33"/>
      <c r="X1189" s="33"/>
      <c r="Y1189" s="33"/>
      <c r="Z1189" s="33"/>
      <c r="AA1189" s="33"/>
      <c r="AB1189" s="33"/>
      <c r="AC1189" s="33"/>
      <c r="AD1189" s="33"/>
      <c r="AE1189" s="33"/>
      <c r="AF1189" s="33"/>
      <c r="AG1189" s="33"/>
      <c r="AH1189" s="33"/>
      <c r="AI1189" s="33"/>
      <c r="AJ1189" s="33"/>
      <c r="AK1189" s="33"/>
      <c r="AL1189" s="33"/>
      <c r="AM1189" s="33"/>
      <c r="AN1189" s="33"/>
      <c r="AO1189" s="33"/>
      <c r="AP1189" s="33"/>
      <c r="AQ1189" s="33"/>
      <c r="AR1189" s="33"/>
      <c r="AS1189" s="33"/>
    </row>
    <row r="1190" spans="1:45">
      <c r="A1190" s="30"/>
      <c r="B1190" s="30"/>
      <c r="C1190" s="30"/>
      <c r="D1190" s="30"/>
      <c r="E1190" s="38"/>
      <c r="F1190" s="38"/>
      <c r="G1190" s="38"/>
      <c r="H1190" s="38"/>
      <c r="I1190" s="38"/>
      <c r="J1190" s="38"/>
      <c r="K1190" s="38"/>
      <c r="L1190" s="33"/>
      <c r="M1190" s="33"/>
      <c r="N1190" s="33"/>
      <c r="O1190" s="114"/>
      <c r="P1190" s="35"/>
      <c r="Q1190" s="33"/>
      <c r="R1190" s="33"/>
      <c r="S1190" s="33"/>
      <c r="T1190" s="33"/>
      <c r="U1190" s="33"/>
      <c r="V1190" s="33"/>
      <c r="W1190" s="33"/>
      <c r="X1190" s="33"/>
      <c r="Y1190" s="33"/>
      <c r="Z1190" s="33"/>
      <c r="AA1190" s="33"/>
      <c r="AB1190" s="33"/>
      <c r="AC1190" s="33"/>
      <c r="AD1190" s="33"/>
      <c r="AE1190" s="33"/>
      <c r="AF1190" s="33"/>
      <c r="AG1190" s="33"/>
      <c r="AH1190" s="33"/>
      <c r="AI1190" s="33"/>
      <c r="AJ1190" s="33"/>
      <c r="AK1190" s="33"/>
      <c r="AL1190" s="33"/>
      <c r="AM1190" s="33"/>
      <c r="AN1190" s="33"/>
      <c r="AO1190" s="33"/>
      <c r="AP1190" s="33"/>
      <c r="AQ1190" s="33"/>
      <c r="AR1190" s="33"/>
      <c r="AS1190" s="33"/>
    </row>
    <row r="1191" spans="1:45">
      <c r="A1191" s="30"/>
      <c r="B1191" s="30"/>
      <c r="C1191" s="30"/>
      <c r="D1191" s="30"/>
      <c r="E1191" s="38"/>
      <c r="F1191" s="38"/>
      <c r="G1191" s="38"/>
      <c r="H1191" s="38"/>
      <c r="I1191" s="38"/>
      <c r="J1191" s="38"/>
      <c r="K1191" s="38"/>
      <c r="L1191" s="33"/>
      <c r="M1191" s="33"/>
      <c r="N1191" s="33"/>
      <c r="O1191" s="114"/>
      <c r="P1191" s="35"/>
      <c r="Q1191" s="33"/>
      <c r="R1191" s="33"/>
      <c r="S1191" s="33"/>
      <c r="T1191" s="33"/>
      <c r="U1191" s="33"/>
      <c r="V1191" s="33"/>
      <c r="W1191" s="33"/>
      <c r="X1191" s="33"/>
      <c r="Y1191" s="33"/>
      <c r="Z1191" s="33"/>
      <c r="AA1191" s="33"/>
      <c r="AB1191" s="33"/>
      <c r="AC1191" s="33"/>
      <c r="AD1191" s="33"/>
      <c r="AE1191" s="33"/>
      <c r="AF1191" s="33"/>
      <c r="AG1191" s="33"/>
      <c r="AH1191" s="33"/>
      <c r="AI1191" s="33"/>
      <c r="AJ1191" s="33"/>
      <c r="AK1191" s="33"/>
      <c r="AL1191" s="33"/>
      <c r="AM1191" s="33"/>
      <c r="AN1191" s="33"/>
      <c r="AO1191" s="33"/>
      <c r="AP1191" s="33"/>
      <c r="AQ1191" s="33"/>
      <c r="AR1191" s="33"/>
      <c r="AS1191" s="33"/>
    </row>
    <row r="1192" spans="1:45">
      <c r="A1192" s="30"/>
      <c r="B1192" s="30"/>
      <c r="C1192" s="30"/>
      <c r="D1192" s="30"/>
      <c r="E1192" s="38"/>
      <c r="F1192" s="38"/>
      <c r="G1192" s="38"/>
      <c r="H1192" s="38"/>
      <c r="I1192" s="38"/>
      <c r="J1192" s="38"/>
      <c r="K1192" s="38"/>
      <c r="L1192" s="33"/>
      <c r="M1192" s="33"/>
      <c r="N1192" s="33"/>
      <c r="O1192" s="114"/>
      <c r="P1192" s="35"/>
      <c r="Q1192" s="33"/>
      <c r="R1192" s="33"/>
      <c r="S1192" s="33"/>
      <c r="T1192" s="33"/>
      <c r="U1192" s="33"/>
      <c r="V1192" s="33"/>
      <c r="W1192" s="33"/>
      <c r="X1192" s="33"/>
      <c r="Y1192" s="33"/>
      <c r="Z1192" s="33"/>
      <c r="AA1192" s="33"/>
      <c r="AB1192" s="33"/>
      <c r="AC1192" s="33"/>
      <c r="AD1192" s="33"/>
      <c r="AE1192" s="33"/>
      <c r="AF1192" s="33"/>
      <c r="AG1192" s="33"/>
      <c r="AH1192" s="33"/>
      <c r="AI1192" s="33"/>
      <c r="AJ1192" s="33"/>
      <c r="AK1192" s="33"/>
      <c r="AL1192" s="33"/>
      <c r="AM1192" s="33"/>
      <c r="AN1192" s="33"/>
      <c r="AO1192" s="33"/>
      <c r="AP1192" s="33"/>
      <c r="AQ1192" s="33"/>
      <c r="AR1192" s="33"/>
      <c r="AS1192" s="33"/>
    </row>
    <row r="1193" spans="1:45">
      <c r="A1193" s="30"/>
      <c r="B1193" s="30"/>
      <c r="C1193" s="30"/>
      <c r="D1193" s="30"/>
      <c r="E1193" s="38"/>
      <c r="F1193" s="38"/>
      <c r="G1193" s="38"/>
      <c r="H1193" s="38"/>
      <c r="I1193" s="38"/>
      <c r="J1193" s="38"/>
      <c r="K1193" s="38"/>
      <c r="L1193" s="33"/>
      <c r="M1193" s="33"/>
      <c r="N1193" s="33"/>
      <c r="O1193" s="114"/>
      <c r="P1193" s="35"/>
      <c r="Q1193" s="33"/>
      <c r="R1193" s="33"/>
      <c r="S1193" s="33"/>
      <c r="T1193" s="33"/>
      <c r="U1193" s="33"/>
      <c r="V1193" s="33"/>
      <c r="W1193" s="33"/>
      <c r="X1193" s="33"/>
      <c r="Y1193" s="33"/>
      <c r="Z1193" s="33"/>
      <c r="AA1193" s="33"/>
      <c r="AB1193" s="33"/>
      <c r="AC1193" s="33"/>
      <c r="AD1193" s="33"/>
      <c r="AE1193" s="33"/>
      <c r="AF1193" s="33"/>
      <c r="AG1193" s="33"/>
      <c r="AH1193" s="33"/>
      <c r="AI1193" s="33"/>
      <c r="AJ1193" s="33"/>
      <c r="AK1193" s="33"/>
      <c r="AL1193" s="33"/>
      <c r="AM1193" s="33"/>
      <c r="AN1193" s="33"/>
      <c r="AO1193" s="33"/>
      <c r="AP1193" s="33"/>
      <c r="AQ1193" s="33"/>
      <c r="AR1193" s="33"/>
      <c r="AS1193" s="33"/>
    </row>
    <row r="1194" spans="1:45">
      <c r="A1194" s="30"/>
      <c r="B1194" s="30"/>
      <c r="C1194" s="30"/>
      <c r="D1194" s="30"/>
      <c r="E1194" s="38"/>
      <c r="F1194" s="38"/>
      <c r="G1194" s="38"/>
      <c r="H1194" s="38"/>
      <c r="I1194" s="38"/>
      <c r="J1194" s="38"/>
      <c r="K1194" s="38"/>
      <c r="L1194" s="33"/>
      <c r="M1194" s="33"/>
      <c r="N1194" s="33"/>
      <c r="O1194" s="114"/>
      <c r="P1194" s="35"/>
      <c r="Q1194" s="33"/>
      <c r="R1194" s="33"/>
      <c r="S1194" s="33"/>
      <c r="T1194" s="33"/>
      <c r="U1194" s="33"/>
      <c r="V1194" s="33"/>
      <c r="W1194" s="33"/>
      <c r="X1194" s="33"/>
      <c r="Y1194" s="33"/>
      <c r="Z1194" s="33"/>
      <c r="AA1194" s="33"/>
      <c r="AB1194" s="33"/>
      <c r="AC1194" s="33"/>
      <c r="AD1194" s="33"/>
      <c r="AE1194" s="33"/>
      <c r="AF1194" s="33"/>
      <c r="AG1194" s="33"/>
      <c r="AH1194" s="33"/>
      <c r="AI1194" s="33"/>
      <c r="AJ1194" s="33"/>
      <c r="AK1194" s="33"/>
      <c r="AL1194" s="33"/>
      <c r="AM1194" s="33"/>
      <c r="AN1194" s="33"/>
      <c r="AO1194" s="33"/>
      <c r="AP1194" s="33"/>
      <c r="AQ1194" s="33"/>
      <c r="AR1194" s="33"/>
      <c r="AS1194" s="33"/>
    </row>
    <row r="1195" spans="1:45">
      <c r="A1195" s="30"/>
      <c r="B1195" s="30"/>
      <c r="C1195" s="30"/>
      <c r="D1195" s="30"/>
      <c r="E1195" s="38"/>
      <c r="F1195" s="38"/>
      <c r="G1195" s="38"/>
      <c r="H1195" s="38"/>
      <c r="I1195" s="38"/>
      <c r="J1195" s="38"/>
      <c r="K1195" s="38"/>
      <c r="L1195" s="33"/>
      <c r="M1195" s="33"/>
      <c r="N1195" s="33"/>
      <c r="O1195" s="114"/>
      <c r="P1195" s="35"/>
      <c r="Q1195" s="33"/>
      <c r="R1195" s="33"/>
      <c r="S1195" s="33"/>
      <c r="T1195" s="33"/>
      <c r="U1195" s="33"/>
      <c r="V1195" s="33"/>
      <c r="W1195" s="33"/>
      <c r="X1195" s="33"/>
      <c r="Y1195" s="33"/>
      <c r="Z1195" s="33"/>
      <c r="AA1195" s="33"/>
      <c r="AB1195" s="33"/>
      <c r="AC1195" s="33"/>
      <c r="AD1195" s="33"/>
      <c r="AE1195" s="33"/>
      <c r="AF1195" s="33"/>
      <c r="AG1195" s="33"/>
      <c r="AH1195" s="33"/>
      <c r="AI1195" s="33"/>
      <c r="AJ1195" s="33"/>
      <c r="AK1195" s="33"/>
      <c r="AL1195" s="33"/>
      <c r="AM1195" s="33"/>
      <c r="AN1195" s="33"/>
      <c r="AO1195" s="33"/>
      <c r="AP1195" s="33"/>
      <c r="AQ1195" s="33"/>
      <c r="AR1195" s="33"/>
      <c r="AS1195" s="33"/>
    </row>
    <row r="1196" spans="1:45">
      <c r="A1196" s="30"/>
      <c r="B1196" s="30"/>
      <c r="C1196" s="30"/>
      <c r="D1196" s="30"/>
      <c r="E1196" s="38"/>
      <c r="F1196" s="38"/>
      <c r="G1196" s="38"/>
      <c r="H1196" s="38"/>
      <c r="I1196" s="38"/>
      <c r="J1196" s="38"/>
      <c r="K1196" s="38"/>
      <c r="L1196" s="33"/>
      <c r="M1196" s="33"/>
      <c r="N1196" s="33"/>
      <c r="O1196" s="114"/>
      <c r="P1196" s="35"/>
      <c r="Q1196" s="33"/>
      <c r="R1196" s="33"/>
      <c r="S1196" s="33"/>
      <c r="T1196" s="33"/>
      <c r="U1196" s="33"/>
      <c r="V1196" s="33"/>
      <c r="W1196" s="33"/>
      <c r="X1196" s="33"/>
      <c r="Y1196" s="33"/>
      <c r="Z1196" s="33"/>
      <c r="AA1196" s="33"/>
      <c r="AB1196" s="33"/>
      <c r="AC1196" s="33"/>
      <c r="AD1196" s="33"/>
      <c r="AE1196" s="33"/>
      <c r="AF1196" s="33"/>
      <c r="AG1196" s="33"/>
      <c r="AH1196" s="33"/>
      <c r="AI1196" s="33"/>
      <c r="AJ1196" s="33"/>
      <c r="AK1196" s="33"/>
      <c r="AL1196" s="33"/>
      <c r="AM1196" s="33"/>
      <c r="AN1196" s="33"/>
      <c r="AO1196" s="33"/>
      <c r="AP1196" s="33"/>
      <c r="AQ1196" s="33"/>
      <c r="AR1196" s="33"/>
      <c r="AS1196" s="33"/>
    </row>
    <row r="1197" spans="1:45">
      <c r="A1197" s="30"/>
      <c r="B1197" s="30"/>
      <c r="C1197" s="30"/>
      <c r="D1197" s="30"/>
      <c r="E1197" s="38"/>
      <c r="F1197" s="38"/>
      <c r="G1197" s="38"/>
      <c r="H1197" s="38"/>
      <c r="I1197" s="38"/>
      <c r="J1197" s="38"/>
      <c r="K1197" s="38"/>
      <c r="L1197" s="33"/>
      <c r="M1197" s="33"/>
      <c r="N1197" s="33"/>
      <c r="O1197" s="114"/>
      <c r="P1197" s="35"/>
      <c r="Q1197" s="33"/>
      <c r="R1197" s="33"/>
      <c r="S1197" s="33"/>
      <c r="T1197" s="33"/>
      <c r="U1197" s="33"/>
      <c r="V1197" s="33"/>
      <c r="W1197" s="33"/>
      <c r="X1197" s="33"/>
      <c r="Y1197" s="33"/>
      <c r="Z1197" s="33"/>
      <c r="AA1197" s="33"/>
      <c r="AB1197" s="33"/>
      <c r="AC1197" s="33"/>
      <c r="AD1197" s="33"/>
      <c r="AE1197" s="33"/>
      <c r="AF1197" s="33"/>
      <c r="AG1197" s="33"/>
      <c r="AH1197" s="33"/>
      <c r="AI1197" s="33"/>
      <c r="AJ1197" s="33"/>
      <c r="AK1197" s="33"/>
      <c r="AL1197" s="33"/>
      <c r="AM1197" s="33"/>
      <c r="AN1197" s="33"/>
      <c r="AO1197" s="33"/>
      <c r="AP1197" s="33"/>
      <c r="AQ1197" s="33"/>
      <c r="AR1197" s="33"/>
      <c r="AS1197" s="33"/>
    </row>
    <row r="1198" spans="1:45">
      <c r="A1198" s="30"/>
      <c r="B1198" s="30"/>
      <c r="C1198" s="30"/>
      <c r="D1198" s="30"/>
      <c r="E1198" s="38"/>
      <c r="F1198" s="38"/>
      <c r="G1198" s="38"/>
      <c r="H1198" s="38"/>
      <c r="I1198" s="38"/>
      <c r="J1198" s="38"/>
      <c r="K1198" s="38"/>
      <c r="L1198" s="33"/>
      <c r="M1198" s="33"/>
      <c r="N1198" s="33"/>
      <c r="O1198" s="114"/>
      <c r="P1198" s="35"/>
      <c r="Q1198" s="33"/>
      <c r="R1198" s="33"/>
      <c r="S1198" s="33"/>
      <c r="T1198" s="33"/>
      <c r="U1198" s="33"/>
      <c r="V1198" s="33"/>
      <c r="W1198" s="33"/>
      <c r="X1198" s="33"/>
      <c r="Y1198" s="33"/>
      <c r="Z1198" s="33"/>
      <c r="AA1198" s="33"/>
      <c r="AB1198" s="33"/>
      <c r="AC1198" s="33"/>
      <c r="AD1198" s="33"/>
      <c r="AE1198" s="33"/>
      <c r="AF1198" s="33"/>
      <c r="AG1198" s="33"/>
      <c r="AH1198" s="33"/>
      <c r="AI1198" s="33"/>
      <c r="AJ1198" s="33"/>
      <c r="AK1198" s="33"/>
      <c r="AL1198" s="33"/>
      <c r="AM1198" s="33"/>
      <c r="AN1198" s="33"/>
      <c r="AO1198" s="33"/>
      <c r="AP1198" s="33"/>
      <c r="AQ1198" s="33"/>
      <c r="AR1198" s="33"/>
      <c r="AS1198" s="33"/>
    </row>
    <row r="1199" spans="1:45">
      <c r="A1199" s="30"/>
      <c r="B1199" s="30"/>
      <c r="C1199" s="30"/>
      <c r="D1199" s="30"/>
      <c r="E1199" s="38"/>
      <c r="F1199" s="38"/>
      <c r="G1199" s="38"/>
      <c r="H1199" s="38"/>
      <c r="I1199" s="38"/>
      <c r="J1199" s="38"/>
      <c r="K1199" s="38"/>
      <c r="L1199" s="33"/>
      <c r="M1199" s="33"/>
      <c r="N1199" s="33"/>
      <c r="O1199" s="114"/>
      <c r="P1199" s="35"/>
      <c r="Q1199" s="33"/>
      <c r="R1199" s="33"/>
      <c r="S1199" s="33"/>
      <c r="T1199" s="33"/>
      <c r="U1199" s="33"/>
      <c r="V1199" s="33"/>
      <c r="W1199" s="33"/>
      <c r="X1199" s="33"/>
      <c r="Y1199" s="33"/>
      <c r="Z1199" s="33"/>
      <c r="AA1199" s="33"/>
      <c r="AB1199" s="33"/>
      <c r="AC1199" s="33"/>
      <c r="AD1199" s="33"/>
      <c r="AE1199" s="33"/>
      <c r="AF1199" s="33"/>
      <c r="AG1199" s="33"/>
      <c r="AH1199" s="33"/>
      <c r="AI1199" s="33"/>
      <c r="AJ1199" s="33"/>
      <c r="AK1199" s="33"/>
      <c r="AL1199" s="33"/>
      <c r="AM1199" s="33"/>
      <c r="AN1199" s="33"/>
      <c r="AO1199" s="33"/>
      <c r="AP1199" s="33"/>
      <c r="AQ1199" s="33"/>
      <c r="AR1199" s="33"/>
      <c r="AS1199" s="33"/>
    </row>
    <row r="1200" spans="1:45">
      <c r="A1200" s="30"/>
      <c r="B1200" s="30"/>
      <c r="C1200" s="30"/>
      <c r="D1200" s="30"/>
      <c r="E1200" s="38"/>
      <c r="F1200" s="38"/>
      <c r="G1200" s="38"/>
      <c r="H1200" s="38"/>
      <c r="I1200" s="38"/>
      <c r="J1200" s="38"/>
      <c r="K1200" s="38"/>
      <c r="L1200" s="33"/>
      <c r="M1200" s="33"/>
      <c r="N1200" s="33"/>
      <c r="O1200" s="114"/>
      <c r="P1200" s="35"/>
      <c r="Q1200" s="33"/>
      <c r="R1200" s="33"/>
      <c r="S1200" s="33"/>
      <c r="T1200" s="33"/>
      <c r="U1200" s="33"/>
      <c r="V1200" s="33"/>
      <c r="W1200" s="33"/>
      <c r="X1200" s="33"/>
      <c r="Y1200" s="33"/>
      <c r="Z1200" s="33"/>
      <c r="AA1200" s="33"/>
      <c r="AB1200" s="33"/>
      <c r="AC1200" s="33"/>
      <c r="AD1200" s="33"/>
      <c r="AE1200" s="33"/>
      <c r="AF1200" s="33"/>
      <c r="AG1200" s="33"/>
      <c r="AH1200" s="33"/>
      <c r="AI1200" s="33"/>
      <c r="AJ1200" s="33"/>
      <c r="AK1200" s="33"/>
      <c r="AL1200" s="33"/>
      <c r="AM1200" s="33"/>
      <c r="AN1200" s="33"/>
      <c r="AO1200" s="33"/>
      <c r="AP1200" s="33"/>
      <c r="AQ1200" s="33"/>
      <c r="AR1200" s="33"/>
      <c r="AS1200" s="33"/>
    </row>
    <row r="1201" spans="1:45">
      <c r="A1201" s="30"/>
      <c r="B1201" s="30"/>
      <c r="C1201" s="30"/>
      <c r="D1201" s="30"/>
      <c r="E1201" s="38"/>
      <c r="F1201" s="38"/>
      <c r="G1201" s="38"/>
      <c r="H1201" s="38"/>
      <c r="I1201" s="38"/>
      <c r="J1201" s="38"/>
      <c r="K1201" s="38"/>
      <c r="L1201" s="33"/>
      <c r="M1201" s="33"/>
      <c r="N1201" s="33"/>
      <c r="O1201" s="114"/>
      <c r="P1201" s="35"/>
      <c r="Q1201" s="33"/>
      <c r="R1201" s="33"/>
      <c r="S1201" s="33"/>
      <c r="T1201" s="33"/>
      <c r="U1201" s="33"/>
      <c r="V1201" s="33"/>
      <c r="W1201" s="33"/>
      <c r="X1201" s="33"/>
      <c r="Y1201" s="33"/>
      <c r="Z1201" s="33"/>
      <c r="AA1201" s="33"/>
      <c r="AB1201" s="33"/>
      <c r="AC1201" s="33"/>
      <c r="AD1201" s="33"/>
      <c r="AE1201" s="33"/>
      <c r="AF1201" s="33"/>
      <c r="AG1201" s="33"/>
      <c r="AH1201" s="33"/>
      <c r="AI1201" s="33"/>
      <c r="AJ1201" s="33"/>
      <c r="AK1201" s="33"/>
      <c r="AL1201" s="33"/>
      <c r="AM1201" s="33"/>
      <c r="AN1201" s="33"/>
      <c r="AO1201" s="33"/>
      <c r="AP1201" s="33"/>
      <c r="AQ1201" s="33"/>
      <c r="AR1201" s="33"/>
      <c r="AS1201" s="33"/>
    </row>
    <row r="1202" spans="1:45">
      <c r="A1202" s="30"/>
      <c r="B1202" s="30"/>
      <c r="C1202" s="30"/>
      <c r="D1202" s="30"/>
      <c r="E1202" s="38"/>
      <c r="F1202" s="38"/>
      <c r="G1202" s="38"/>
      <c r="H1202" s="38"/>
      <c r="I1202" s="38"/>
      <c r="J1202" s="38"/>
      <c r="K1202" s="38"/>
      <c r="L1202" s="33"/>
      <c r="M1202" s="33"/>
      <c r="N1202" s="33"/>
      <c r="O1202" s="114"/>
      <c r="P1202" s="35"/>
      <c r="Q1202" s="33"/>
      <c r="R1202" s="33"/>
      <c r="S1202" s="33"/>
      <c r="T1202" s="33"/>
      <c r="U1202" s="33"/>
      <c r="V1202" s="33"/>
      <c r="W1202" s="33"/>
      <c r="X1202" s="33"/>
      <c r="Y1202" s="33"/>
      <c r="Z1202" s="33"/>
      <c r="AA1202" s="33"/>
      <c r="AB1202" s="33"/>
      <c r="AC1202" s="33"/>
      <c r="AD1202" s="33"/>
      <c r="AE1202" s="33"/>
      <c r="AF1202" s="33"/>
      <c r="AG1202" s="33"/>
      <c r="AH1202" s="33"/>
      <c r="AI1202" s="33"/>
      <c r="AJ1202" s="33"/>
      <c r="AK1202" s="33"/>
      <c r="AL1202" s="33"/>
      <c r="AM1202" s="33"/>
      <c r="AN1202" s="33"/>
      <c r="AO1202" s="33"/>
      <c r="AP1202" s="33"/>
      <c r="AQ1202" s="33"/>
      <c r="AR1202" s="33"/>
      <c r="AS1202" s="33"/>
    </row>
    <row r="1203" spans="1:45">
      <c r="A1203" s="30"/>
      <c r="B1203" s="30"/>
      <c r="C1203" s="30"/>
      <c r="D1203" s="30"/>
      <c r="E1203" s="38"/>
      <c r="F1203" s="38"/>
      <c r="G1203" s="38"/>
      <c r="H1203" s="38"/>
      <c r="I1203" s="38"/>
      <c r="J1203" s="38"/>
      <c r="K1203" s="38"/>
      <c r="L1203" s="33"/>
      <c r="M1203" s="33"/>
      <c r="N1203" s="33"/>
      <c r="O1203" s="114"/>
      <c r="P1203" s="35"/>
      <c r="Q1203" s="33"/>
      <c r="R1203" s="33"/>
      <c r="S1203" s="33"/>
      <c r="T1203" s="33"/>
      <c r="U1203" s="33"/>
      <c r="V1203" s="33"/>
      <c r="W1203" s="33"/>
      <c r="X1203" s="33"/>
      <c r="Y1203" s="33"/>
      <c r="Z1203" s="33"/>
      <c r="AA1203" s="33"/>
      <c r="AB1203" s="33"/>
      <c r="AC1203" s="33"/>
      <c r="AD1203" s="33"/>
      <c r="AE1203" s="33"/>
      <c r="AF1203" s="33"/>
      <c r="AG1203" s="33"/>
      <c r="AH1203" s="33"/>
      <c r="AI1203" s="33"/>
      <c r="AJ1203" s="33"/>
      <c r="AK1203" s="33"/>
      <c r="AL1203" s="33"/>
      <c r="AM1203" s="33"/>
      <c r="AN1203" s="33"/>
      <c r="AO1203" s="33"/>
      <c r="AP1203" s="33"/>
      <c r="AQ1203" s="33"/>
      <c r="AR1203" s="33"/>
      <c r="AS1203" s="33"/>
    </row>
    <row r="1204" spans="1:45">
      <c r="A1204" s="30"/>
      <c r="B1204" s="30"/>
      <c r="C1204" s="30"/>
      <c r="D1204" s="30"/>
      <c r="E1204" s="38"/>
      <c r="F1204" s="38"/>
      <c r="G1204" s="38"/>
      <c r="H1204" s="38"/>
      <c r="I1204" s="38"/>
      <c r="J1204" s="38"/>
      <c r="K1204" s="38"/>
      <c r="L1204" s="33"/>
      <c r="M1204" s="33"/>
      <c r="N1204" s="33"/>
      <c r="O1204" s="114"/>
      <c r="P1204" s="35"/>
      <c r="Q1204" s="33"/>
      <c r="R1204" s="33"/>
      <c r="S1204" s="33"/>
      <c r="T1204" s="33"/>
      <c r="U1204" s="33"/>
      <c r="V1204" s="33"/>
      <c r="W1204" s="33"/>
      <c r="X1204" s="33"/>
      <c r="Y1204" s="33"/>
      <c r="Z1204" s="33"/>
      <c r="AA1204" s="33"/>
      <c r="AB1204" s="33"/>
      <c r="AC1204" s="33"/>
      <c r="AD1204" s="33"/>
      <c r="AE1204" s="33"/>
      <c r="AF1204" s="33"/>
      <c r="AG1204" s="33"/>
      <c r="AH1204" s="33"/>
      <c r="AI1204" s="33"/>
      <c r="AJ1204" s="33"/>
      <c r="AK1204" s="33"/>
      <c r="AL1204" s="33"/>
      <c r="AM1204" s="33"/>
      <c r="AN1204" s="33"/>
      <c r="AO1204" s="33"/>
      <c r="AP1204" s="33"/>
      <c r="AQ1204" s="33"/>
      <c r="AR1204" s="33"/>
      <c r="AS1204" s="33"/>
    </row>
    <row r="1205" spans="1:45">
      <c r="A1205" s="30"/>
      <c r="B1205" s="30"/>
      <c r="C1205" s="30"/>
      <c r="D1205" s="30"/>
      <c r="E1205" s="38"/>
      <c r="F1205" s="38"/>
      <c r="G1205" s="38"/>
      <c r="H1205" s="38"/>
      <c r="I1205" s="38"/>
      <c r="J1205" s="38"/>
      <c r="K1205" s="38"/>
      <c r="L1205" s="33"/>
      <c r="M1205" s="33"/>
      <c r="N1205" s="33"/>
      <c r="O1205" s="114"/>
      <c r="P1205" s="35"/>
      <c r="Q1205" s="33"/>
      <c r="R1205" s="33"/>
      <c r="S1205" s="33"/>
      <c r="T1205" s="33"/>
      <c r="U1205" s="33"/>
      <c r="V1205" s="33"/>
      <c r="W1205" s="33"/>
      <c r="X1205" s="33"/>
      <c r="Y1205" s="33"/>
      <c r="Z1205" s="33"/>
      <c r="AA1205" s="33"/>
      <c r="AB1205" s="33"/>
      <c r="AC1205" s="33"/>
      <c r="AD1205" s="33"/>
      <c r="AE1205" s="33"/>
      <c r="AF1205" s="33"/>
      <c r="AG1205" s="33"/>
      <c r="AH1205" s="33"/>
      <c r="AI1205" s="33"/>
      <c r="AJ1205" s="33"/>
      <c r="AK1205" s="33"/>
      <c r="AL1205" s="33"/>
      <c r="AM1205" s="33"/>
      <c r="AN1205" s="33"/>
      <c r="AO1205" s="33"/>
      <c r="AP1205" s="33"/>
      <c r="AQ1205" s="33"/>
      <c r="AR1205" s="33"/>
      <c r="AS1205" s="33"/>
    </row>
    <row r="1206" spans="1:45">
      <c r="A1206" s="30"/>
      <c r="B1206" s="30"/>
      <c r="C1206" s="30"/>
      <c r="D1206" s="30"/>
      <c r="E1206" s="38"/>
      <c r="F1206" s="38"/>
      <c r="G1206" s="38"/>
      <c r="H1206" s="38"/>
      <c r="I1206" s="38"/>
      <c r="J1206" s="38"/>
      <c r="K1206" s="38"/>
      <c r="L1206" s="33"/>
      <c r="M1206" s="33"/>
      <c r="N1206" s="33"/>
      <c r="O1206" s="114"/>
      <c r="P1206" s="35"/>
      <c r="Q1206" s="33"/>
      <c r="R1206" s="33"/>
      <c r="S1206" s="33"/>
      <c r="T1206" s="33"/>
      <c r="U1206" s="33"/>
      <c r="V1206" s="33"/>
      <c r="W1206" s="33"/>
      <c r="X1206" s="33"/>
      <c r="Y1206" s="33"/>
      <c r="Z1206" s="33"/>
      <c r="AA1206" s="33"/>
      <c r="AB1206" s="33"/>
      <c r="AC1206" s="33"/>
      <c r="AD1206" s="33"/>
      <c r="AE1206" s="33"/>
      <c r="AF1206" s="33"/>
      <c r="AG1206" s="33"/>
      <c r="AH1206" s="33"/>
      <c r="AI1206" s="33"/>
      <c r="AJ1206" s="33"/>
      <c r="AK1206" s="33"/>
      <c r="AL1206" s="33"/>
      <c r="AM1206" s="33"/>
      <c r="AN1206" s="33"/>
      <c r="AO1206" s="33"/>
      <c r="AP1206" s="33"/>
      <c r="AQ1206" s="33"/>
      <c r="AR1206" s="33"/>
      <c r="AS1206" s="33"/>
    </row>
    <row r="1207" spans="1:45">
      <c r="A1207" s="30"/>
      <c r="B1207" s="30"/>
      <c r="C1207" s="30"/>
      <c r="D1207" s="30"/>
      <c r="E1207" s="38"/>
      <c r="F1207" s="38"/>
      <c r="G1207" s="38"/>
      <c r="H1207" s="38"/>
      <c r="I1207" s="38"/>
      <c r="J1207" s="38"/>
      <c r="K1207" s="38"/>
      <c r="L1207" s="33"/>
      <c r="M1207" s="33"/>
      <c r="N1207" s="33"/>
      <c r="O1207" s="114"/>
      <c r="P1207" s="35"/>
      <c r="Q1207" s="33"/>
      <c r="R1207" s="33"/>
      <c r="S1207" s="33"/>
      <c r="T1207" s="33"/>
      <c r="U1207" s="33"/>
      <c r="V1207" s="33"/>
      <c r="W1207" s="33"/>
      <c r="X1207" s="33"/>
      <c r="Y1207" s="33"/>
      <c r="Z1207" s="33"/>
      <c r="AA1207" s="33"/>
      <c r="AB1207" s="33"/>
      <c r="AC1207" s="33"/>
      <c r="AD1207" s="33"/>
      <c r="AE1207" s="33"/>
      <c r="AF1207" s="33"/>
      <c r="AG1207" s="33"/>
      <c r="AH1207" s="33"/>
      <c r="AI1207" s="33"/>
      <c r="AJ1207" s="33"/>
      <c r="AK1207" s="33"/>
      <c r="AL1207" s="33"/>
      <c r="AM1207" s="33"/>
      <c r="AN1207" s="33"/>
      <c r="AO1207" s="33"/>
      <c r="AP1207" s="33"/>
      <c r="AQ1207" s="33"/>
      <c r="AR1207" s="33"/>
      <c r="AS1207" s="33"/>
    </row>
    <row r="1208" spans="1:45">
      <c r="A1208" s="30"/>
      <c r="B1208" s="30"/>
      <c r="C1208" s="30"/>
      <c r="D1208" s="30"/>
      <c r="E1208" s="38"/>
      <c r="F1208" s="38"/>
      <c r="G1208" s="38"/>
      <c r="H1208" s="38"/>
      <c r="I1208" s="38"/>
      <c r="J1208" s="38"/>
      <c r="K1208" s="38"/>
      <c r="L1208" s="33"/>
      <c r="M1208" s="33"/>
      <c r="N1208" s="33"/>
      <c r="O1208" s="114"/>
      <c r="P1208" s="35"/>
      <c r="Q1208" s="33"/>
      <c r="R1208" s="33"/>
      <c r="S1208" s="33"/>
      <c r="T1208" s="33"/>
      <c r="U1208" s="33"/>
      <c r="V1208" s="33"/>
      <c r="W1208" s="33"/>
      <c r="X1208" s="33"/>
      <c r="Y1208" s="33"/>
      <c r="Z1208" s="33"/>
      <c r="AA1208" s="33"/>
      <c r="AB1208" s="33"/>
      <c r="AC1208" s="33"/>
      <c r="AD1208" s="33"/>
      <c r="AE1208" s="33"/>
      <c r="AF1208" s="33"/>
      <c r="AG1208" s="33"/>
      <c r="AH1208" s="33"/>
      <c r="AI1208" s="33"/>
      <c r="AJ1208" s="33"/>
      <c r="AK1208" s="33"/>
      <c r="AL1208" s="33"/>
      <c r="AM1208" s="33"/>
      <c r="AN1208" s="33"/>
      <c r="AO1208" s="33"/>
      <c r="AP1208" s="33"/>
      <c r="AQ1208" s="33"/>
      <c r="AR1208" s="33"/>
      <c r="AS1208" s="33"/>
    </row>
    <row r="1209" spans="1:45">
      <c r="A1209" s="30"/>
      <c r="B1209" s="30"/>
      <c r="C1209" s="30"/>
      <c r="D1209" s="30"/>
      <c r="E1209" s="38"/>
      <c r="F1209" s="38"/>
      <c r="G1209" s="38"/>
      <c r="H1209" s="38"/>
      <c r="I1209" s="38"/>
      <c r="J1209" s="38"/>
      <c r="K1209" s="38"/>
      <c r="L1209" s="33"/>
      <c r="M1209" s="33"/>
      <c r="N1209" s="33"/>
      <c r="O1209" s="114"/>
      <c r="P1209" s="35"/>
      <c r="Q1209" s="33"/>
      <c r="R1209" s="33"/>
      <c r="S1209" s="33"/>
      <c r="T1209" s="33"/>
      <c r="U1209" s="33"/>
      <c r="V1209" s="33"/>
      <c r="W1209" s="33"/>
      <c r="X1209" s="33"/>
      <c r="Y1209" s="33"/>
      <c r="Z1209" s="33"/>
      <c r="AA1209" s="33"/>
      <c r="AB1209" s="33"/>
      <c r="AC1209" s="33"/>
      <c r="AD1209" s="33"/>
      <c r="AE1209" s="33"/>
      <c r="AF1209" s="33"/>
      <c r="AG1209" s="33"/>
      <c r="AH1209" s="33"/>
      <c r="AI1209" s="33"/>
      <c r="AJ1209" s="33"/>
      <c r="AK1209" s="33"/>
      <c r="AL1209" s="33"/>
      <c r="AM1209" s="33"/>
      <c r="AN1209" s="33"/>
      <c r="AO1209" s="33"/>
      <c r="AP1209" s="33"/>
      <c r="AQ1209" s="33"/>
      <c r="AR1209" s="33"/>
      <c r="AS1209" s="33"/>
    </row>
    <row r="1210" spans="1:45">
      <c r="A1210" s="30"/>
      <c r="B1210" s="30"/>
      <c r="C1210" s="30"/>
      <c r="D1210" s="30"/>
      <c r="E1210" s="38"/>
      <c r="F1210" s="38"/>
      <c r="G1210" s="38"/>
      <c r="H1210" s="38"/>
      <c r="I1210" s="38"/>
      <c r="J1210" s="38"/>
      <c r="K1210" s="38"/>
      <c r="L1210" s="33"/>
      <c r="M1210" s="33"/>
      <c r="N1210" s="33"/>
      <c r="O1210" s="114"/>
      <c r="P1210" s="35"/>
      <c r="Q1210" s="33"/>
      <c r="R1210" s="33"/>
      <c r="S1210" s="33"/>
      <c r="T1210" s="33"/>
      <c r="U1210" s="33"/>
      <c r="V1210" s="33"/>
      <c r="W1210" s="33"/>
      <c r="X1210" s="33"/>
      <c r="Y1210" s="33"/>
      <c r="Z1210" s="33"/>
      <c r="AA1210" s="33"/>
      <c r="AB1210" s="33"/>
      <c r="AC1210" s="33"/>
      <c r="AD1210" s="33"/>
      <c r="AE1210" s="33"/>
      <c r="AF1210" s="33"/>
      <c r="AG1210" s="33"/>
      <c r="AH1210" s="33"/>
      <c r="AI1210" s="33"/>
      <c r="AJ1210" s="33"/>
      <c r="AK1210" s="33"/>
      <c r="AL1210" s="33"/>
      <c r="AM1210" s="33"/>
      <c r="AN1210" s="33"/>
      <c r="AO1210" s="33"/>
      <c r="AP1210" s="33"/>
      <c r="AQ1210" s="33"/>
      <c r="AR1210" s="33"/>
      <c r="AS1210" s="33"/>
    </row>
    <row r="1211" spans="1:45">
      <c r="A1211" s="30"/>
      <c r="B1211" s="30"/>
      <c r="C1211" s="30"/>
      <c r="D1211" s="30"/>
      <c r="E1211" s="38"/>
      <c r="F1211" s="38"/>
      <c r="G1211" s="38"/>
      <c r="H1211" s="38"/>
      <c r="I1211" s="38"/>
      <c r="J1211" s="38"/>
      <c r="K1211" s="38"/>
      <c r="L1211" s="33"/>
      <c r="M1211" s="33"/>
      <c r="N1211" s="33"/>
      <c r="O1211" s="114"/>
      <c r="P1211" s="35"/>
      <c r="Q1211" s="33"/>
      <c r="R1211" s="33"/>
      <c r="S1211" s="33"/>
      <c r="T1211" s="33"/>
      <c r="U1211" s="33"/>
      <c r="V1211" s="33"/>
      <c r="W1211" s="33"/>
      <c r="X1211" s="33"/>
      <c r="Y1211" s="33"/>
      <c r="Z1211" s="33"/>
      <c r="AA1211" s="33"/>
      <c r="AB1211" s="33"/>
      <c r="AC1211" s="33"/>
      <c r="AD1211" s="33"/>
      <c r="AE1211" s="33"/>
      <c r="AF1211" s="33"/>
      <c r="AG1211" s="33"/>
      <c r="AH1211" s="33"/>
      <c r="AI1211" s="33"/>
      <c r="AJ1211" s="33"/>
      <c r="AK1211" s="33"/>
      <c r="AL1211" s="33"/>
      <c r="AM1211" s="33"/>
      <c r="AN1211" s="33"/>
      <c r="AO1211" s="33"/>
      <c r="AP1211" s="33"/>
      <c r="AQ1211" s="33"/>
      <c r="AR1211" s="33"/>
      <c r="AS1211" s="33"/>
    </row>
    <row r="1212" spans="1:45">
      <c r="A1212" s="30"/>
      <c r="B1212" s="30"/>
      <c r="C1212" s="30"/>
      <c r="D1212" s="30"/>
      <c r="E1212" s="38"/>
      <c r="F1212" s="38"/>
      <c r="G1212" s="38"/>
      <c r="H1212" s="38"/>
      <c r="I1212" s="38"/>
      <c r="J1212" s="38"/>
      <c r="K1212" s="38"/>
      <c r="L1212" s="33"/>
      <c r="M1212" s="33"/>
      <c r="N1212" s="33"/>
      <c r="O1212" s="114"/>
      <c r="P1212" s="35"/>
      <c r="Q1212" s="33"/>
      <c r="R1212" s="33"/>
      <c r="S1212" s="33"/>
      <c r="T1212" s="33"/>
      <c r="U1212" s="33"/>
      <c r="V1212" s="33"/>
      <c r="W1212" s="33"/>
      <c r="X1212" s="33"/>
      <c r="Y1212" s="33"/>
      <c r="Z1212" s="33"/>
      <c r="AA1212" s="33"/>
      <c r="AB1212" s="33"/>
      <c r="AC1212" s="33"/>
      <c r="AD1212" s="33"/>
      <c r="AE1212" s="33"/>
      <c r="AF1212" s="33"/>
      <c r="AG1212" s="33"/>
      <c r="AH1212" s="33"/>
      <c r="AI1212" s="33"/>
      <c r="AJ1212" s="33"/>
      <c r="AK1212" s="33"/>
      <c r="AL1212" s="33"/>
      <c r="AM1212" s="33"/>
      <c r="AN1212" s="33"/>
      <c r="AO1212" s="33"/>
      <c r="AP1212" s="33"/>
      <c r="AQ1212" s="33"/>
      <c r="AR1212" s="33"/>
      <c r="AS1212" s="33"/>
    </row>
    <row r="1213" spans="1:45">
      <c r="A1213" s="30"/>
      <c r="B1213" s="30"/>
      <c r="C1213" s="30"/>
      <c r="D1213" s="30"/>
      <c r="E1213" s="38"/>
      <c r="F1213" s="38"/>
      <c r="G1213" s="38"/>
      <c r="H1213" s="38"/>
      <c r="I1213" s="38"/>
      <c r="J1213" s="38"/>
      <c r="K1213" s="38"/>
      <c r="L1213" s="33"/>
      <c r="M1213" s="33"/>
      <c r="N1213" s="33"/>
      <c r="O1213" s="114"/>
      <c r="P1213" s="35"/>
      <c r="Q1213" s="33"/>
      <c r="R1213" s="33"/>
      <c r="S1213" s="33"/>
      <c r="T1213" s="33"/>
      <c r="U1213" s="33"/>
      <c r="V1213" s="33"/>
      <c r="W1213" s="33"/>
      <c r="X1213" s="33"/>
      <c r="Y1213" s="33"/>
      <c r="Z1213" s="33"/>
      <c r="AA1213" s="33"/>
      <c r="AB1213" s="33"/>
      <c r="AC1213" s="33"/>
      <c r="AD1213" s="33"/>
      <c r="AE1213" s="33"/>
      <c r="AF1213" s="33"/>
      <c r="AG1213" s="33"/>
      <c r="AH1213" s="33"/>
      <c r="AI1213" s="33"/>
      <c r="AJ1213" s="33"/>
      <c r="AK1213" s="33"/>
      <c r="AL1213" s="33"/>
      <c r="AM1213" s="33"/>
      <c r="AN1213" s="33"/>
      <c r="AO1213" s="33"/>
      <c r="AP1213" s="33"/>
      <c r="AQ1213" s="33"/>
      <c r="AR1213" s="33"/>
      <c r="AS1213" s="33"/>
    </row>
    <row r="1214" spans="1:45">
      <c r="A1214" s="30"/>
      <c r="B1214" s="30"/>
      <c r="C1214" s="30"/>
      <c r="D1214" s="30"/>
      <c r="E1214" s="38"/>
      <c r="F1214" s="38"/>
      <c r="G1214" s="38"/>
      <c r="H1214" s="38"/>
      <c r="I1214" s="38"/>
      <c r="J1214" s="38"/>
      <c r="K1214" s="38"/>
      <c r="L1214" s="33"/>
      <c r="M1214" s="33"/>
      <c r="N1214" s="33"/>
      <c r="O1214" s="114"/>
      <c r="P1214" s="35"/>
      <c r="Q1214" s="33"/>
      <c r="R1214" s="33"/>
      <c r="S1214" s="33"/>
      <c r="T1214" s="33"/>
      <c r="U1214" s="33"/>
      <c r="V1214" s="33"/>
      <c r="W1214" s="33"/>
      <c r="X1214" s="33"/>
      <c r="Y1214" s="33"/>
      <c r="Z1214" s="33"/>
      <c r="AA1214" s="33"/>
      <c r="AB1214" s="33"/>
      <c r="AC1214" s="33"/>
      <c r="AD1214" s="33"/>
      <c r="AE1214" s="33"/>
      <c r="AF1214" s="33"/>
      <c r="AG1214" s="33"/>
      <c r="AH1214" s="33"/>
      <c r="AI1214" s="33"/>
      <c r="AJ1214" s="33"/>
      <c r="AK1214" s="33"/>
      <c r="AL1214" s="33"/>
      <c r="AM1214" s="33"/>
      <c r="AN1214" s="33"/>
      <c r="AO1214" s="33"/>
      <c r="AP1214" s="33"/>
      <c r="AQ1214" s="33"/>
      <c r="AR1214" s="33"/>
      <c r="AS1214" s="33"/>
    </row>
    <row r="1215" spans="1:45">
      <c r="A1215" s="30"/>
      <c r="B1215" s="30"/>
      <c r="C1215" s="30"/>
      <c r="D1215" s="30"/>
      <c r="E1215" s="38"/>
      <c r="F1215" s="38"/>
      <c r="G1215" s="38"/>
      <c r="H1215" s="38"/>
      <c r="I1215" s="38"/>
      <c r="J1215" s="38"/>
      <c r="K1215" s="38"/>
      <c r="L1215" s="33"/>
      <c r="M1215" s="33"/>
      <c r="N1215" s="33"/>
      <c r="O1215" s="114"/>
      <c r="P1215" s="35"/>
      <c r="Q1215" s="33"/>
      <c r="R1215" s="33"/>
      <c r="S1215" s="33"/>
      <c r="T1215" s="33"/>
      <c r="U1215" s="33"/>
      <c r="V1215" s="33"/>
      <c r="W1215" s="33"/>
      <c r="X1215" s="33"/>
      <c r="Y1215" s="33"/>
      <c r="Z1215" s="33"/>
      <c r="AA1215" s="33"/>
      <c r="AB1215" s="33"/>
      <c r="AC1215" s="33"/>
      <c r="AD1215" s="33"/>
      <c r="AE1215" s="33"/>
      <c r="AF1215" s="33"/>
      <c r="AG1215" s="33"/>
      <c r="AH1215" s="33"/>
      <c r="AI1215" s="33"/>
      <c r="AJ1215" s="33"/>
      <c r="AK1215" s="33"/>
      <c r="AL1215" s="33"/>
      <c r="AM1215" s="33"/>
      <c r="AN1215" s="33"/>
      <c r="AO1215" s="33"/>
      <c r="AP1215" s="33"/>
      <c r="AQ1215" s="33"/>
      <c r="AR1215" s="33"/>
      <c r="AS1215" s="33"/>
    </row>
    <row r="1216" spans="1:45">
      <c r="A1216" s="30"/>
      <c r="B1216" s="30"/>
      <c r="C1216" s="30"/>
      <c r="D1216" s="30"/>
      <c r="E1216" s="38"/>
      <c r="F1216" s="38"/>
      <c r="G1216" s="38"/>
      <c r="H1216" s="38"/>
      <c r="I1216" s="38"/>
      <c r="J1216" s="38"/>
      <c r="K1216" s="38"/>
      <c r="L1216" s="33"/>
      <c r="M1216" s="33"/>
      <c r="N1216" s="33"/>
      <c r="O1216" s="114"/>
      <c r="P1216" s="35"/>
      <c r="Q1216" s="33"/>
      <c r="R1216" s="33"/>
      <c r="S1216" s="33"/>
      <c r="T1216" s="33"/>
      <c r="U1216" s="33"/>
      <c r="V1216" s="33"/>
      <c r="W1216" s="33"/>
      <c r="X1216" s="33"/>
      <c r="Y1216" s="33"/>
      <c r="Z1216" s="33"/>
      <c r="AA1216" s="33"/>
      <c r="AB1216" s="33"/>
      <c r="AC1216" s="33"/>
      <c r="AD1216" s="33"/>
      <c r="AE1216" s="33"/>
      <c r="AF1216" s="33"/>
      <c r="AG1216" s="33"/>
      <c r="AH1216" s="33"/>
      <c r="AI1216" s="33"/>
      <c r="AJ1216" s="33"/>
      <c r="AK1216" s="33"/>
      <c r="AL1216" s="33"/>
      <c r="AM1216" s="33"/>
      <c r="AN1216" s="33"/>
      <c r="AO1216" s="33"/>
      <c r="AP1216" s="33"/>
      <c r="AQ1216" s="33"/>
      <c r="AR1216" s="33"/>
      <c r="AS1216" s="33"/>
    </row>
    <row r="1217" spans="1:45">
      <c r="A1217" s="30"/>
      <c r="B1217" s="30"/>
      <c r="C1217" s="30"/>
      <c r="D1217" s="30"/>
      <c r="E1217" s="38"/>
      <c r="F1217" s="38"/>
      <c r="G1217" s="38"/>
      <c r="H1217" s="38"/>
      <c r="I1217" s="38"/>
      <c r="J1217" s="38"/>
      <c r="K1217" s="38"/>
      <c r="L1217" s="33"/>
      <c r="M1217" s="33"/>
      <c r="N1217" s="33"/>
      <c r="O1217" s="114"/>
      <c r="P1217" s="35"/>
      <c r="Q1217" s="33"/>
      <c r="R1217" s="33"/>
      <c r="S1217" s="33"/>
      <c r="T1217" s="33"/>
      <c r="U1217" s="33"/>
      <c r="V1217" s="33"/>
      <c r="W1217" s="33"/>
      <c r="X1217" s="33"/>
      <c r="Y1217" s="33"/>
      <c r="Z1217" s="33"/>
      <c r="AA1217" s="33"/>
      <c r="AB1217" s="33"/>
      <c r="AC1217" s="33"/>
      <c r="AD1217" s="33"/>
      <c r="AE1217" s="33"/>
      <c r="AF1217" s="33"/>
      <c r="AG1217" s="33"/>
      <c r="AH1217" s="33"/>
      <c r="AI1217" s="33"/>
      <c r="AJ1217" s="33"/>
      <c r="AK1217" s="33"/>
      <c r="AL1217" s="33"/>
      <c r="AM1217" s="33"/>
      <c r="AN1217" s="33"/>
      <c r="AO1217" s="33"/>
      <c r="AP1217" s="33"/>
      <c r="AQ1217" s="33"/>
      <c r="AR1217" s="33"/>
      <c r="AS1217" s="33"/>
    </row>
    <row r="1218" spans="1:45">
      <c r="A1218" s="30"/>
      <c r="B1218" s="30"/>
      <c r="C1218" s="30"/>
      <c r="D1218" s="30"/>
      <c r="E1218" s="38"/>
      <c r="F1218" s="38"/>
      <c r="G1218" s="38"/>
      <c r="H1218" s="38"/>
      <c r="I1218" s="38"/>
      <c r="J1218" s="38"/>
      <c r="K1218" s="38"/>
      <c r="L1218" s="33"/>
      <c r="M1218" s="33"/>
      <c r="N1218" s="33"/>
      <c r="O1218" s="114"/>
      <c r="P1218" s="35"/>
      <c r="Q1218" s="33"/>
      <c r="R1218" s="33"/>
      <c r="S1218" s="33"/>
      <c r="T1218" s="33"/>
      <c r="U1218" s="33"/>
      <c r="V1218" s="33"/>
      <c r="W1218" s="33"/>
      <c r="X1218" s="33"/>
      <c r="Y1218" s="33"/>
      <c r="Z1218" s="33"/>
      <c r="AA1218" s="33"/>
      <c r="AB1218" s="33"/>
      <c r="AC1218" s="33"/>
      <c r="AD1218" s="33"/>
      <c r="AE1218" s="33"/>
      <c r="AF1218" s="33"/>
      <c r="AG1218" s="33"/>
      <c r="AH1218" s="33"/>
      <c r="AI1218" s="33"/>
      <c r="AJ1218" s="33"/>
      <c r="AK1218" s="33"/>
      <c r="AL1218" s="33"/>
      <c r="AM1218" s="33"/>
      <c r="AN1218" s="33"/>
      <c r="AO1218" s="33"/>
      <c r="AP1218" s="33"/>
      <c r="AQ1218" s="33"/>
      <c r="AR1218" s="33"/>
      <c r="AS1218" s="33"/>
    </row>
    <row r="1219" spans="1:45">
      <c r="A1219" s="30"/>
      <c r="B1219" s="30"/>
      <c r="C1219" s="30"/>
      <c r="D1219" s="30"/>
      <c r="E1219" s="38"/>
      <c r="F1219" s="38"/>
      <c r="G1219" s="38"/>
      <c r="H1219" s="38"/>
      <c r="I1219" s="38"/>
      <c r="J1219" s="38"/>
      <c r="K1219" s="38"/>
      <c r="L1219" s="33"/>
      <c r="M1219" s="33"/>
      <c r="N1219" s="33"/>
      <c r="O1219" s="114"/>
      <c r="P1219" s="35"/>
      <c r="Q1219" s="33"/>
      <c r="R1219" s="33"/>
      <c r="S1219" s="33"/>
      <c r="T1219" s="33"/>
      <c r="U1219" s="33"/>
      <c r="V1219" s="33"/>
      <c r="W1219" s="33"/>
      <c r="X1219" s="33"/>
      <c r="Y1219" s="33"/>
      <c r="Z1219" s="33"/>
      <c r="AA1219" s="33"/>
      <c r="AB1219" s="33"/>
      <c r="AC1219" s="33"/>
      <c r="AD1219" s="33"/>
      <c r="AE1219" s="33"/>
      <c r="AF1219" s="33"/>
      <c r="AG1219" s="33"/>
      <c r="AH1219" s="33"/>
      <c r="AI1219" s="33"/>
      <c r="AJ1219" s="33"/>
      <c r="AK1219" s="33"/>
      <c r="AL1219" s="33"/>
      <c r="AM1219" s="33"/>
      <c r="AN1219" s="33"/>
      <c r="AO1219" s="33"/>
      <c r="AP1219" s="33"/>
      <c r="AQ1219" s="33"/>
      <c r="AR1219" s="33"/>
      <c r="AS1219" s="33"/>
    </row>
    <row r="1220" spans="1:45">
      <c r="A1220" s="30"/>
      <c r="B1220" s="30"/>
      <c r="C1220" s="30"/>
      <c r="D1220" s="30"/>
      <c r="E1220" s="38"/>
      <c r="F1220" s="38"/>
      <c r="G1220" s="38"/>
      <c r="H1220" s="38"/>
      <c r="I1220" s="38"/>
      <c r="J1220" s="38"/>
      <c r="K1220" s="38"/>
      <c r="L1220" s="33"/>
      <c r="M1220" s="33"/>
      <c r="N1220" s="33"/>
      <c r="O1220" s="114"/>
      <c r="P1220" s="35"/>
      <c r="Q1220" s="33"/>
      <c r="R1220" s="33"/>
      <c r="S1220" s="33"/>
      <c r="T1220" s="33"/>
      <c r="U1220" s="33"/>
      <c r="V1220" s="33"/>
      <c r="W1220" s="33"/>
      <c r="X1220" s="33"/>
      <c r="Y1220" s="33"/>
      <c r="Z1220" s="33"/>
      <c r="AA1220" s="33"/>
      <c r="AB1220" s="33"/>
      <c r="AC1220" s="33"/>
      <c r="AD1220" s="33"/>
      <c r="AE1220" s="33"/>
      <c r="AF1220" s="33"/>
      <c r="AG1220" s="33"/>
      <c r="AH1220" s="33"/>
      <c r="AI1220" s="33"/>
      <c r="AJ1220" s="33"/>
      <c r="AK1220" s="33"/>
      <c r="AL1220" s="33"/>
      <c r="AM1220" s="33"/>
      <c r="AN1220" s="33"/>
      <c r="AO1220" s="33"/>
      <c r="AP1220" s="33"/>
      <c r="AQ1220" s="33"/>
      <c r="AR1220" s="33"/>
      <c r="AS1220" s="33"/>
    </row>
    <row r="1221" spans="1:45">
      <c r="A1221" s="30"/>
      <c r="B1221" s="30"/>
      <c r="C1221" s="30"/>
      <c r="D1221" s="30"/>
      <c r="E1221" s="38"/>
      <c r="F1221" s="38"/>
      <c r="G1221" s="38"/>
      <c r="H1221" s="38"/>
      <c r="I1221" s="38"/>
      <c r="J1221" s="38"/>
      <c r="K1221" s="38"/>
      <c r="L1221" s="33"/>
      <c r="M1221" s="33"/>
      <c r="N1221" s="33"/>
      <c r="O1221" s="114"/>
      <c r="P1221" s="35"/>
      <c r="Q1221" s="33"/>
      <c r="R1221" s="33"/>
      <c r="S1221" s="33"/>
      <c r="T1221" s="33"/>
      <c r="U1221" s="33"/>
      <c r="V1221" s="33"/>
      <c r="W1221" s="33"/>
      <c r="X1221" s="33"/>
      <c r="Y1221" s="33"/>
      <c r="Z1221" s="33"/>
      <c r="AA1221" s="33"/>
      <c r="AB1221" s="33"/>
      <c r="AC1221" s="33"/>
      <c r="AD1221" s="33"/>
      <c r="AE1221" s="33"/>
      <c r="AF1221" s="33"/>
      <c r="AG1221" s="33"/>
      <c r="AH1221" s="33"/>
      <c r="AI1221" s="33"/>
      <c r="AJ1221" s="33"/>
      <c r="AK1221" s="33"/>
      <c r="AL1221" s="33"/>
      <c r="AM1221" s="33"/>
      <c r="AN1221" s="33"/>
      <c r="AO1221" s="33"/>
      <c r="AP1221" s="33"/>
      <c r="AQ1221" s="33"/>
      <c r="AR1221" s="33"/>
      <c r="AS1221" s="33"/>
    </row>
    <row r="1222" spans="1:45">
      <c r="A1222" s="30"/>
      <c r="B1222" s="30"/>
      <c r="C1222" s="30"/>
      <c r="D1222" s="30"/>
      <c r="E1222" s="38"/>
      <c r="F1222" s="38"/>
      <c r="G1222" s="38"/>
      <c r="H1222" s="38"/>
      <c r="I1222" s="38"/>
      <c r="J1222" s="38"/>
      <c r="K1222" s="38"/>
      <c r="L1222" s="33"/>
      <c r="M1222" s="33"/>
      <c r="N1222" s="33"/>
      <c r="O1222" s="114"/>
      <c r="P1222" s="35"/>
      <c r="Q1222" s="33"/>
      <c r="R1222" s="33"/>
      <c r="S1222" s="33"/>
      <c r="T1222" s="33"/>
      <c r="U1222" s="33"/>
      <c r="V1222" s="33"/>
      <c r="W1222" s="33"/>
      <c r="X1222" s="33"/>
      <c r="Y1222" s="33"/>
      <c r="Z1222" s="33"/>
      <c r="AA1222" s="33"/>
      <c r="AB1222" s="33"/>
      <c r="AC1222" s="33"/>
      <c r="AD1222" s="33"/>
      <c r="AE1222" s="33"/>
      <c r="AF1222" s="33"/>
      <c r="AG1222" s="33"/>
      <c r="AH1222" s="33"/>
      <c r="AI1222" s="33"/>
      <c r="AJ1222" s="33"/>
      <c r="AK1222" s="33"/>
      <c r="AL1222" s="33"/>
      <c r="AM1222" s="33"/>
      <c r="AN1222" s="33"/>
      <c r="AO1222" s="33"/>
      <c r="AP1222" s="33"/>
      <c r="AQ1222" s="33"/>
      <c r="AR1222" s="33"/>
      <c r="AS1222" s="33"/>
    </row>
    <row r="1223" spans="1:45">
      <c r="A1223" s="30"/>
      <c r="B1223" s="30"/>
      <c r="C1223" s="30"/>
      <c r="D1223" s="30"/>
      <c r="E1223" s="38"/>
      <c r="F1223" s="38"/>
      <c r="G1223" s="38"/>
      <c r="H1223" s="38"/>
      <c r="I1223" s="38"/>
      <c r="J1223" s="38"/>
      <c r="K1223" s="38"/>
      <c r="L1223" s="33"/>
      <c r="M1223" s="33"/>
      <c r="N1223" s="33"/>
      <c r="O1223" s="114"/>
      <c r="P1223" s="35"/>
      <c r="Q1223" s="33"/>
      <c r="R1223" s="33"/>
      <c r="S1223" s="33"/>
      <c r="T1223" s="33"/>
      <c r="U1223" s="33"/>
      <c r="V1223" s="33"/>
      <c r="W1223" s="33"/>
      <c r="X1223" s="33"/>
      <c r="Y1223" s="33"/>
      <c r="Z1223" s="33"/>
      <c r="AA1223" s="33"/>
      <c r="AB1223" s="33"/>
      <c r="AC1223" s="33"/>
      <c r="AD1223" s="33"/>
      <c r="AE1223" s="33"/>
      <c r="AF1223" s="33"/>
      <c r="AG1223" s="33"/>
      <c r="AH1223" s="33"/>
      <c r="AI1223" s="33"/>
      <c r="AJ1223" s="33"/>
      <c r="AK1223" s="33"/>
      <c r="AL1223" s="33"/>
      <c r="AM1223" s="33"/>
      <c r="AN1223" s="33"/>
      <c r="AO1223" s="33"/>
      <c r="AP1223" s="33"/>
      <c r="AQ1223" s="33"/>
      <c r="AR1223" s="33"/>
      <c r="AS1223" s="33"/>
    </row>
    <row r="1224" spans="1:45">
      <c r="A1224" s="30"/>
      <c r="B1224" s="30"/>
      <c r="C1224" s="30"/>
      <c r="D1224" s="30"/>
      <c r="E1224" s="38"/>
      <c r="F1224" s="38"/>
      <c r="G1224" s="38"/>
      <c r="H1224" s="38"/>
      <c r="I1224" s="38"/>
      <c r="J1224" s="38"/>
      <c r="K1224" s="38"/>
      <c r="L1224" s="33"/>
      <c r="M1224" s="33"/>
      <c r="N1224" s="33"/>
      <c r="O1224" s="114"/>
      <c r="P1224" s="35"/>
      <c r="Q1224" s="33"/>
      <c r="R1224" s="33"/>
      <c r="S1224" s="33"/>
      <c r="T1224" s="33"/>
      <c r="U1224" s="33"/>
      <c r="V1224" s="33"/>
      <c r="W1224" s="33"/>
      <c r="X1224" s="33"/>
      <c r="Y1224" s="33"/>
      <c r="Z1224" s="33"/>
      <c r="AA1224" s="33"/>
      <c r="AB1224" s="33"/>
      <c r="AC1224" s="33"/>
      <c r="AD1224" s="33"/>
      <c r="AE1224" s="33"/>
      <c r="AF1224" s="33"/>
      <c r="AG1224" s="33"/>
      <c r="AH1224" s="33"/>
      <c r="AI1224" s="33"/>
      <c r="AJ1224" s="33"/>
      <c r="AK1224" s="33"/>
      <c r="AL1224" s="33"/>
      <c r="AM1224" s="33"/>
      <c r="AN1224" s="33"/>
      <c r="AO1224" s="33"/>
      <c r="AP1224" s="33"/>
      <c r="AQ1224" s="33"/>
      <c r="AR1224" s="33"/>
      <c r="AS1224" s="33"/>
    </row>
    <row r="1225" spans="1:45">
      <c r="A1225" s="30"/>
      <c r="B1225" s="30"/>
      <c r="C1225" s="30"/>
      <c r="D1225" s="30"/>
      <c r="E1225" s="38"/>
      <c r="F1225" s="38"/>
      <c r="G1225" s="38"/>
      <c r="H1225" s="38"/>
      <c r="I1225" s="38"/>
      <c r="J1225" s="38"/>
      <c r="K1225" s="38"/>
      <c r="L1225" s="33"/>
      <c r="M1225" s="33"/>
      <c r="N1225" s="33"/>
      <c r="O1225" s="114"/>
      <c r="P1225" s="35"/>
      <c r="Q1225" s="33"/>
      <c r="R1225" s="33"/>
      <c r="S1225" s="33"/>
      <c r="T1225" s="33"/>
      <c r="U1225" s="33"/>
      <c r="V1225" s="33"/>
      <c r="W1225" s="33"/>
      <c r="X1225" s="33"/>
      <c r="Y1225" s="33"/>
      <c r="Z1225" s="33"/>
      <c r="AA1225" s="33"/>
      <c r="AB1225" s="33"/>
      <c r="AC1225" s="33"/>
      <c r="AD1225" s="33"/>
      <c r="AE1225" s="33"/>
      <c r="AF1225" s="33"/>
      <c r="AG1225" s="33"/>
      <c r="AH1225" s="33"/>
      <c r="AI1225" s="33"/>
      <c r="AJ1225" s="33"/>
      <c r="AK1225" s="33"/>
      <c r="AL1225" s="33"/>
      <c r="AM1225" s="33"/>
      <c r="AN1225" s="33"/>
      <c r="AO1225" s="33"/>
      <c r="AP1225" s="33"/>
      <c r="AQ1225" s="33"/>
      <c r="AR1225" s="33"/>
      <c r="AS1225" s="33"/>
    </row>
    <row r="1226" spans="1:45">
      <c r="A1226" s="30"/>
      <c r="B1226" s="30"/>
      <c r="C1226" s="30"/>
      <c r="D1226" s="30"/>
      <c r="E1226" s="38"/>
      <c r="F1226" s="38"/>
      <c r="G1226" s="38"/>
      <c r="H1226" s="38"/>
      <c r="I1226" s="38"/>
      <c r="J1226" s="38"/>
      <c r="K1226" s="38"/>
      <c r="L1226" s="33"/>
      <c r="M1226" s="33"/>
      <c r="N1226" s="33"/>
      <c r="O1226" s="114"/>
      <c r="P1226" s="35"/>
      <c r="Q1226" s="33"/>
      <c r="R1226" s="33"/>
      <c r="S1226" s="33"/>
      <c r="T1226" s="33"/>
      <c r="U1226" s="33"/>
      <c r="V1226" s="33"/>
      <c r="W1226" s="33"/>
      <c r="X1226" s="33"/>
      <c r="Y1226" s="33"/>
      <c r="Z1226" s="33"/>
      <c r="AA1226" s="33"/>
      <c r="AB1226" s="33"/>
      <c r="AC1226" s="33"/>
      <c r="AD1226" s="33"/>
      <c r="AE1226" s="33"/>
      <c r="AF1226" s="33"/>
      <c r="AG1226" s="33"/>
      <c r="AH1226" s="33"/>
      <c r="AI1226" s="33"/>
      <c r="AJ1226" s="33"/>
      <c r="AK1226" s="33"/>
      <c r="AL1226" s="33"/>
      <c r="AM1226" s="33"/>
      <c r="AN1226" s="33"/>
      <c r="AO1226" s="33"/>
      <c r="AP1226" s="33"/>
      <c r="AQ1226" s="33"/>
      <c r="AR1226" s="33"/>
      <c r="AS1226" s="33"/>
    </row>
    <row r="1227" spans="1:45">
      <c r="A1227" s="30"/>
      <c r="B1227" s="30"/>
      <c r="C1227" s="30"/>
      <c r="D1227" s="30"/>
      <c r="E1227" s="38"/>
      <c r="F1227" s="38"/>
      <c r="G1227" s="38"/>
      <c r="H1227" s="38"/>
      <c r="I1227" s="38"/>
      <c r="J1227" s="38"/>
      <c r="K1227" s="38"/>
      <c r="L1227" s="33"/>
      <c r="M1227" s="33"/>
      <c r="N1227" s="33"/>
      <c r="O1227" s="114"/>
      <c r="P1227" s="35"/>
      <c r="Q1227" s="33"/>
      <c r="R1227" s="33"/>
      <c r="S1227" s="33"/>
      <c r="T1227" s="33"/>
      <c r="U1227" s="33"/>
      <c r="V1227" s="33"/>
      <c r="W1227" s="33"/>
      <c r="X1227" s="33"/>
      <c r="Y1227" s="33"/>
      <c r="Z1227" s="33"/>
      <c r="AA1227" s="33"/>
      <c r="AB1227" s="33"/>
      <c r="AC1227" s="33"/>
      <c r="AD1227" s="33"/>
      <c r="AE1227" s="33"/>
      <c r="AF1227" s="33"/>
      <c r="AG1227" s="33"/>
      <c r="AH1227" s="33"/>
      <c r="AI1227" s="33"/>
      <c r="AJ1227" s="33"/>
      <c r="AK1227" s="33"/>
      <c r="AL1227" s="33"/>
      <c r="AM1227" s="33"/>
      <c r="AN1227" s="33"/>
      <c r="AO1227" s="33"/>
      <c r="AP1227" s="33"/>
      <c r="AQ1227" s="33"/>
      <c r="AR1227" s="33"/>
      <c r="AS1227" s="33"/>
    </row>
    <row r="1228" spans="1:45">
      <c r="A1228" s="30"/>
      <c r="B1228" s="30"/>
      <c r="C1228" s="30"/>
      <c r="D1228" s="30"/>
      <c r="E1228" s="38"/>
      <c r="F1228" s="38"/>
      <c r="G1228" s="38"/>
      <c r="H1228" s="38"/>
      <c r="I1228" s="38"/>
      <c r="J1228" s="38"/>
      <c r="K1228" s="38"/>
      <c r="L1228" s="33"/>
      <c r="M1228" s="33"/>
      <c r="N1228" s="33"/>
      <c r="O1228" s="114"/>
      <c r="P1228" s="35"/>
      <c r="Q1228" s="33"/>
      <c r="R1228" s="33"/>
      <c r="S1228" s="33"/>
      <c r="T1228" s="33"/>
      <c r="U1228" s="33"/>
      <c r="V1228" s="33"/>
      <c r="W1228" s="33"/>
      <c r="X1228" s="33"/>
      <c r="Y1228" s="33"/>
      <c r="Z1228" s="33"/>
      <c r="AA1228" s="33"/>
      <c r="AB1228" s="33"/>
      <c r="AC1228" s="33"/>
      <c r="AD1228" s="33"/>
      <c r="AE1228" s="33"/>
      <c r="AF1228" s="33"/>
      <c r="AG1228" s="33"/>
      <c r="AH1228" s="33"/>
      <c r="AI1228" s="33"/>
      <c r="AJ1228" s="33"/>
      <c r="AK1228" s="33"/>
      <c r="AL1228" s="33"/>
      <c r="AM1228" s="33"/>
      <c r="AN1228" s="33"/>
      <c r="AO1228" s="33"/>
      <c r="AP1228" s="33"/>
      <c r="AQ1228" s="33"/>
      <c r="AR1228" s="33"/>
      <c r="AS1228" s="33"/>
    </row>
    <row r="1229" spans="1:45">
      <c r="A1229" s="30"/>
      <c r="B1229" s="30"/>
      <c r="C1229" s="30"/>
      <c r="D1229" s="30"/>
      <c r="E1229" s="38"/>
      <c r="F1229" s="38"/>
      <c r="G1229" s="38"/>
      <c r="H1229" s="38"/>
      <c r="I1229" s="38"/>
      <c r="J1229" s="38"/>
      <c r="K1229" s="38"/>
      <c r="L1229" s="33"/>
      <c r="M1229" s="33"/>
      <c r="N1229" s="33"/>
      <c r="O1229" s="114"/>
      <c r="P1229" s="35"/>
      <c r="Q1229" s="33"/>
      <c r="R1229" s="33"/>
      <c r="S1229" s="33"/>
      <c r="T1229" s="33"/>
      <c r="U1229" s="33"/>
      <c r="V1229" s="33"/>
      <c r="W1229" s="33"/>
      <c r="X1229" s="33"/>
      <c r="Y1229" s="33"/>
      <c r="Z1229" s="33"/>
      <c r="AA1229" s="33"/>
      <c r="AB1229" s="33"/>
      <c r="AC1229" s="33"/>
      <c r="AD1229" s="33"/>
      <c r="AE1229" s="33"/>
      <c r="AF1229" s="33"/>
      <c r="AG1229" s="33"/>
      <c r="AH1229" s="33"/>
      <c r="AI1229" s="33"/>
      <c r="AJ1229" s="33"/>
      <c r="AK1229" s="33"/>
      <c r="AL1229" s="33"/>
      <c r="AM1229" s="33"/>
      <c r="AN1229" s="33"/>
      <c r="AO1229" s="33"/>
      <c r="AP1229" s="33"/>
      <c r="AQ1229" s="33"/>
      <c r="AR1229" s="33"/>
      <c r="AS1229" s="33"/>
    </row>
    <row r="1230" spans="1:45">
      <c r="A1230" s="30"/>
      <c r="B1230" s="30"/>
      <c r="C1230" s="30"/>
      <c r="D1230" s="30"/>
      <c r="E1230" s="38"/>
      <c r="F1230" s="38"/>
      <c r="G1230" s="38"/>
      <c r="H1230" s="38"/>
      <c r="I1230" s="38"/>
      <c r="J1230" s="38"/>
      <c r="K1230" s="38"/>
      <c r="L1230" s="33"/>
      <c r="M1230" s="33"/>
      <c r="N1230" s="33"/>
      <c r="O1230" s="114"/>
      <c r="P1230" s="35"/>
      <c r="Q1230" s="33"/>
      <c r="R1230" s="33"/>
      <c r="S1230" s="33"/>
      <c r="T1230" s="33"/>
      <c r="U1230" s="33"/>
      <c r="V1230" s="33"/>
      <c r="W1230" s="33"/>
      <c r="X1230" s="33"/>
      <c r="Y1230" s="33"/>
      <c r="Z1230" s="33"/>
      <c r="AA1230" s="33"/>
      <c r="AB1230" s="33"/>
      <c r="AC1230" s="33"/>
      <c r="AD1230" s="33"/>
      <c r="AE1230" s="33"/>
      <c r="AF1230" s="33"/>
      <c r="AG1230" s="33"/>
      <c r="AH1230" s="33"/>
      <c r="AI1230" s="33"/>
      <c r="AJ1230" s="33"/>
      <c r="AK1230" s="33"/>
      <c r="AL1230" s="33"/>
      <c r="AM1230" s="33"/>
      <c r="AN1230" s="33"/>
      <c r="AO1230" s="33"/>
      <c r="AP1230" s="33"/>
      <c r="AQ1230" s="33"/>
      <c r="AR1230" s="33"/>
      <c r="AS1230" s="33"/>
    </row>
    <row r="1231" spans="1:45">
      <c r="A1231" s="30"/>
      <c r="B1231" s="30"/>
      <c r="C1231" s="30"/>
      <c r="D1231" s="30"/>
      <c r="E1231" s="38"/>
      <c r="F1231" s="38"/>
      <c r="G1231" s="38"/>
      <c r="H1231" s="38"/>
      <c r="I1231" s="38"/>
      <c r="J1231" s="38"/>
      <c r="K1231" s="38"/>
      <c r="L1231" s="33"/>
      <c r="M1231" s="33"/>
      <c r="N1231" s="33"/>
      <c r="O1231" s="114"/>
      <c r="P1231" s="35"/>
      <c r="Q1231" s="33"/>
      <c r="R1231" s="33"/>
      <c r="S1231" s="33"/>
      <c r="T1231" s="33"/>
      <c r="U1231" s="33"/>
      <c r="V1231" s="33"/>
      <c r="W1231" s="33"/>
      <c r="X1231" s="33"/>
      <c r="Y1231" s="33"/>
      <c r="Z1231" s="33"/>
      <c r="AA1231" s="33"/>
      <c r="AB1231" s="33"/>
      <c r="AC1231" s="33"/>
      <c r="AD1231" s="33"/>
      <c r="AE1231" s="33"/>
      <c r="AF1231" s="33"/>
      <c r="AG1231" s="33"/>
      <c r="AH1231" s="33"/>
      <c r="AI1231" s="33"/>
      <c r="AJ1231" s="33"/>
      <c r="AK1231" s="33"/>
      <c r="AL1231" s="33"/>
      <c r="AM1231" s="33"/>
      <c r="AN1231" s="33"/>
      <c r="AO1231" s="33"/>
      <c r="AP1231" s="33"/>
      <c r="AQ1231" s="33"/>
      <c r="AR1231" s="33"/>
      <c r="AS1231" s="33"/>
    </row>
    <row r="1232" spans="1:45">
      <c r="A1232" s="30"/>
      <c r="B1232" s="30"/>
      <c r="C1232" s="30"/>
      <c r="D1232" s="30"/>
      <c r="E1232" s="38"/>
      <c r="F1232" s="38"/>
      <c r="G1232" s="38"/>
      <c r="H1232" s="38"/>
      <c r="I1232" s="38"/>
      <c r="J1232" s="38"/>
      <c r="K1232" s="38"/>
      <c r="L1232" s="33"/>
      <c r="M1232" s="33"/>
      <c r="N1232" s="33"/>
      <c r="O1232" s="114"/>
      <c r="P1232" s="35"/>
      <c r="Q1232" s="33"/>
      <c r="R1232" s="33"/>
      <c r="S1232" s="33"/>
      <c r="T1232" s="33"/>
      <c r="U1232" s="33"/>
      <c r="V1232" s="33"/>
      <c r="W1232" s="33"/>
      <c r="X1232" s="33"/>
      <c r="Y1232" s="33"/>
      <c r="Z1232" s="33"/>
      <c r="AA1232" s="33"/>
      <c r="AB1232" s="33"/>
      <c r="AC1232" s="33"/>
      <c r="AD1232" s="33"/>
      <c r="AE1232" s="33"/>
      <c r="AF1232" s="33"/>
      <c r="AG1232" s="33"/>
      <c r="AH1232" s="33"/>
      <c r="AI1232" s="33"/>
      <c r="AJ1232" s="33"/>
      <c r="AK1232" s="33"/>
      <c r="AL1232" s="33"/>
      <c r="AM1232" s="33"/>
      <c r="AN1232" s="33"/>
      <c r="AO1232" s="33"/>
      <c r="AP1232" s="33"/>
      <c r="AQ1232" s="33"/>
      <c r="AR1232" s="33"/>
      <c r="AS1232" s="33"/>
    </row>
    <row r="1233" spans="1:45">
      <c r="A1233" s="30"/>
      <c r="B1233" s="30"/>
      <c r="C1233" s="30"/>
      <c r="D1233" s="30"/>
      <c r="E1233" s="38"/>
      <c r="F1233" s="38"/>
      <c r="G1233" s="38"/>
      <c r="H1233" s="38"/>
      <c r="I1233" s="38"/>
      <c r="J1233" s="38"/>
      <c r="K1233" s="38"/>
      <c r="L1233" s="33"/>
      <c r="M1233" s="33"/>
      <c r="N1233" s="33"/>
      <c r="O1233" s="114"/>
      <c r="P1233" s="35"/>
      <c r="Q1233" s="33"/>
      <c r="R1233" s="33"/>
      <c r="S1233" s="33"/>
      <c r="T1233" s="33"/>
      <c r="U1233" s="33"/>
      <c r="V1233" s="33"/>
      <c r="W1233" s="33"/>
      <c r="X1233" s="33"/>
      <c r="Y1233" s="33"/>
      <c r="Z1233" s="33"/>
      <c r="AA1233" s="33"/>
      <c r="AB1233" s="33"/>
      <c r="AC1233" s="33"/>
      <c r="AD1233" s="33"/>
      <c r="AE1233" s="33"/>
      <c r="AF1233" s="33"/>
      <c r="AG1233" s="33"/>
      <c r="AH1233" s="33"/>
      <c r="AI1233" s="33"/>
      <c r="AJ1233" s="33"/>
      <c r="AK1233" s="33"/>
      <c r="AL1233" s="33"/>
      <c r="AM1233" s="33"/>
      <c r="AN1233" s="33"/>
      <c r="AO1233" s="33"/>
      <c r="AP1233" s="33"/>
      <c r="AQ1233" s="33"/>
      <c r="AR1233" s="33"/>
      <c r="AS1233" s="33"/>
    </row>
    <row r="1234" spans="1:45">
      <c r="A1234" s="30"/>
      <c r="B1234" s="30"/>
      <c r="C1234" s="30"/>
      <c r="D1234" s="30"/>
      <c r="E1234" s="38"/>
      <c r="F1234" s="38"/>
      <c r="G1234" s="38"/>
      <c r="H1234" s="38"/>
      <c r="I1234" s="38"/>
      <c r="J1234" s="38"/>
      <c r="K1234" s="38"/>
      <c r="L1234" s="33"/>
      <c r="M1234" s="33"/>
      <c r="N1234" s="33"/>
      <c r="O1234" s="114"/>
      <c r="P1234" s="35"/>
      <c r="Q1234" s="33"/>
      <c r="R1234" s="33"/>
      <c r="S1234" s="33"/>
      <c r="T1234" s="33"/>
      <c r="U1234" s="33"/>
      <c r="V1234" s="33"/>
      <c r="W1234" s="33"/>
      <c r="X1234" s="33"/>
      <c r="Y1234" s="33"/>
      <c r="Z1234" s="33"/>
      <c r="AA1234" s="33"/>
      <c r="AB1234" s="33"/>
      <c r="AC1234" s="33"/>
      <c r="AD1234" s="33"/>
      <c r="AE1234" s="33"/>
      <c r="AF1234" s="33"/>
      <c r="AG1234" s="33"/>
      <c r="AH1234" s="33"/>
      <c r="AI1234" s="33"/>
      <c r="AJ1234" s="33"/>
      <c r="AK1234" s="33"/>
      <c r="AL1234" s="33"/>
      <c r="AM1234" s="33"/>
      <c r="AN1234" s="33"/>
      <c r="AO1234" s="33"/>
      <c r="AP1234" s="33"/>
      <c r="AQ1234" s="33"/>
      <c r="AR1234" s="33"/>
      <c r="AS1234" s="33"/>
    </row>
    <row r="1235" spans="1:45">
      <c r="A1235" s="30"/>
      <c r="B1235" s="30"/>
      <c r="C1235" s="30"/>
      <c r="D1235" s="30"/>
      <c r="E1235" s="38"/>
      <c r="F1235" s="38"/>
      <c r="G1235" s="38"/>
      <c r="H1235" s="38"/>
      <c r="I1235" s="38"/>
      <c r="J1235" s="38"/>
      <c r="K1235" s="38"/>
      <c r="L1235" s="33"/>
      <c r="M1235" s="33"/>
      <c r="N1235" s="33"/>
      <c r="O1235" s="114"/>
      <c r="P1235" s="35"/>
      <c r="Q1235" s="33"/>
      <c r="R1235" s="33"/>
      <c r="S1235" s="33"/>
      <c r="T1235" s="33"/>
      <c r="U1235" s="33"/>
      <c r="V1235" s="33"/>
      <c r="W1235" s="33"/>
      <c r="X1235" s="33"/>
      <c r="Y1235" s="33"/>
      <c r="Z1235" s="33"/>
      <c r="AA1235" s="33"/>
      <c r="AB1235" s="33"/>
      <c r="AC1235" s="33"/>
      <c r="AD1235" s="33"/>
      <c r="AE1235" s="33"/>
      <c r="AF1235" s="33"/>
      <c r="AG1235" s="33"/>
      <c r="AH1235" s="33"/>
      <c r="AI1235" s="33"/>
      <c r="AJ1235" s="33"/>
      <c r="AK1235" s="33"/>
      <c r="AL1235" s="33"/>
      <c r="AM1235" s="33"/>
      <c r="AN1235" s="33"/>
      <c r="AO1235" s="33"/>
      <c r="AP1235" s="33"/>
      <c r="AQ1235" s="33"/>
      <c r="AR1235" s="33"/>
      <c r="AS1235" s="33"/>
    </row>
    <row r="1236" spans="1:45">
      <c r="A1236" s="30"/>
      <c r="B1236" s="30"/>
      <c r="C1236" s="30"/>
      <c r="D1236" s="30"/>
      <c r="E1236" s="38"/>
      <c r="F1236" s="38"/>
      <c r="G1236" s="38"/>
      <c r="H1236" s="38"/>
      <c r="I1236" s="38"/>
      <c r="J1236" s="38"/>
      <c r="K1236" s="38"/>
      <c r="L1236" s="33"/>
      <c r="M1236" s="33"/>
      <c r="N1236" s="33"/>
      <c r="O1236" s="114"/>
      <c r="P1236" s="35"/>
      <c r="Q1236" s="33"/>
      <c r="R1236" s="33"/>
      <c r="S1236" s="33"/>
      <c r="T1236" s="33"/>
      <c r="U1236" s="33"/>
      <c r="V1236" s="33"/>
      <c r="W1236" s="33"/>
      <c r="X1236" s="33"/>
      <c r="Y1236" s="33"/>
      <c r="Z1236" s="33"/>
      <c r="AA1236" s="33"/>
      <c r="AB1236" s="33"/>
      <c r="AC1236" s="33"/>
      <c r="AD1236" s="33"/>
      <c r="AE1236" s="33"/>
      <c r="AF1236" s="33"/>
      <c r="AG1236" s="33"/>
      <c r="AH1236" s="33"/>
      <c r="AI1236" s="33"/>
      <c r="AJ1236" s="33"/>
      <c r="AK1236" s="33"/>
      <c r="AL1236" s="33"/>
      <c r="AM1236" s="33"/>
      <c r="AN1236" s="33"/>
      <c r="AO1236" s="33"/>
      <c r="AP1236" s="33"/>
      <c r="AQ1236" s="33"/>
      <c r="AR1236" s="33"/>
      <c r="AS1236" s="33"/>
    </row>
    <row r="1237" spans="1:45">
      <c r="A1237" s="30"/>
      <c r="B1237" s="30"/>
      <c r="C1237" s="30"/>
      <c r="D1237" s="30"/>
      <c r="E1237" s="38"/>
      <c r="F1237" s="38"/>
      <c r="G1237" s="38"/>
      <c r="H1237" s="38"/>
      <c r="I1237" s="38"/>
      <c r="J1237" s="38"/>
      <c r="K1237" s="38"/>
      <c r="L1237" s="33"/>
      <c r="M1237" s="33"/>
      <c r="N1237" s="33"/>
      <c r="O1237" s="114"/>
      <c r="P1237" s="35"/>
      <c r="Q1237" s="33"/>
      <c r="R1237" s="33"/>
      <c r="S1237" s="33"/>
      <c r="T1237" s="33"/>
      <c r="U1237" s="33"/>
      <c r="V1237" s="33"/>
      <c r="W1237" s="33"/>
      <c r="X1237" s="33"/>
      <c r="Y1237" s="33"/>
      <c r="Z1237" s="33"/>
      <c r="AA1237" s="33"/>
      <c r="AB1237" s="33"/>
      <c r="AC1237" s="33"/>
      <c r="AD1237" s="33"/>
      <c r="AE1237" s="33"/>
      <c r="AF1237" s="33"/>
      <c r="AG1237" s="33"/>
      <c r="AH1237" s="33"/>
      <c r="AI1237" s="33"/>
      <c r="AJ1237" s="33"/>
      <c r="AK1237" s="33"/>
      <c r="AL1237" s="33"/>
      <c r="AM1237" s="33"/>
      <c r="AN1237" s="33"/>
      <c r="AO1237" s="33"/>
      <c r="AP1237" s="33"/>
      <c r="AQ1237" s="33"/>
      <c r="AR1237" s="33"/>
      <c r="AS1237" s="33"/>
    </row>
    <row r="1238" spans="1:45">
      <c r="A1238" s="30"/>
      <c r="B1238" s="30"/>
      <c r="C1238" s="30"/>
      <c r="D1238" s="30"/>
      <c r="E1238" s="38"/>
      <c r="F1238" s="38"/>
      <c r="G1238" s="38"/>
      <c r="H1238" s="38"/>
      <c r="I1238" s="38"/>
      <c r="J1238" s="38"/>
      <c r="K1238" s="38"/>
      <c r="L1238" s="33"/>
      <c r="M1238" s="33"/>
      <c r="N1238" s="33"/>
      <c r="O1238" s="114"/>
      <c r="P1238" s="35"/>
      <c r="Q1238" s="33"/>
      <c r="R1238" s="33"/>
      <c r="S1238" s="33"/>
      <c r="T1238" s="33"/>
      <c r="U1238" s="33"/>
      <c r="V1238" s="33"/>
      <c r="W1238" s="33"/>
      <c r="X1238" s="33"/>
      <c r="Y1238" s="33"/>
      <c r="Z1238" s="33"/>
      <c r="AA1238" s="33"/>
      <c r="AB1238" s="33"/>
      <c r="AC1238" s="33"/>
      <c r="AD1238" s="33"/>
      <c r="AE1238" s="33"/>
      <c r="AF1238" s="33"/>
      <c r="AG1238" s="33"/>
      <c r="AH1238" s="33"/>
      <c r="AI1238" s="33"/>
      <c r="AJ1238" s="33"/>
      <c r="AK1238" s="33"/>
      <c r="AL1238" s="33"/>
      <c r="AM1238" s="33"/>
      <c r="AN1238" s="33"/>
      <c r="AO1238" s="33"/>
      <c r="AP1238" s="33"/>
      <c r="AQ1238" s="33"/>
      <c r="AR1238" s="33"/>
      <c r="AS1238" s="33"/>
    </row>
    <row r="1239" spans="1:45">
      <c r="A1239" s="30"/>
      <c r="B1239" s="30"/>
      <c r="C1239" s="30"/>
      <c r="D1239" s="30"/>
      <c r="E1239" s="38"/>
      <c r="F1239" s="38"/>
      <c r="G1239" s="38"/>
      <c r="H1239" s="38"/>
      <c r="I1239" s="38"/>
      <c r="J1239" s="38"/>
      <c r="K1239" s="38"/>
      <c r="L1239" s="33"/>
      <c r="M1239" s="33"/>
      <c r="N1239" s="33"/>
      <c r="O1239" s="114"/>
      <c r="P1239" s="35"/>
      <c r="Q1239" s="33"/>
      <c r="R1239" s="33"/>
      <c r="S1239" s="33"/>
      <c r="T1239" s="33"/>
      <c r="U1239" s="33"/>
      <c r="V1239" s="33"/>
      <c r="W1239" s="33"/>
      <c r="X1239" s="33"/>
      <c r="Y1239" s="33"/>
      <c r="Z1239" s="33"/>
      <c r="AA1239" s="33"/>
      <c r="AB1239" s="33"/>
      <c r="AC1239" s="33"/>
      <c r="AD1239" s="33"/>
      <c r="AE1239" s="33"/>
      <c r="AF1239" s="33"/>
      <c r="AG1239" s="33"/>
      <c r="AH1239" s="33"/>
      <c r="AI1239" s="33"/>
      <c r="AJ1239" s="33"/>
      <c r="AK1239" s="33"/>
      <c r="AL1239" s="33"/>
      <c r="AM1239" s="33"/>
      <c r="AN1239" s="33"/>
      <c r="AO1239" s="33"/>
      <c r="AP1239" s="33"/>
      <c r="AQ1239" s="33"/>
      <c r="AR1239" s="33"/>
      <c r="AS1239" s="33"/>
    </row>
    <row r="1240" spans="1:45">
      <c r="A1240" s="30"/>
      <c r="B1240" s="30"/>
      <c r="C1240" s="30"/>
      <c r="D1240" s="30"/>
      <c r="E1240" s="38"/>
      <c r="F1240" s="38"/>
      <c r="G1240" s="38"/>
      <c r="H1240" s="38"/>
      <c r="I1240" s="38"/>
      <c r="J1240" s="38"/>
      <c r="K1240" s="38"/>
      <c r="L1240" s="33"/>
      <c r="M1240" s="33"/>
      <c r="N1240" s="33"/>
      <c r="O1240" s="114"/>
      <c r="P1240" s="35"/>
      <c r="Q1240" s="33"/>
      <c r="R1240" s="33"/>
      <c r="S1240" s="33"/>
      <c r="T1240" s="33"/>
      <c r="U1240" s="33"/>
      <c r="V1240" s="33"/>
      <c r="W1240" s="33"/>
      <c r="X1240" s="33"/>
      <c r="Y1240" s="33"/>
      <c r="Z1240" s="33"/>
      <c r="AA1240" s="33"/>
      <c r="AB1240" s="33"/>
      <c r="AC1240" s="33"/>
      <c r="AD1240" s="33"/>
      <c r="AE1240" s="33"/>
      <c r="AF1240" s="33"/>
      <c r="AG1240" s="33"/>
      <c r="AH1240" s="33"/>
      <c r="AI1240" s="33"/>
      <c r="AJ1240" s="33"/>
      <c r="AK1240" s="33"/>
      <c r="AL1240" s="33"/>
      <c r="AM1240" s="33"/>
      <c r="AN1240" s="33"/>
      <c r="AO1240" s="33"/>
      <c r="AP1240" s="33"/>
      <c r="AQ1240" s="33"/>
      <c r="AR1240" s="33"/>
      <c r="AS1240" s="33"/>
    </row>
    <row r="1241" spans="1:45">
      <c r="A1241" s="30"/>
      <c r="B1241" s="30"/>
      <c r="C1241" s="30"/>
      <c r="D1241" s="30"/>
      <c r="E1241" s="38"/>
      <c r="F1241" s="38"/>
      <c r="G1241" s="38"/>
      <c r="H1241" s="38"/>
      <c r="I1241" s="38"/>
      <c r="J1241" s="38"/>
      <c r="K1241" s="38"/>
      <c r="L1241" s="33"/>
      <c r="M1241" s="33"/>
      <c r="N1241" s="33"/>
      <c r="O1241" s="114"/>
      <c r="P1241" s="35"/>
      <c r="Q1241" s="33"/>
      <c r="R1241" s="33"/>
      <c r="S1241" s="33"/>
      <c r="T1241" s="33"/>
      <c r="U1241" s="33"/>
      <c r="V1241" s="33"/>
      <c r="W1241" s="33"/>
      <c r="X1241" s="33"/>
      <c r="Y1241" s="33"/>
      <c r="Z1241" s="33"/>
      <c r="AA1241" s="33"/>
      <c r="AB1241" s="33"/>
      <c r="AC1241" s="33"/>
      <c r="AD1241" s="33"/>
      <c r="AE1241" s="33"/>
      <c r="AF1241" s="33"/>
      <c r="AG1241" s="33"/>
      <c r="AH1241" s="33"/>
      <c r="AI1241" s="33"/>
      <c r="AJ1241" s="33"/>
      <c r="AK1241" s="33"/>
      <c r="AL1241" s="33"/>
      <c r="AM1241" s="33"/>
      <c r="AN1241" s="33"/>
      <c r="AO1241" s="33"/>
      <c r="AP1241" s="33"/>
      <c r="AQ1241" s="33"/>
      <c r="AR1241" s="33"/>
      <c r="AS1241" s="33"/>
    </row>
    <row r="1242" spans="1:45">
      <c r="A1242" s="30"/>
      <c r="B1242" s="30"/>
      <c r="C1242" s="30"/>
      <c r="D1242" s="30"/>
      <c r="E1242" s="38"/>
      <c r="F1242" s="38"/>
      <c r="G1242" s="38"/>
      <c r="H1242" s="38"/>
      <c r="I1242" s="38"/>
      <c r="J1242" s="38"/>
      <c r="K1242" s="38"/>
      <c r="L1242" s="33"/>
      <c r="M1242" s="33"/>
      <c r="N1242" s="33"/>
      <c r="O1242" s="114"/>
      <c r="P1242" s="35"/>
      <c r="Q1242" s="33"/>
      <c r="R1242" s="33"/>
      <c r="S1242" s="33"/>
      <c r="T1242" s="33"/>
      <c r="U1242" s="33"/>
      <c r="V1242" s="33"/>
      <c r="W1242" s="33"/>
      <c r="X1242" s="33"/>
      <c r="Y1242" s="33"/>
      <c r="Z1242" s="33"/>
      <c r="AA1242" s="33"/>
      <c r="AB1242" s="33"/>
      <c r="AC1242" s="33"/>
      <c r="AD1242" s="33"/>
      <c r="AE1242" s="33"/>
      <c r="AF1242" s="33"/>
      <c r="AG1242" s="33"/>
      <c r="AH1242" s="33"/>
      <c r="AI1242" s="33"/>
      <c r="AJ1242" s="33"/>
      <c r="AK1242" s="33"/>
      <c r="AL1242" s="33"/>
      <c r="AM1242" s="33"/>
      <c r="AN1242" s="33"/>
      <c r="AO1242" s="33"/>
      <c r="AP1242" s="33"/>
      <c r="AQ1242" s="33"/>
      <c r="AR1242" s="33"/>
      <c r="AS1242" s="33"/>
    </row>
    <row r="1243" spans="1:45">
      <c r="A1243" s="30"/>
      <c r="B1243" s="30"/>
      <c r="C1243" s="30"/>
      <c r="D1243" s="30"/>
      <c r="E1243" s="38"/>
      <c r="F1243" s="38"/>
      <c r="G1243" s="38"/>
      <c r="H1243" s="38"/>
      <c r="I1243" s="38"/>
      <c r="J1243" s="38"/>
      <c r="K1243" s="38"/>
      <c r="L1243" s="33"/>
      <c r="M1243" s="33"/>
      <c r="N1243" s="33"/>
      <c r="O1243" s="114"/>
      <c r="P1243" s="35"/>
      <c r="Q1243" s="33"/>
      <c r="R1243" s="33"/>
      <c r="S1243" s="33"/>
      <c r="T1243" s="33"/>
      <c r="U1243" s="33"/>
      <c r="V1243" s="33"/>
      <c r="W1243" s="33"/>
      <c r="X1243" s="33"/>
      <c r="Y1243" s="33"/>
      <c r="Z1243" s="33"/>
      <c r="AA1243" s="33"/>
      <c r="AB1243" s="33"/>
      <c r="AC1243" s="33"/>
      <c r="AD1243" s="33"/>
      <c r="AE1243" s="33"/>
      <c r="AF1243" s="33"/>
      <c r="AG1243" s="33"/>
      <c r="AH1243" s="33"/>
      <c r="AI1243" s="33"/>
      <c r="AJ1243" s="33"/>
      <c r="AK1243" s="33"/>
      <c r="AL1243" s="33"/>
      <c r="AM1243" s="33"/>
      <c r="AN1243" s="33"/>
      <c r="AO1243" s="33"/>
      <c r="AP1243" s="33"/>
      <c r="AQ1243" s="33"/>
      <c r="AR1243" s="33"/>
      <c r="AS1243" s="33"/>
    </row>
    <row r="1244" spans="1:45">
      <c r="A1244" s="30"/>
      <c r="B1244" s="30"/>
      <c r="C1244" s="30"/>
      <c r="D1244" s="30"/>
      <c r="E1244" s="38"/>
      <c r="F1244" s="38"/>
      <c r="G1244" s="38"/>
      <c r="H1244" s="38"/>
      <c r="I1244" s="38"/>
      <c r="J1244" s="38"/>
      <c r="K1244" s="38"/>
      <c r="L1244" s="33"/>
      <c r="M1244" s="33"/>
      <c r="N1244" s="33"/>
      <c r="O1244" s="114"/>
      <c r="P1244" s="35"/>
      <c r="Q1244" s="33"/>
      <c r="R1244" s="33"/>
      <c r="S1244" s="33"/>
      <c r="T1244" s="33"/>
      <c r="U1244" s="33"/>
      <c r="V1244" s="33"/>
      <c r="W1244" s="33"/>
      <c r="X1244" s="33"/>
      <c r="Y1244" s="33"/>
      <c r="Z1244" s="33"/>
      <c r="AA1244" s="33"/>
      <c r="AB1244" s="33"/>
      <c r="AC1244" s="33"/>
      <c r="AD1244" s="33"/>
      <c r="AE1244" s="33"/>
      <c r="AF1244" s="33"/>
      <c r="AG1244" s="33"/>
      <c r="AH1244" s="33"/>
      <c r="AI1244" s="33"/>
      <c r="AJ1244" s="33"/>
      <c r="AK1244" s="33"/>
      <c r="AL1244" s="33"/>
      <c r="AM1244" s="33"/>
      <c r="AN1244" s="33"/>
      <c r="AO1244" s="33"/>
      <c r="AP1244" s="33"/>
      <c r="AQ1244" s="33"/>
      <c r="AR1244" s="33"/>
      <c r="AS1244" s="33"/>
    </row>
    <row r="1245" spans="1:45">
      <c r="A1245" s="30"/>
      <c r="B1245" s="30"/>
      <c r="C1245" s="30"/>
      <c r="D1245" s="30"/>
      <c r="E1245" s="38"/>
      <c r="F1245" s="38"/>
      <c r="G1245" s="38"/>
      <c r="H1245" s="38"/>
      <c r="I1245" s="38"/>
      <c r="J1245" s="38"/>
      <c r="K1245" s="38"/>
      <c r="L1245" s="33"/>
      <c r="M1245" s="33"/>
      <c r="N1245" s="33"/>
      <c r="O1245" s="114"/>
      <c r="P1245" s="35"/>
      <c r="Q1245" s="33"/>
      <c r="R1245" s="33"/>
      <c r="S1245" s="33"/>
      <c r="T1245" s="33"/>
      <c r="U1245" s="33"/>
      <c r="V1245" s="33"/>
      <c r="W1245" s="33"/>
      <c r="X1245" s="33"/>
      <c r="Y1245" s="33"/>
      <c r="Z1245" s="33"/>
      <c r="AA1245" s="33"/>
      <c r="AB1245" s="33"/>
      <c r="AC1245" s="33"/>
      <c r="AD1245" s="33"/>
      <c r="AE1245" s="33"/>
      <c r="AF1245" s="33"/>
      <c r="AG1245" s="33"/>
      <c r="AH1245" s="33"/>
      <c r="AI1245" s="33"/>
      <c r="AJ1245" s="33"/>
      <c r="AK1245" s="33"/>
      <c r="AL1245" s="33"/>
      <c r="AM1245" s="33"/>
      <c r="AN1245" s="33"/>
      <c r="AO1245" s="33"/>
      <c r="AP1245" s="33"/>
      <c r="AQ1245" s="33"/>
      <c r="AR1245" s="33"/>
      <c r="AS1245" s="33"/>
    </row>
    <row r="1246" spans="1:45">
      <c r="A1246" s="30"/>
      <c r="B1246" s="30"/>
      <c r="C1246" s="30"/>
      <c r="D1246" s="30"/>
      <c r="E1246" s="38"/>
      <c r="F1246" s="38"/>
      <c r="G1246" s="38"/>
      <c r="H1246" s="38"/>
      <c r="I1246" s="38"/>
      <c r="J1246" s="38"/>
      <c r="K1246" s="38"/>
      <c r="L1246" s="33"/>
      <c r="M1246" s="33"/>
      <c r="N1246" s="33"/>
      <c r="O1246" s="114"/>
      <c r="P1246" s="35"/>
      <c r="Q1246" s="33"/>
      <c r="R1246" s="33"/>
      <c r="S1246" s="33"/>
      <c r="T1246" s="33"/>
      <c r="U1246" s="33"/>
      <c r="V1246" s="33"/>
      <c r="W1246" s="33"/>
      <c r="X1246" s="33"/>
      <c r="Y1246" s="33"/>
      <c r="Z1246" s="33"/>
      <c r="AA1246" s="33"/>
      <c r="AB1246" s="33"/>
      <c r="AC1246" s="33"/>
      <c r="AD1246" s="33"/>
      <c r="AE1246" s="33"/>
      <c r="AF1246" s="33"/>
      <c r="AG1246" s="33"/>
      <c r="AH1246" s="33"/>
      <c r="AI1246" s="33"/>
      <c r="AJ1246" s="33"/>
      <c r="AK1246" s="33"/>
      <c r="AL1246" s="33"/>
      <c r="AM1246" s="33"/>
      <c r="AN1246" s="33"/>
      <c r="AO1246" s="33"/>
      <c r="AP1246" s="33"/>
      <c r="AQ1246" s="33"/>
      <c r="AR1246" s="33"/>
      <c r="AS1246" s="33"/>
    </row>
    <row r="1247" spans="1:45">
      <c r="A1247" s="30"/>
      <c r="B1247" s="30"/>
      <c r="C1247" s="30"/>
      <c r="D1247" s="30"/>
      <c r="E1247" s="38"/>
      <c r="F1247" s="38"/>
      <c r="G1247" s="38"/>
      <c r="H1247" s="38"/>
      <c r="I1247" s="38"/>
      <c r="J1247" s="38"/>
      <c r="K1247" s="38"/>
      <c r="L1247" s="33"/>
      <c r="M1247" s="33"/>
      <c r="N1247" s="33"/>
      <c r="O1247" s="114"/>
      <c r="P1247" s="35"/>
      <c r="Q1247" s="33"/>
      <c r="R1247" s="33"/>
      <c r="S1247" s="33"/>
      <c r="T1247" s="33"/>
      <c r="U1247" s="33"/>
      <c r="V1247" s="33"/>
      <c r="W1247" s="33"/>
      <c r="X1247" s="33"/>
      <c r="Y1247" s="33"/>
      <c r="Z1247" s="33"/>
      <c r="AA1247" s="33"/>
      <c r="AB1247" s="33"/>
      <c r="AC1247" s="33"/>
      <c r="AD1247" s="33"/>
      <c r="AE1247" s="33"/>
      <c r="AF1247" s="33"/>
      <c r="AG1247" s="33"/>
      <c r="AH1247" s="33"/>
      <c r="AI1247" s="33"/>
      <c r="AJ1247" s="33"/>
      <c r="AK1247" s="33"/>
      <c r="AL1247" s="33"/>
      <c r="AM1247" s="33"/>
      <c r="AN1247" s="33"/>
      <c r="AO1247" s="33"/>
      <c r="AP1247" s="33"/>
      <c r="AQ1247" s="33"/>
      <c r="AR1247" s="33"/>
      <c r="AS1247" s="33"/>
    </row>
    <row r="1248" spans="1:45">
      <c r="A1248" s="30"/>
      <c r="B1248" s="30"/>
      <c r="C1248" s="30"/>
      <c r="D1248" s="30"/>
      <c r="E1248" s="38"/>
      <c r="F1248" s="38"/>
      <c r="G1248" s="38"/>
      <c r="H1248" s="38"/>
      <c r="I1248" s="38"/>
      <c r="J1248" s="38"/>
      <c r="K1248" s="38"/>
      <c r="L1248" s="33"/>
      <c r="M1248" s="33"/>
      <c r="N1248" s="33"/>
      <c r="O1248" s="114"/>
      <c r="P1248" s="35"/>
      <c r="Q1248" s="33"/>
      <c r="R1248" s="33"/>
      <c r="S1248" s="33"/>
      <c r="T1248" s="33"/>
      <c r="U1248" s="33"/>
      <c r="V1248" s="33"/>
      <c r="W1248" s="33"/>
      <c r="X1248" s="33"/>
      <c r="Y1248" s="33"/>
      <c r="Z1248" s="33"/>
      <c r="AA1248" s="33"/>
      <c r="AB1248" s="33"/>
      <c r="AC1248" s="33"/>
      <c r="AD1248" s="33"/>
      <c r="AE1248" s="33"/>
      <c r="AF1248" s="33"/>
      <c r="AG1248" s="33"/>
      <c r="AH1248" s="33"/>
      <c r="AI1248" s="33"/>
      <c r="AJ1248" s="33"/>
      <c r="AK1248" s="33"/>
      <c r="AL1248" s="33"/>
      <c r="AM1248" s="33"/>
      <c r="AN1248" s="33"/>
      <c r="AO1248" s="33"/>
      <c r="AP1248" s="33"/>
      <c r="AQ1248" s="33"/>
      <c r="AR1248" s="33"/>
      <c r="AS1248" s="33"/>
    </row>
    <row r="1249" spans="1:45">
      <c r="A1249" s="30"/>
      <c r="B1249" s="30"/>
      <c r="C1249" s="30"/>
      <c r="D1249" s="30"/>
      <c r="E1249" s="38"/>
      <c r="F1249" s="38"/>
      <c r="G1249" s="38"/>
      <c r="H1249" s="38"/>
      <c r="I1249" s="38"/>
      <c r="J1249" s="38"/>
      <c r="K1249" s="38"/>
      <c r="L1249" s="33"/>
      <c r="M1249" s="33"/>
      <c r="N1249" s="33"/>
      <c r="O1249" s="114"/>
      <c r="P1249" s="35"/>
      <c r="Q1249" s="33"/>
      <c r="R1249" s="33"/>
      <c r="S1249" s="33"/>
      <c r="T1249" s="33"/>
      <c r="U1249" s="33"/>
      <c r="V1249" s="33"/>
      <c r="W1249" s="33"/>
      <c r="X1249" s="33"/>
      <c r="Y1249" s="33"/>
      <c r="Z1249" s="33"/>
      <c r="AA1249" s="33"/>
      <c r="AB1249" s="33"/>
      <c r="AC1249" s="33"/>
      <c r="AD1249" s="33"/>
      <c r="AE1249" s="33"/>
      <c r="AF1249" s="33"/>
      <c r="AG1249" s="33"/>
      <c r="AH1249" s="33"/>
      <c r="AI1249" s="33"/>
      <c r="AJ1249" s="33"/>
      <c r="AK1249" s="33"/>
      <c r="AL1249" s="33"/>
      <c r="AM1249" s="33"/>
      <c r="AN1249" s="33"/>
      <c r="AO1249" s="33"/>
      <c r="AP1249" s="33"/>
      <c r="AQ1249" s="33"/>
      <c r="AR1249" s="33"/>
      <c r="AS1249" s="33"/>
    </row>
    <row r="1250" spans="1:45">
      <c r="A1250" s="30"/>
      <c r="B1250" s="30"/>
      <c r="C1250" s="30"/>
      <c r="D1250" s="30"/>
      <c r="E1250" s="38"/>
      <c r="F1250" s="38"/>
      <c r="G1250" s="38"/>
      <c r="H1250" s="38"/>
      <c r="I1250" s="38"/>
      <c r="J1250" s="38"/>
      <c r="K1250" s="38"/>
      <c r="L1250" s="33"/>
      <c r="M1250" s="33"/>
      <c r="N1250" s="33"/>
      <c r="O1250" s="114"/>
      <c r="P1250" s="35"/>
      <c r="Q1250" s="33"/>
      <c r="R1250" s="33"/>
      <c r="S1250" s="33"/>
      <c r="T1250" s="33"/>
      <c r="U1250" s="33"/>
      <c r="V1250" s="33"/>
      <c r="W1250" s="33"/>
      <c r="X1250" s="33"/>
      <c r="Y1250" s="33"/>
      <c r="Z1250" s="33"/>
      <c r="AA1250" s="33"/>
      <c r="AB1250" s="33"/>
      <c r="AC1250" s="33"/>
      <c r="AD1250" s="33"/>
      <c r="AE1250" s="33"/>
      <c r="AF1250" s="33"/>
      <c r="AG1250" s="33"/>
      <c r="AH1250" s="33"/>
      <c r="AI1250" s="33"/>
      <c r="AJ1250" s="33"/>
      <c r="AK1250" s="33"/>
      <c r="AL1250" s="33"/>
      <c r="AM1250" s="33"/>
      <c r="AN1250" s="33"/>
      <c r="AO1250" s="33"/>
      <c r="AP1250" s="33"/>
      <c r="AQ1250" s="33"/>
      <c r="AR1250" s="33"/>
      <c r="AS1250" s="33"/>
    </row>
    <row r="1251" spans="1:45">
      <c r="A1251" s="30"/>
      <c r="B1251" s="30"/>
      <c r="C1251" s="30"/>
      <c r="D1251" s="30"/>
      <c r="E1251" s="38"/>
      <c r="F1251" s="38"/>
      <c r="G1251" s="38"/>
      <c r="H1251" s="38"/>
      <c r="I1251" s="38"/>
      <c r="J1251" s="38"/>
      <c r="K1251" s="38"/>
      <c r="L1251" s="33"/>
      <c r="M1251" s="33"/>
      <c r="N1251" s="33"/>
      <c r="O1251" s="114"/>
      <c r="P1251" s="35"/>
      <c r="Q1251" s="33"/>
      <c r="R1251" s="33"/>
      <c r="S1251" s="33"/>
      <c r="T1251" s="33"/>
      <c r="U1251" s="33"/>
      <c r="V1251" s="33"/>
      <c r="W1251" s="33"/>
      <c r="X1251" s="33"/>
      <c r="Y1251" s="33"/>
      <c r="Z1251" s="33"/>
      <c r="AA1251" s="33"/>
      <c r="AB1251" s="33"/>
      <c r="AC1251" s="33"/>
      <c r="AD1251" s="33"/>
      <c r="AE1251" s="33"/>
      <c r="AF1251" s="33"/>
      <c r="AG1251" s="33"/>
      <c r="AH1251" s="33"/>
      <c r="AI1251" s="33"/>
      <c r="AJ1251" s="33"/>
      <c r="AK1251" s="33"/>
      <c r="AL1251" s="33"/>
      <c r="AM1251" s="33"/>
      <c r="AN1251" s="33"/>
      <c r="AO1251" s="33"/>
      <c r="AP1251" s="33"/>
      <c r="AQ1251" s="33"/>
      <c r="AR1251" s="33"/>
      <c r="AS1251" s="33"/>
    </row>
    <row r="1252" spans="1:45">
      <c r="A1252" s="30"/>
      <c r="B1252" s="30"/>
      <c r="C1252" s="30"/>
      <c r="D1252" s="30"/>
      <c r="E1252" s="38"/>
      <c r="F1252" s="38"/>
      <c r="G1252" s="38"/>
      <c r="H1252" s="38"/>
      <c r="I1252" s="38"/>
      <c r="J1252" s="38"/>
      <c r="K1252" s="38"/>
      <c r="L1252" s="33"/>
      <c r="M1252" s="33"/>
      <c r="N1252" s="33"/>
      <c r="O1252" s="114"/>
      <c r="P1252" s="35"/>
      <c r="Q1252" s="33"/>
      <c r="R1252" s="33"/>
      <c r="S1252" s="33"/>
      <c r="T1252" s="33"/>
      <c r="U1252" s="33"/>
      <c r="V1252" s="33"/>
      <c r="W1252" s="33"/>
      <c r="X1252" s="33"/>
      <c r="Y1252" s="33"/>
      <c r="Z1252" s="33"/>
      <c r="AA1252" s="33"/>
      <c r="AB1252" s="33"/>
      <c r="AC1252" s="33"/>
      <c r="AD1252" s="33"/>
      <c r="AE1252" s="33"/>
      <c r="AF1252" s="33"/>
      <c r="AG1252" s="33"/>
      <c r="AH1252" s="33"/>
      <c r="AI1252" s="33"/>
      <c r="AJ1252" s="33"/>
      <c r="AK1252" s="33"/>
      <c r="AL1252" s="33"/>
      <c r="AM1252" s="33"/>
      <c r="AN1252" s="33"/>
      <c r="AO1252" s="33"/>
      <c r="AP1252" s="33"/>
      <c r="AQ1252" s="33"/>
      <c r="AR1252" s="33"/>
      <c r="AS1252" s="33"/>
    </row>
    <row r="1253" spans="1:45">
      <c r="A1253" s="30"/>
      <c r="B1253" s="30"/>
      <c r="C1253" s="30"/>
      <c r="D1253" s="30"/>
      <c r="E1253" s="38"/>
      <c r="F1253" s="38"/>
      <c r="G1253" s="38"/>
      <c r="H1253" s="38"/>
      <c r="I1253" s="38"/>
      <c r="J1253" s="38"/>
      <c r="K1253" s="38"/>
      <c r="L1253" s="33"/>
      <c r="M1253" s="33"/>
      <c r="N1253" s="33"/>
      <c r="O1253" s="114"/>
      <c r="P1253" s="35"/>
      <c r="Q1253" s="33"/>
      <c r="R1253" s="33"/>
      <c r="S1253" s="33"/>
      <c r="T1253" s="33"/>
      <c r="U1253" s="33"/>
      <c r="V1253" s="33"/>
      <c r="W1253" s="33"/>
      <c r="X1253" s="33"/>
      <c r="Y1253" s="33"/>
      <c r="Z1253" s="33"/>
      <c r="AA1253" s="33"/>
      <c r="AB1253" s="33"/>
      <c r="AC1253" s="33"/>
      <c r="AD1253" s="33"/>
      <c r="AE1253" s="33"/>
      <c r="AF1253" s="33"/>
      <c r="AG1253" s="33"/>
      <c r="AH1253" s="33"/>
      <c r="AI1253" s="33"/>
      <c r="AJ1253" s="33"/>
      <c r="AK1253" s="33"/>
      <c r="AL1253" s="33"/>
      <c r="AM1253" s="33"/>
      <c r="AN1253" s="33"/>
      <c r="AO1253" s="33"/>
      <c r="AP1253" s="33"/>
      <c r="AQ1253" s="33"/>
      <c r="AR1253" s="33"/>
      <c r="AS1253" s="33"/>
    </row>
    <row r="1254" spans="1:45">
      <c r="A1254" s="30"/>
      <c r="B1254" s="30"/>
      <c r="C1254" s="30"/>
      <c r="D1254" s="30"/>
      <c r="E1254" s="38"/>
      <c r="F1254" s="38"/>
      <c r="G1254" s="38"/>
      <c r="H1254" s="38"/>
      <c r="I1254" s="38"/>
      <c r="J1254" s="38"/>
      <c r="K1254" s="38"/>
      <c r="L1254" s="33"/>
      <c r="M1254" s="33"/>
      <c r="N1254" s="33"/>
      <c r="O1254" s="114"/>
      <c r="P1254" s="35"/>
      <c r="Q1254" s="33"/>
      <c r="R1254" s="33"/>
      <c r="S1254" s="33"/>
      <c r="T1254" s="33"/>
      <c r="U1254" s="33"/>
      <c r="V1254" s="33"/>
      <c r="W1254" s="33"/>
      <c r="X1254" s="33"/>
      <c r="Y1254" s="33"/>
      <c r="Z1254" s="33"/>
      <c r="AA1254" s="33"/>
      <c r="AB1254" s="33"/>
      <c r="AC1254" s="33"/>
      <c r="AD1254" s="33"/>
      <c r="AE1254" s="33"/>
      <c r="AF1254" s="33"/>
      <c r="AG1254" s="33"/>
      <c r="AH1254" s="33"/>
      <c r="AI1254" s="33"/>
      <c r="AJ1254" s="33"/>
      <c r="AK1254" s="33"/>
      <c r="AL1254" s="33"/>
      <c r="AM1254" s="33"/>
      <c r="AN1254" s="33"/>
      <c r="AO1254" s="33"/>
      <c r="AP1254" s="33"/>
      <c r="AQ1254" s="33"/>
      <c r="AR1254" s="33"/>
      <c r="AS1254" s="33"/>
    </row>
    <row r="1255" spans="1:45">
      <c r="A1255" s="30"/>
      <c r="B1255" s="30"/>
      <c r="C1255" s="30"/>
      <c r="D1255" s="30"/>
      <c r="E1255" s="38"/>
      <c r="F1255" s="38"/>
      <c r="G1255" s="38"/>
      <c r="H1255" s="38"/>
      <c r="I1255" s="38"/>
      <c r="J1255" s="38"/>
      <c r="K1255" s="38"/>
      <c r="L1255" s="33"/>
      <c r="M1255" s="33"/>
      <c r="N1255" s="33"/>
      <c r="O1255" s="114"/>
      <c r="P1255" s="35"/>
      <c r="Q1255" s="33"/>
      <c r="R1255" s="33"/>
      <c r="S1255" s="33"/>
      <c r="T1255" s="33"/>
      <c r="U1255" s="33"/>
      <c r="V1255" s="33"/>
      <c r="W1255" s="33"/>
      <c r="X1255" s="33"/>
      <c r="Y1255" s="33"/>
      <c r="Z1255" s="33"/>
      <c r="AA1255" s="33"/>
      <c r="AB1255" s="33"/>
      <c r="AC1255" s="33"/>
      <c r="AD1255" s="33"/>
      <c r="AE1255" s="33"/>
      <c r="AF1255" s="33"/>
      <c r="AG1255" s="33"/>
      <c r="AH1255" s="33"/>
      <c r="AI1255" s="33"/>
      <c r="AJ1255" s="33"/>
      <c r="AK1255" s="33"/>
      <c r="AL1255" s="33"/>
      <c r="AM1255" s="33"/>
      <c r="AN1255" s="33"/>
      <c r="AO1255" s="33"/>
      <c r="AP1255" s="33"/>
      <c r="AQ1255" s="33"/>
      <c r="AR1255" s="33"/>
      <c r="AS1255" s="33"/>
    </row>
    <row r="1256" spans="1:45">
      <c r="A1256" s="30"/>
      <c r="B1256" s="30"/>
      <c r="C1256" s="30"/>
      <c r="D1256" s="30"/>
      <c r="E1256" s="38"/>
      <c r="F1256" s="38"/>
      <c r="G1256" s="38"/>
      <c r="H1256" s="38"/>
      <c r="I1256" s="38"/>
      <c r="J1256" s="38"/>
      <c r="K1256" s="38"/>
      <c r="L1256" s="33"/>
      <c r="M1256" s="33"/>
      <c r="N1256" s="33"/>
      <c r="O1256" s="114"/>
      <c r="P1256" s="35"/>
      <c r="Q1256" s="33"/>
      <c r="R1256" s="33"/>
      <c r="S1256" s="33"/>
      <c r="T1256" s="33"/>
      <c r="U1256" s="33"/>
      <c r="V1256" s="33"/>
      <c r="W1256" s="33"/>
      <c r="X1256" s="33"/>
      <c r="Y1256" s="33"/>
      <c r="Z1256" s="33"/>
      <c r="AA1256" s="33"/>
      <c r="AB1256" s="33"/>
      <c r="AC1256" s="33"/>
      <c r="AD1256" s="33"/>
      <c r="AE1256" s="33"/>
      <c r="AF1256" s="33"/>
      <c r="AG1256" s="33"/>
      <c r="AH1256" s="33"/>
      <c r="AI1256" s="33"/>
      <c r="AJ1256" s="33"/>
      <c r="AK1256" s="33"/>
      <c r="AL1256" s="33"/>
      <c r="AM1256" s="33"/>
      <c r="AN1256" s="33"/>
      <c r="AO1256" s="33"/>
      <c r="AP1256" s="33"/>
      <c r="AQ1256" s="33"/>
      <c r="AR1256" s="33"/>
      <c r="AS1256" s="33"/>
    </row>
    <row r="1257" spans="1:45">
      <c r="A1257" s="30"/>
      <c r="B1257" s="30"/>
      <c r="C1257" s="30"/>
      <c r="D1257" s="30"/>
      <c r="E1257" s="38"/>
      <c r="F1257" s="38"/>
      <c r="G1257" s="38"/>
      <c r="H1257" s="38"/>
      <c r="I1257" s="38"/>
      <c r="J1257" s="38"/>
      <c r="K1257" s="38"/>
      <c r="L1257" s="33"/>
      <c r="M1257" s="33"/>
      <c r="N1257" s="33"/>
      <c r="O1257" s="114"/>
      <c r="P1257" s="35"/>
      <c r="Q1257" s="33"/>
      <c r="R1257" s="33"/>
      <c r="S1257" s="33"/>
      <c r="T1257" s="33"/>
      <c r="U1257" s="33"/>
      <c r="V1257" s="33"/>
      <c r="W1257" s="33"/>
      <c r="X1257" s="33"/>
      <c r="Y1257" s="33"/>
      <c r="Z1257" s="33"/>
      <c r="AA1257" s="33"/>
      <c r="AB1257" s="33"/>
      <c r="AC1257" s="33"/>
      <c r="AD1257" s="33"/>
      <c r="AE1257" s="33"/>
      <c r="AF1257" s="33"/>
      <c r="AG1257" s="33"/>
      <c r="AH1257" s="33"/>
      <c r="AI1257" s="33"/>
      <c r="AJ1257" s="33"/>
      <c r="AK1257" s="33"/>
      <c r="AL1257" s="33"/>
      <c r="AM1257" s="33"/>
      <c r="AN1257" s="33"/>
      <c r="AO1257" s="33"/>
      <c r="AP1257" s="33"/>
      <c r="AQ1257" s="33"/>
      <c r="AR1257" s="33"/>
      <c r="AS1257" s="33"/>
    </row>
    <row r="1258" spans="1:45">
      <c r="A1258" s="30"/>
      <c r="B1258" s="30"/>
      <c r="C1258" s="30"/>
      <c r="D1258" s="30"/>
      <c r="E1258" s="38"/>
      <c r="F1258" s="38"/>
      <c r="G1258" s="38"/>
      <c r="H1258" s="38"/>
      <c r="I1258" s="38"/>
      <c r="J1258" s="38"/>
      <c r="K1258" s="38"/>
      <c r="L1258" s="33"/>
      <c r="M1258" s="33"/>
      <c r="N1258" s="33"/>
      <c r="O1258" s="114"/>
      <c r="P1258" s="35"/>
      <c r="Q1258" s="33"/>
      <c r="R1258" s="33"/>
      <c r="S1258" s="33"/>
      <c r="T1258" s="33"/>
      <c r="U1258" s="33"/>
      <c r="V1258" s="33"/>
      <c r="W1258" s="33"/>
      <c r="X1258" s="33"/>
      <c r="Y1258" s="33"/>
      <c r="Z1258" s="33"/>
      <c r="AA1258" s="33"/>
      <c r="AB1258" s="33"/>
      <c r="AC1258" s="33"/>
      <c r="AD1258" s="33"/>
      <c r="AE1258" s="33"/>
      <c r="AF1258" s="33"/>
      <c r="AG1258" s="33"/>
      <c r="AH1258" s="33"/>
      <c r="AI1258" s="33"/>
      <c r="AJ1258" s="33"/>
      <c r="AK1258" s="33"/>
      <c r="AL1258" s="33"/>
      <c r="AM1258" s="33"/>
      <c r="AN1258" s="33"/>
      <c r="AO1258" s="33"/>
      <c r="AP1258" s="33"/>
      <c r="AQ1258" s="33"/>
      <c r="AR1258" s="33"/>
      <c r="AS1258" s="33"/>
    </row>
    <row r="1259" spans="1:45">
      <c r="A1259" s="30"/>
      <c r="B1259" s="30"/>
      <c r="C1259" s="30"/>
      <c r="D1259" s="30"/>
      <c r="E1259" s="38"/>
      <c r="F1259" s="38"/>
      <c r="G1259" s="38"/>
      <c r="H1259" s="38"/>
      <c r="I1259" s="38"/>
      <c r="J1259" s="38"/>
      <c r="K1259" s="38"/>
      <c r="L1259" s="33"/>
      <c r="M1259" s="33"/>
      <c r="N1259" s="33"/>
      <c r="O1259" s="114"/>
      <c r="P1259" s="35"/>
      <c r="Q1259" s="33"/>
      <c r="R1259" s="33"/>
      <c r="S1259" s="33"/>
      <c r="T1259" s="33"/>
      <c r="U1259" s="33"/>
      <c r="V1259" s="33"/>
      <c r="W1259" s="33"/>
      <c r="X1259" s="33"/>
      <c r="Y1259" s="33"/>
      <c r="Z1259" s="33"/>
      <c r="AA1259" s="33"/>
      <c r="AB1259" s="33"/>
      <c r="AC1259" s="33"/>
      <c r="AD1259" s="33"/>
      <c r="AE1259" s="33"/>
      <c r="AF1259" s="33"/>
      <c r="AG1259" s="33"/>
      <c r="AH1259" s="33"/>
      <c r="AI1259" s="33"/>
      <c r="AJ1259" s="33"/>
      <c r="AK1259" s="33"/>
      <c r="AL1259" s="33"/>
      <c r="AM1259" s="33"/>
      <c r="AN1259" s="33"/>
      <c r="AO1259" s="33"/>
      <c r="AP1259" s="33"/>
      <c r="AQ1259" s="33"/>
      <c r="AR1259" s="33"/>
      <c r="AS1259" s="33"/>
    </row>
    <row r="1260" spans="1:45">
      <c r="A1260" s="30"/>
      <c r="B1260" s="30"/>
      <c r="C1260" s="30"/>
      <c r="D1260" s="30"/>
      <c r="E1260" s="38"/>
      <c r="F1260" s="38"/>
      <c r="G1260" s="38"/>
      <c r="H1260" s="38"/>
      <c r="I1260" s="38"/>
      <c r="J1260" s="38"/>
      <c r="K1260" s="38"/>
      <c r="L1260" s="33"/>
      <c r="M1260" s="33"/>
      <c r="N1260" s="33"/>
      <c r="O1260" s="114"/>
      <c r="P1260" s="35"/>
      <c r="Q1260" s="33"/>
      <c r="R1260" s="33"/>
      <c r="S1260" s="33"/>
      <c r="T1260" s="33"/>
      <c r="U1260" s="33"/>
      <c r="V1260" s="33"/>
      <c r="W1260" s="33"/>
      <c r="X1260" s="33"/>
      <c r="Y1260" s="33"/>
      <c r="Z1260" s="33"/>
      <c r="AA1260" s="33"/>
      <c r="AB1260" s="33"/>
      <c r="AC1260" s="33"/>
      <c r="AD1260" s="33"/>
      <c r="AE1260" s="33"/>
      <c r="AF1260" s="33"/>
      <c r="AG1260" s="33"/>
      <c r="AH1260" s="33"/>
      <c r="AI1260" s="33"/>
      <c r="AJ1260" s="33"/>
      <c r="AK1260" s="33"/>
      <c r="AL1260" s="33"/>
      <c r="AM1260" s="33"/>
      <c r="AN1260" s="33"/>
      <c r="AO1260" s="33"/>
      <c r="AP1260" s="33"/>
      <c r="AQ1260" s="33"/>
      <c r="AR1260" s="33"/>
      <c r="AS1260" s="33"/>
    </row>
    <row r="1261" spans="1:45">
      <c r="A1261" s="30"/>
      <c r="B1261" s="30"/>
      <c r="C1261" s="30"/>
      <c r="D1261" s="30"/>
      <c r="E1261" s="38"/>
      <c r="F1261" s="38"/>
      <c r="G1261" s="38"/>
      <c r="H1261" s="38"/>
      <c r="I1261" s="38"/>
      <c r="J1261" s="38"/>
      <c r="K1261" s="38"/>
      <c r="L1261" s="33"/>
      <c r="M1261" s="33"/>
      <c r="N1261" s="33"/>
      <c r="O1261" s="114"/>
      <c r="P1261" s="35"/>
      <c r="Q1261" s="33"/>
      <c r="R1261" s="33"/>
      <c r="S1261" s="33"/>
      <c r="T1261" s="33"/>
      <c r="U1261" s="33"/>
      <c r="V1261" s="33"/>
      <c r="W1261" s="33"/>
      <c r="X1261" s="33"/>
      <c r="Y1261" s="33"/>
      <c r="Z1261" s="33"/>
      <c r="AA1261" s="33"/>
      <c r="AB1261" s="33"/>
      <c r="AC1261" s="33"/>
      <c r="AD1261" s="33"/>
      <c r="AE1261" s="33"/>
      <c r="AF1261" s="33"/>
      <c r="AG1261" s="33"/>
      <c r="AH1261" s="33"/>
      <c r="AI1261" s="33"/>
      <c r="AJ1261" s="33"/>
      <c r="AK1261" s="33"/>
      <c r="AL1261" s="33"/>
      <c r="AM1261" s="33"/>
      <c r="AN1261" s="33"/>
      <c r="AO1261" s="33"/>
      <c r="AP1261" s="33"/>
      <c r="AQ1261" s="33"/>
      <c r="AR1261" s="33"/>
      <c r="AS1261" s="33"/>
    </row>
    <row r="1262" spans="1:45">
      <c r="A1262" s="30"/>
      <c r="B1262" s="30"/>
      <c r="C1262" s="30"/>
      <c r="D1262" s="30"/>
      <c r="E1262" s="38"/>
      <c r="F1262" s="38"/>
      <c r="G1262" s="38"/>
      <c r="H1262" s="38"/>
      <c r="I1262" s="38"/>
      <c r="J1262" s="38"/>
      <c r="K1262" s="38"/>
      <c r="L1262" s="33"/>
      <c r="M1262" s="33"/>
      <c r="N1262" s="33"/>
      <c r="O1262" s="114"/>
      <c r="P1262" s="35"/>
      <c r="Q1262" s="33"/>
      <c r="R1262" s="33"/>
      <c r="S1262" s="33"/>
      <c r="T1262" s="33"/>
      <c r="U1262" s="33"/>
      <c r="V1262" s="33"/>
      <c r="W1262" s="33"/>
      <c r="X1262" s="33"/>
      <c r="Y1262" s="33"/>
      <c r="Z1262" s="33"/>
      <c r="AA1262" s="33"/>
      <c r="AB1262" s="33"/>
      <c r="AC1262" s="33"/>
      <c r="AD1262" s="33"/>
      <c r="AE1262" s="33"/>
      <c r="AF1262" s="33"/>
      <c r="AG1262" s="33"/>
      <c r="AH1262" s="33"/>
      <c r="AI1262" s="33"/>
      <c r="AJ1262" s="33"/>
      <c r="AK1262" s="33"/>
      <c r="AL1262" s="33"/>
      <c r="AM1262" s="33"/>
      <c r="AN1262" s="33"/>
      <c r="AO1262" s="33"/>
      <c r="AP1262" s="33"/>
      <c r="AQ1262" s="33"/>
      <c r="AR1262" s="33"/>
      <c r="AS1262" s="33"/>
    </row>
    <row r="1263" spans="1:45">
      <c r="A1263" s="30"/>
      <c r="B1263" s="30"/>
      <c r="C1263" s="30"/>
      <c r="D1263" s="30"/>
      <c r="E1263" s="38"/>
      <c r="F1263" s="38"/>
      <c r="G1263" s="38"/>
      <c r="H1263" s="38"/>
      <c r="I1263" s="38"/>
      <c r="J1263" s="38"/>
      <c r="K1263" s="38"/>
      <c r="L1263" s="33"/>
      <c r="M1263" s="33"/>
      <c r="N1263" s="33"/>
      <c r="O1263" s="114"/>
      <c r="P1263" s="35"/>
      <c r="Q1263" s="33"/>
      <c r="R1263" s="33"/>
      <c r="S1263" s="33"/>
      <c r="T1263" s="33"/>
      <c r="U1263" s="33"/>
      <c r="V1263" s="33"/>
      <c r="W1263" s="33"/>
      <c r="X1263" s="33"/>
      <c r="Y1263" s="33"/>
      <c r="Z1263" s="33"/>
      <c r="AA1263" s="33"/>
      <c r="AB1263" s="33"/>
      <c r="AC1263" s="33"/>
      <c r="AD1263" s="33"/>
      <c r="AE1263" s="33"/>
      <c r="AF1263" s="33"/>
      <c r="AG1263" s="33"/>
      <c r="AH1263" s="33"/>
      <c r="AI1263" s="33"/>
      <c r="AJ1263" s="33"/>
      <c r="AK1263" s="33"/>
      <c r="AL1263" s="33"/>
      <c r="AM1263" s="33"/>
      <c r="AN1263" s="33"/>
      <c r="AO1263" s="33"/>
      <c r="AP1263" s="33"/>
      <c r="AQ1263" s="33"/>
      <c r="AR1263" s="33"/>
      <c r="AS1263" s="33"/>
    </row>
    <row r="1264" spans="1:45">
      <c r="A1264" s="30"/>
      <c r="B1264" s="30"/>
      <c r="C1264" s="30"/>
      <c r="D1264" s="30"/>
      <c r="E1264" s="38"/>
      <c r="F1264" s="38"/>
      <c r="G1264" s="38"/>
      <c r="H1264" s="38"/>
      <c r="I1264" s="38"/>
      <c r="J1264" s="38"/>
      <c r="K1264" s="38"/>
      <c r="L1264" s="33"/>
      <c r="M1264" s="33"/>
      <c r="N1264" s="33"/>
      <c r="O1264" s="114"/>
      <c r="P1264" s="35"/>
      <c r="Q1264" s="33"/>
      <c r="R1264" s="33"/>
      <c r="S1264" s="33"/>
      <c r="T1264" s="33"/>
      <c r="U1264" s="33"/>
      <c r="V1264" s="33"/>
      <c r="W1264" s="33"/>
      <c r="X1264" s="33"/>
      <c r="Y1264" s="33"/>
      <c r="Z1264" s="33"/>
      <c r="AA1264" s="33"/>
      <c r="AB1264" s="33"/>
      <c r="AC1264" s="33"/>
      <c r="AD1264" s="33"/>
      <c r="AE1264" s="33"/>
      <c r="AF1264" s="33"/>
      <c r="AG1264" s="33"/>
      <c r="AH1264" s="33"/>
      <c r="AI1264" s="33"/>
      <c r="AJ1264" s="33"/>
      <c r="AK1264" s="33"/>
      <c r="AL1264" s="33"/>
      <c r="AM1264" s="33"/>
      <c r="AN1264" s="33"/>
      <c r="AO1264" s="33"/>
      <c r="AP1264" s="33"/>
      <c r="AQ1264" s="33"/>
      <c r="AR1264" s="33"/>
      <c r="AS1264" s="33"/>
    </row>
    <row r="1265" spans="1:45">
      <c r="A1265" s="30"/>
      <c r="B1265" s="30"/>
      <c r="C1265" s="30"/>
      <c r="D1265" s="30"/>
      <c r="E1265" s="38"/>
      <c r="F1265" s="38"/>
      <c r="G1265" s="38"/>
      <c r="H1265" s="38"/>
      <c r="I1265" s="38"/>
      <c r="J1265" s="38"/>
      <c r="K1265" s="38"/>
      <c r="L1265" s="33"/>
      <c r="M1265" s="33"/>
      <c r="N1265" s="33"/>
      <c r="O1265" s="114"/>
      <c r="P1265" s="35"/>
      <c r="Q1265" s="33"/>
      <c r="R1265" s="33"/>
      <c r="S1265" s="33"/>
      <c r="T1265" s="33"/>
      <c r="U1265" s="33"/>
      <c r="V1265" s="33"/>
      <c r="W1265" s="33"/>
      <c r="X1265" s="33"/>
      <c r="Y1265" s="33"/>
      <c r="Z1265" s="33"/>
      <c r="AA1265" s="33"/>
      <c r="AB1265" s="33"/>
      <c r="AC1265" s="33"/>
      <c r="AD1265" s="33"/>
      <c r="AE1265" s="33"/>
      <c r="AF1265" s="33"/>
      <c r="AG1265" s="33"/>
      <c r="AH1265" s="33"/>
      <c r="AI1265" s="33"/>
      <c r="AJ1265" s="33"/>
      <c r="AK1265" s="33"/>
      <c r="AL1265" s="33"/>
      <c r="AM1265" s="33"/>
      <c r="AN1265" s="33"/>
      <c r="AO1265" s="33"/>
      <c r="AP1265" s="33"/>
      <c r="AQ1265" s="33"/>
      <c r="AR1265" s="33"/>
      <c r="AS1265" s="33"/>
    </row>
    <row r="1266" spans="1:45">
      <c r="A1266" s="30"/>
      <c r="B1266" s="30"/>
      <c r="C1266" s="30"/>
      <c r="D1266" s="30"/>
      <c r="E1266" s="38"/>
      <c r="F1266" s="38"/>
      <c r="G1266" s="38"/>
      <c r="H1266" s="38"/>
      <c r="I1266" s="38"/>
      <c r="J1266" s="38"/>
      <c r="K1266" s="38"/>
      <c r="L1266" s="33"/>
      <c r="M1266" s="33"/>
      <c r="N1266" s="33"/>
      <c r="O1266" s="114"/>
      <c r="P1266" s="35"/>
      <c r="Q1266" s="33"/>
      <c r="R1266" s="33"/>
      <c r="S1266" s="33"/>
      <c r="T1266" s="33"/>
      <c r="U1266" s="33"/>
      <c r="V1266" s="33"/>
      <c r="W1266" s="33"/>
      <c r="X1266" s="33"/>
      <c r="Y1266" s="33"/>
      <c r="Z1266" s="33"/>
      <c r="AA1266" s="33"/>
      <c r="AB1266" s="33"/>
      <c r="AC1266" s="33"/>
      <c r="AD1266" s="33"/>
      <c r="AE1266" s="33"/>
      <c r="AF1266" s="33"/>
      <c r="AG1266" s="33"/>
      <c r="AH1266" s="33"/>
      <c r="AI1266" s="33"/>
      <c r="AJ1266" s="33"/>
      <c r="AK1266" s="33"/>
      <c r="AL1266" s="33"/>
      <c r="AM1266" s="33"/>
      <c r="AN1266" s="33"/>
      <c r="AO1266" s="33"/>
      <c r="AP1266" s="33"/>
      <c r="AQ1266" s="33"/>
      <c r="AR1266" s="33"/>
      <c r="AS1266" s="33"/>
    </row>
    <row r="1267" spans="1:45">
      <c r="A1267" s="30"/>
      <c r="B1267" s="30"/>
      <c r="C1267" s="30"/>
      <c r="D1267" s="30"/>
      <c r="E1267" s="38"/>
      <c r="F1267" s="38"/>
      <c r="G1267" s="38"/>
      <c r="H1267" s="38"/>
      <c r="I1267" s="38"/>
      <c r="J1267" s="38"/>
      <c r="K1267" s="38"/>
      <c r="L1267" s="33"/>
      <c r="M1267" s="33"/>
      <c r="N1267" s="33"/>
      <c r="O1267" s="114"/>
      <c r="P1267" s="35"/>
      <c r="Q1267" s="33"/>
      <c r="R1267" s="33"/>
      <c r="S1267" s="33"/>
      <c r="T1267" s="33"/>
      <c r="U1267" s="33"/>
      <c r="V1267" s="33"/>
      <c r="W1267" s="33"/>
      <c r="X1267" s="33"/>
      <c r="Y1267" s="33"/>
      <c r="Z1267" s="33"/>
      <c r="AA1267" s="33"/>
      <c r="AB1267" s="33"/>
      <c r="AC1267" s="33"/>
      <c r="AD1267" s="33"/>
      <c r="AE1267" s="33"/>
      <c r="AF1267" s="33"/>
      <c r="AG1267" s="33"/>
      <c r="AH1267" s="33"/>
      <c r="AI1267" s="33"/>
      <c r="AJ1267" s="33"/>
      <c r="AK1267" s="33"/>
      <c r="AL1267" s="33"/>
      <c r="AM1267" s="33"/>
      <c r="AN1267" s="33"/>
      <c r="AO1267" s="33"/>
      <c r="AP1267" s="33"/>
      <c r="AQ1267" s="33"/>
      <c r="AR1267" s="33"/>
      <c r="AS1267" s="33"/>
    </row>
    <row r="1268" spans="1:45">
      <c r="A1268" s="30"/>
      <c r="B1268" s="30"/>
      <c r="C1268" s="30"/>
      <c r="D1268" s="30"/>
      <c r="E1268" s="38"/>
      <c r="F1268" s="38"/>
      <c r="G1268" s="38"/>
      <c r="H1268" s="38"/>
      <c r="I1268" s="38"/>
      <c r="J1268" s="38"/>
      <c r="K1268" s="38"/>
      <c r="L1268" s="33"/>
      <c r="M1268" s="33"/>
      <c r="N1268" s="33"/>
      <c r="O1268" s="114"/>
      <c r="P1268" s="35"/>
      <c r="Q1268" s="33"/>
      <c r="R1268" s="33"/>
      <c r="S1268" s="33"/>
      <c r="T1268" s="33"/>
      <c r="U1268" s="33"/>
      <c r="V1268" s="33"/>
      <c r="W1268" s="33"/>
      <c r="X1268" s="33"/>
      <c r="Y1268" s="33"/>
      <c r="Z1268" s="33"/>
      <c r="AA1268" s="33"/>
      <c r="AB1268" s="33"/>
      <c r="AC1268" s="33"/>
      <c r="AD1268" s="33"/>
      <c r="AE1268" s="33"/>
      <c r="AF1268" s="33"/>
      <c r="AG1268" s="33"/>
      <c r="AH1268" s="33"/>
      <c r="AI1268" s="33"/>
      <c r="AJ1268" s="33"/>
      <c r="AK1268" s="33"/>
      <c r="AL1268" s="33"/>
      <c r="AM1268" s="33"/>
      <c r="AN1268" s="33"/>
      <c r="AO1268" s="33"/>
      <c r="AP1268" s="33"/>
      <c r="AQ1268" s="33"/>
      <c r="AR1268" s="33"/>
      <c r="AS1268" s="33"/>
    </row>
    <row r="1269" spans="1:45">
      <c r="A1269" s="30"/>
      <c r="B1269" s="30"/>
      <c r="C1269" s="30"/>
      <c r="D1269" s="30"/>
      <c r="E1269" s="38"/>
      <c r="F1269" s="38"/>
      <c r="G1269" s="38"/>
      <c r="H1269" s="38"/>
      <c r="I1269" s="38"/>
      <c r="J1269" s="38"/>
      <c r="K1269" s="38"/>
      <c r="L1269" s="33"/>
      <c r="M1269" s="33"/>
      <c r="N1269" s="33"/>
      <c r="O1269" s="114"/>
      <c r="P1269" s="35"/>
      <c r="Q1269" s="33"/>
      <c r="R1269" s="33"/>
      <c r="S1269" s="33"/>
      <c r="T1269" s="33"/>
      <c r="U1269" s="33"/>
      <c r="V1269" s="33"/>
      <c r="W1269" s="33"/>
      <c r="X1269" s="33"/>
      <c r="Y1269" s="33"/>
      <c r="Z1269" s="33"/>
      <c r="AA1269" s="33"/>
      <c r="AB1269" s="33"/>
      <c r="AC1269" s="33"/>
      <c r="AD1269" s="33"/>
      <c r="AE1269" s="33"/>
      <c r="AF1269" s="33"/>
      <c r="AG1269" s="33"/>
      <c r="AH1269" s="33"/>
      <c r="AI1269" s="33"/>
      <c r="AJ1269" s="33"/>
      <c r="AK1269" s="33"/>
      <c r="AL1269" s="33"/>
      <c r="AM1269" s="33"/>
      <c r="AN1269" s="33"/>
      <c r="AO1269" s="33"/>
      <c r="AP1269" s="33"/>
      <c r="AQ1269" s="33"/>
      <c r="AR1269" s="33"/>
      <c r="AS1269" s="33"/>
    </row>
    <row r="1270" spans="1:45">
      <c r="A1270" s="30"/>
      <c r="B1270" s="30"/>
      <c r="C1270" s="30"/>
      <c r="D1270" s="30"/>
      <c r="E1270" s="38"/>
      <c r="F1270" s="38"/>
      <c r="G1270" s="38"/>
      <c r="H1270" s="38"/>
      <c r="I1270" s="38"/>
      <c r="J1270" s="38"/>
      <c r="K1270" s="38"/>
      <c r="L1270" s="33"/>
      <c r="M1270" s="33"/>
      <c r="N1270" s="33"/>
      <c r="O1270" s="114"/>
      <c r="P1270" s="35"/>
      <c r="Q1270" s="33"/>
      <c r="R1270" s="33"/>
      <c r="S1270" s="33"/>
      <c r="T1270" s="33"/>
      <c r="U1270" s="33"/>
      <c r="V1270" s="33"/>
      <c r="W1270" s="33"/>
      <c r="X1270" s="33"/>
      <c r="Y1270" s="33"/>
      <c r="Z1270" s="33"/>
      <c r="AA1270" s="33"/>
      <c r="AB1270" s="33"/>
      <c r="AC1270" s="33"/>
      <c r="AD1270" s="33"/>
      <c r="AE1270" s="33"/>
      <c r="AF1270" s="33"/>
      <c r="AG1270" s="33"/>
      <c r="AH1270" s="33"/>
      <c r="AI1270" s="33"/>
      <c r="AJ1270" s="33"/>
      <c r="AK1270" s="33"/>
      <c r="AL1270" s="33"/>
      <c r="AM1270" s="33"/>
      <c r="AN1270" s="33"/>
      <c r="AO1270" s="33"/>
      <c r="AP1270" s="33"/>
      <c r="AQ1270" s="33"/>
      <c r="AR1270" s="33"/>
      <c r="AS1270" s="33"/>
    </row>
    <row r="1271" spans="1:45">
      <c r="A1271" s="30"/>
      <c r="B1271" s="30"/>
      <c r="C1271" s="30"/>
      <c r="D1271" s="30"/>
      <c r="E1271" s="38"/>
      <c r="F1271" s="38"/>
      <c r="G1271" s="38"/>
      <c r="H1271" s="38"/>
      <c r="I1271" s="38"/>
      <c r="J1271" s="38"/>
      <c r="K1271" s="38"/>
      <c r="L1271" s="33"/>
      <c r="M1271" s="33"/>
      <c r="N1271" s="33"/>
      <c r="O1271" s="114"/>
      <c r="P1271" s="35"/>
      <c r="Q1271" s="33"/>
      <c r="R1271" s="33"/>
      <c r="S1271" s="33"/>
      <c r="T1271" s="33"/>
      <c r="U1271" s="33"/>
      <c r="V1271" s="33"/>
      <c r="W1271" s="33"/>
      <c r="X1271" s="33"/>
      <c r="Y1271" s="33"/>
      <c r="Z1271" s="33"/>
      <c r="AA1271" s="33"/>
      <c r="AB1271" s="33"/>
      <c r="AC1271" s="33"/>
      <c r="AD1271" s="33"/>
      <c r="AE1271" s="33"/>
      <c r="AF1271" s="33"/>
      <c r="AG1271" s="33"/>
      <c r="AH1271" s="33"/>
      <c r="AI1271" s="33"/>
      <c r="AJ1271" s="33"/>
      <c r="AK1271" s="33"/>
      <c r="AL1271" s="33"/>
      <c r="AM1271" s="33"/>
      <c r="AN1271" s="33"/>
      <c r="AO1271" s="33"/>
      <c r="AP1271" s="33"/>
      <c r="AQ1271" s="33"/>
      <c r="AR1271" s="33"/>
      <c r="AS1271" s="33"/>
    </row>
    <row r="1272" spans="1:45">
      <c r="A1272" s="30"/>
      <c r="B1272" s="30"/>
      <c r="C1272" s="30"/>
      <c r="D1272" s="30"/>
      <c r="E1272" s="38"/>
      <c r="F1272" s="38"/>
      <c r="G1272" s="38"/>
      <c r="H1272" s="38"/>
      <c r="I1272" s="38"/>
      <c r="J1272" s="38"/>
      <c r="K1272" s="38"/>
      <c r="L1272" s="33"/>
      <c r="M1272" s="33"/>
      <c r="N1272" s="33"/>
      <c r="O1272" s="114"/>
      <c r="P1272" s="35"/>
      <c r="Q1272" s="33"/>
      <c r="R1272" s="33"/>
      <c r="S1272" s="33"/>
      <c r="T1272" s="33"/>
      <c r="U1272" s="33"/>
      <c r="V1272" s="33"/>
      <c r="W1272" s="33"/>
      <c r="X1272" s="33"/>
      <c r="Y1272" s="33"/>
      <c r="Z1272" s="33"/>
      <c r="AA1272" s="33"/>
      <c r="AB1272" s="33"/>
      <c r="AC1272" s="33"/>
      <c r="AD1272" s="33"/>
      <c r="AE1272" s="33"/>
      <c r="AF1272" s="33"/>
      <c r="AG1272" s="33"/>
      <c r="AH1272" s="33"/>
      <c r="AI1272" s="33"/>
      <c r="AJ1272" s="33"/>
      <c r="AK1272" s="33"/>
      <c r="AL1272" s="33"/>
      <c r="AM1272" s="33"/>
      <c r="AN1272" s="33"/>
      <c r="AO1272" s="33"/>
      <c r="AP1272" s="33"/>
      <c r="AQ1272" s="33"/>
      <c r="AR1272" s="33"/>
      <c r="AS1272" s="33"/>
    </row>
    <row r="1273" spans="1:45">
      <c r="A1273" s="30"/>
      <c r="B1273" s="30"/>
      <c r="C1273" s="30"/>
      <c r="D1273" s="30"/>
      <c r="E1273" s="38"/>
      <c r="F1273" s="38"/>
      <c r="G1273" s="38"/>
      <c r="H1273" s="38"/>
      <c r="I1273" s="38"/>
      <c r="J1273" s="38"/>
      <c r="K1273" s="38"/>
      <c r="L1273" s="33"/>
      <c r="M1273" s="33"/>
      <c r="N1273" s="33"/>
      <c r="O1273" s="114"/>
      <c r="P1273" s="35"/>
      <c r="Q1273" s="33"/>
      <c r="R1273" s="33"/>
      <c r="S1273" s="33"/>
      <c r="T1273" s="33"/>
      <c r="U1273" s="33"/>
      <c r="V1273" s="33"/>
      <c r="W1273" s="33"/>
      <c r="X1273" s="33"/>
      <c r="Y1273" s="33"/>
      <c r="Z1273" s="33"/>
      <c r="AA1273" s="33"/>
      <c r="AB1273" s="33"/>
      <c r="AC1273" s="33"/>
      <c r="AD1273" s="33"/>
      <c r="AE1273" s="33"/>
      <c r="AF1273" s="33"/>
      <c r="AG1273" s="33"/>
      <c r="AH1273" s="33"/>
      <c r="AI1273" s="33"/>
      <c r="AJ1273" s="33"/>
      <c r="AK1273" s="33"/>
      <c r="AL1273" s="33"/>
      <c r="AM1273" s="33"/>
      <c r="AN1273" s="33"/>
      <c r="AO1273" s="33"/>
      <c r="AP1273" s="33"/>
      <c r="AQ1273" s="33"/>
      <c r="AR1273" s="33"/>
      <c r="AS1273" s="33"/>
    </row>
    <row r="1274" spans="1:45">
      <c r="A1274" s="30"/>
      <c r="B1274" s="30"/>
      <c r="C1274" s="30"/>
      <c r="D1274" s="30"/>
      <c r="E1274" s="38"/>
      <c r="F1274" s="38"/>
      <c r="G1274" s="38"/>
      <c r="H1274" s="38"/>
      <c r="I1274" s="38"/>
      <c r="J1274" s="38"/>
      <c r="K1274" s="38"/>
      <c r="L1274" s="33"/>
      <c r="M1274" s="33"/>
      <c r="N1274" s="33"/>
      <c r="O1274" s="114"/>
      <c r="P1274" s="35"/>
      <c r="Q1274" s="33"/>
      <c r="R1274" s="33"/>
      <c r="S1274" s="33"/>
      <c r="T1274" s="33"/>
      <c r="U1274" s="33"/>
      <c r="V1274" s="33"/>
      <c r="W1274" s="33"/>
      <c r="X1274" s="33"/>
      <c r="Y1274" s="33"/>
      <c r="Z1274" s="33"/>
      <c r="AA1274" s="33"/>
      <c r="AB1274" s="33"/>
      <c r="AC1274" s="33"/>
      <c r="AD1274" s="33"/>
      <c r="AE1274" s="33"/>
      <c r="AF1274" s="33"/>
      <c r="AG1274" s="33"/>
      <c r="AH1274" s="33"/>
      <c r="AI1274" s="33"/>
      <c r="AJ1274" s="33"/>
      <c r="AK1274" s="33"/>
      <c r="AL1274" s="33"/>
      <c r="AM1274" s="33"/>
      <c r="AN1274" s="33"/>
      <c r="AO1274" s="33"/>
      <c r="AP1274" s="33"/>
      <c r="AQ1274" s="33"/>
      <c r="AR1274" s="33"/>
      <c r="AS1274" s="33"/>
    </row>
    <row r="1275" spans="1:45">
      <c r="A1275" s="30"/>
      <c r="B1275" s="30"/>
      <c r="C1275" s="30"/>
      <c r="D1275" s="30"/>
      <c r="E1275" s="38"/>
      <c r="F1275" s="38"/>
      <c r="G1275" s="38"/>
      <c r="H1275" s="38"/>
      <c r="I1275" s="38"/>
      <c r="J1275" s="38"/>
      <c r="K1275" s="38"/>
      <c r="L1275" s="33"/>
      <c r="M1275" s="33"/>
      <c r="N1275" s="33"/>
      <c r="O1275" s="114"/>
      <c r="P1275" s="35"/>
      <c r="Q1275" s="33"/>
      <c r="R1275" s="33"/>
      <c r="S1275" s="33"/>
      <c r="T1275" s="33"/>
      <c r="U1275" s="33"/>
      <c r="V1275" s="33"/>
      <c r="W1275" s="33"/>
      <c r="X1275" s="33"/>
      <c r="Y1275" s="33"/>
      <c r="Z1275" s="33"/>
      <c r="AA1275" s="33"/>
      <c r="AB1275" s="33"/>
      <c r="AC1275" s="33"/>
      <c r="AD1275" s="33"/>
      <c r="AE1275" s="33"/>
      <c r="AF1275" s="33"/>
      <c r="AG1275" s="33"/>
      <c r="AH1275" s="33"/>
      <c r="AI1275" s="33"/>
      <c r="AJ1275" s="33"/>
      <c r="AK1275" s="33"/>
      <c r="AL1275" s="33"/>
      <c r="AM1275" s="33"/>
      <c r="AN1275" s="33"/>
      <c r="AO1275" s="33"/>
      <c r="AP1275" s="33"/>
      <c r="AQ1275" s="33"/>
      <c r="AR1275" s="33"/>
      <c r="AS1275" s="33"/>
    </row>
    <row r="1276" spans="1:45">
      <c r="A1276" s="30"/>
      <c r="B1276" s="30"/>
      <c r="C1276" s="30"/>
      <c r="D1276" s="30"/>
      <c r="E1276" s="38"/>
      <c r="F1276" s="38"/>
      <c r="G1276" s="38"/>
      <c r="H1276" s="38"/>
      <c r="I1276" s="38"/>
      <c r="J1276" s="38"/>
      <c r="K1276" s="38"/>
      <c r="L1276" s="33"/>
      <c r="M1276" s="33"/>
      <c r="N1276" s="33"/>
      <c r="O1276" s="114"/>
      <c r="P1276" s="35"/>
      <c r="Q1276" s="33"/>
      <c r="R1276" s="33"/>
      <c r="S1276" s="33"/>
      <c r="T1276" s="33"/>
      <c r="U1276" s="33"/>
      <c r="V1276" s="33"/>
      <c r="W1276" s="33"/>
      <c r="X1276" s="33"/>
      <c r="Y1276" s="33"/>
      <c r="Z1276" s="33"/>
      <c r="AA1276" s="33"/>
      <c r="AB1276" s="33"/>
      <c r="AC1276" s="33"/>
      <c r="AD1276" s="33"/>
      <c r="AE1276" s="33"/>
      <c r="AF1276" s="33"/>
      <c r="AG1276" s="33"/>
      <c r="AH1276" s="33"/>
      <c r="AI1276" s="33"/>
      <c r="AJ1276" s="33"/>
      <c r="AK1276" s="33"/>
      <c r="AL1276" s="33"/>
      <c r="AM1276" s="33"/>
      <c r="AN1276" s="33"/>
      <c r="AO1276" s="33"/>
      <c r="AP1276" s="33"/>
      <c r="AQ1276" s="33"/>
      <c r="AR1276" s="33"/>
      <c r="AS1276" s="33"/>
    </row>
    <row r="1277" spans="1:45">
      <c r="A1277" s="30"/>
      <c r="B1277" s="30"/>
      <c r="C1277" s="30"/>
      <c r="D1277" s="30"/>
      <c r="E1277" s="38"/>
      <c r="F1277" s="38"/>
      <c r="G1277" s="38"/>
      <c r="H1277" s="38"/>
      <c r="I1277" s="38"/>
      <c r="J1277" s="38"/>
      <c r="K1277" s="38"/>
      <c r="L1277" s="33"/>
      <c r="M1277" s="33"/>
      <c r="N1277" s="33"/>
      <c r="O1277" s="114"/>
      <c r="P1277" s="35"/>
      <c r="Q1277" s="33"/>
      <c r="R1277" s="33"/>
      <c r="S1277" s="33"/>
      <c r="T1277" s="33"/>
      <c r="U1277" s="33"/>
      <c r="V1277" s="33"/>
      <c r="W1277" s="33"/>
      <c r="X1277" s="33"/>
      <c r="Y1277" s="33"/>
      <c r="Z1277" s="33"/>
      <c r="AA1277" s="33"/>
      <c r="AB1277" s="33"/>
      <c r="AC1277" s="33"/>
      <c r="AD1277" s="33"/>
      <c r="AE1277" s="33"/>
      <c r="AF1277" s="33"/>
      <c r="AG1277" s="33"/>
      <c r="AH1277" s="33"/>
      <c r="AI1277" s="33"/>
      <c r="AJ1277" s="33"/>
      <c r="AK1277" s="33"/>
      <c r="AL1277" s="33"/>
      <c r="AM1277" s="33"/>
      <c r="AN1277" s="33"/>
      <c r="AO1277" s="33"/>
      <c r="AP1277" s="33"/>
      <c r="AQ1277" s="33"/>
      <c r="AR1277" s="33"/>
      <c r="AS1277" s="33"/>
    </row>
    <row r="1278" spans="1:45">
      <c r="A1278" s="30"/>
      <c r="B1278" s="30"/>
      <c r="C1278" s="30"/>
      <c r="D1278" s="30"/>
      <c r="E1278" s="38"/>
      <c r="F1278" s="38"/>
      <c r="G1278" s="38"/>
      <c r="H1278" s="38"/>
      <c r="I1278" s="38"/>
      <c r="J1278" s="38"/>
      <c r="K1278" s="38"/>
      <c r="L1278" s="33"/>
      <c r="M1278" s="33"/>
      <c r="N1278" s="33"/>
      <c r="O1278" s="114"/>
      <c r="P1278" s="35"/>
      <c r="Q1278" s="33"/>
      <c r="R1278" s="33"/>
      <c r="S1278" s="33"/>
      <c r="T1278" s="33"/>
      <c r="U1278" s="33"/>
      <c r="V1278" s="33"/>
      <c r="W1278" s="33"/>
      <c r="X1278" s="33"/>
      <c r="Y1278" s="33"/>
      <c r="Z1278" s="33"/>
      <c r="AA1278" s="33"/>
      <c r="AB1278" s="33"/>
      <c r="AC1278" s="33"/>
      <c r="AD1278" s="33"/>
      <c r="AE1278" s="33"/>
      <c r="AF1278" s="33"/>
      <c r="AG1278" s="33"/>
      <c r="AH1278" s="33"/>
      <c r="AI1278" s="33"/>
      <c r="AJ1278" s="33"/>
      <c r="AK1278" s="33"/>
      <c r="AL1278" s="33"/>
      <c r="AM1278" s="33"/>
      <c r="AN1278" s="33"/>
      <c r="AO1278" s="33"/>
      <c r="AP1278" s="33"/>
      <c r="AQ1278" s="33"/>
      <c r="AR1278" s="33"/>
      <c r="AS1278" s="33"/>
    </row>
    <row r="1279" spans="1:45">
      <c r="A1279" s="30"/>
      <c r="B1279" s="30"/>
      <c r="C1279" s="30"/>
      <c r="D1279" s="30"/>
      <c r="E1279" s="38"/>
      <c r="F1279" s="38"/>
      <c r="G1279" s="38"/>
      <c r="H1279" s="38"/>
      <c r="I1279" s="38"/>
      <c r="J1279" s="38"/>
      <c r="K1279" s="38"/>
      <c r="L1279" s="33"/>
      <c r="M1279" s="33"/>
      <c r="N1279" s="33"/>
      <c r="O1279" s="114"/>
      <c r="P1279" s="35"/>
      <c r="Q1279" s="33"/>
      <c r="R1279" s="33"/>
      <c r="S1279" s="33"/>
      <c r="T1279" s="33"/>
      <c r="U1279" s="33"/>
      <c r="V1279" s="33"/>
      <c r="W1279" s="33"/>
      <c r="X1279" s="33"/>
      <c r="Y1279" s="33"/>
      <c r="Z1279" s="33"/>
      <c r="AA1279" s="33"/>
      <c r="AB1279" s="33"/>
      <c r="AC1279" s="33"/>
      <c r="AD1279" s="33"/>
      <c r="AE1279" s="33"/>
      <c r="AF1279" s="33"/>
      <c r="AG1279" s="33"/>
      <c r="AH1279" s="33"/>
      <c r="AI1279" s="33"/>
      <c r="AJ1279" s="33"/>
      <c r="AK1279" s="33"/>
      <c r="AL1279" s="33"/>
      <c r="AM1279" s="33"/>
      <c r="AN1279" s="33"/>
      <c r="AO1279" s="33"/>
      <c r="AP1279" s="33"/>
      <c r="AQ1279" s="33"/>
      <c r="AR1279" s="33"/>
      <c r="AS1279" s="33"/>
    </row>
    <row r="1280" spans="1:45">
      <c r="A1280" s="30"/>
      <c r="B1280" s="30"/>
      <c r="C1280" s="30"/>
      <c r="D1280" s="30"/>
      <c r="E1280" s="38"/>
      <c r="F1280" s="38"/>
      <c r="G1280" s="38"/>
      <c r="H1280" s="38"/>
      <c r="I1280" s="38"/>
      <c r="J1280" s="38"/>
      <c r="K1280" s="38"/>
      <c r="L1280" s="33"/>
      <c r="M1280" s="33"/>
      <c r="N1280" s="33"/>
      <c r="O1280" s="114"/>
      <c r="P1280" s="35"/>
      <c r="Q1280" s="33"/>
      <c r="R1280" s="33"/>
      <c r="S1280" s="33"/>
      <c r="T1280" s="33"/>
      <c r="U1280" s="33"/>
      <c r="V1280" s="33"/>
      <c r="W1280" s="33"/>
      <c r="X1280" s="33"/>
      <c r="Y1280" s="33"/>
      <c r="Z1280" s="33"/>
      <c r="AA1280" s="33"/>
      <c r="AB1280" s="33"/>
      <c r="AC1280" s="33"/>
      <c r="AD1280" s="33"/>
      <c r="AE1280" s="33"/>
      <c r="AF1280" s="33"/>
      <c r="AG1280" s="33"/>
      <c r="AH1280" s="33"/>
      <c r="AI1280" s="33"/>
      <c r="AJ1280" s="33"/>
      <c r="AK1280" s="33"/>
      <c r="AL1280" s="33"/>
      <c r="AM1280" s="33"/>
      <c r="AN1280" s="33"/>
      <c r="AO1280" s="33"/>
      <c r="AP1280" s="33"/>
      <c r="AQ1280" s="33"/>
      <c r="AR1280" s="33"/>
      <c r="AS1280" s="33"/>
    </row>
    <row r="1281" spans="1:45">
      <c r="A1281" s="30"/>
      <c r="B1281" s="30"/>
      <c r="C1281" s="30"/>
      <c r="D1281" s="30"/>
      <c r="E1281" s="38"/>
      <c r="F1281" s="38"/>
      <c r="G1281" s="38"/>
      <c r="H1281" s="38"/>
      <c r="I1281" s="38"/>
      <c r="J1281" s="38"/>
      <c r="K1281" s="38"/>
      <c r="L1281" s="33"/>
      <c r="M1281" s="33"/>
      <c r="N1281" s="33"/>
      <c r="O1281" s="114"/>
      <c r="P1281" s="35"/>
      <c r="Q1281" s="33"/>
      <c r="R1281" s="33"/>
      <c r="S1281" s="33"/>
      <c r="T1281" s="33"/>
      <c r="U1281" s="33"/>
      <c r="V1281" s="33"/>
      <c r="W1281" s="33"/>
      <c r="X1281" s="33"/>
      <c r="Y1281" s="33"/>
      <c r="Z1281" s="33"/>
      <c r="AA1281" s="33"/>
      <c r="AB1281" s="33"/>
      <c r="AC1281" s="33"/>
      <c r="AD1281" s="33"/>
      <c r="AE1281" s="33"/>
      <c r="AF1281" s="33"/>
      <c r="AG1281" s="33"/>
      <c r="AH1281" s="33"/>
      <c r="AI1281" s="33"/>
      <c r="AJ1281" s="33"/>
      <c r="AK1281" s="33"/>
      <c r="AL1281" s="33"/>
      <c r="AM1281" s="33"/>
      <c r="AN1281" s="33"/>
      <c r="AO1281" s="33"/>
      <c r="AP1281" s="33"/>
      <c r="AQ1281" s="33"/>
      <c r="AR1281" s="33"/>
      <c r="AS1281" s="33"/>
    </row>
    <row r="1282" spans="1:45">
      <c r="A1282" s="30"/>
      <c r="B1282" s="30"/>
      <c r="C1282" s="30"/>
      <c r="D1282" s="30"/>
      <c r="E1282" s="38"/>
      <c r="F1282" s="38"/>
      <c r="G1282" s="38"/>
      <c r="H1282" s="38"/>
      <c r="I1282" s="38"/>
      <c r="J1282" s="38"/>
      <c r="K1282" s="38"/>
      <c r="L1282" s="33"/>
      <c r="M1282" s="33"/>
      <c r="N1282" s="33"/>
      <c r="O1282" s="114"/>
      <c r="P1282" s="35"/>
      <c r="Q1282" s="33"/>
      <c r="R1282" s="33"/>
      <c r="S1282" s="33"/>
      <c r="T1282" s="33"/>
      <c r="U1282" s="33"/>
      <c r="V1282" s="33"/>
      <c r="W1282" s="33"/>
      <c r="X1282" s="33"/>
      <c r="Y1282" s="33"/>
      <c r="Z1282" s="33"/>
      <c r="AA1282" s="33"/>
      <c r="AB1282" s="33"/>
      <c r="AC1282" s="33"/>
      <c r="AD1282" s="33"/>
      <c r="AE1282" s="33"/>
      <c r="AF1282" s="33"/>
      <c r="AG1282" s="33"/>
      <c r="AH1282" s="33"/>
      <c r="AI1282" s="33"/>
      <c r="AJ1282" s="33"/>
      <c r="AK1282" s="33"/>
      <c r="AL1282" s="33"/>
      <c r="AM1282" s="33"/>
      <c r="AN1282" s="33"/>
      <c r="AO1282" s="33"/>
      <c r="AP1282" s="33"/>
      <c r="AQ1282" s="33"/>
      <c r="AR1282" s="33"/>
      <c r="AS1282" s="33"/>
    </row>
    <row r="1283" spans="1:45">
      <c r="A1283" s="30"/>
      <c r="B1283" s="30"/>
      <c r="C1283" s="30"/>
      <c r="D1283" s="30"/>
      <c r="E1283" s="38"/>
      <c r="F1283" s="38"/>
      <c r="G1283" s="38"/>
      <c r="H1283" s="38"/>
      <c r="I1283" s="38"/>
      <c r="J1283" s="38"/>
      <c r="K1283" s="38"/>
      <c r="L1283" s="33"/>
      <c r="M1283" s="33"/>
      <c r="N1283" s="33"/>
      <c r="O1283" s="114"/>
      <c r="P1283" s="35"/>
      <c r="Q1283" s="33"/>
      <c r="R1283" s="33"/>
      <c r="S1283" s="33"/>
      <c r="T1283" s="33"/>
      <c r="U1283" s="33"/>
      <c r="V1283" s="33"/>
      <c r="W1283" s="33"/>
      <c r="X1283" s="33"/>
      <c r="Y1283" s="33"/>
      <c r="Z1283" s="33"/>
      <c r="AA1283" s="33"/>
      <c r="AB1283" s="33"/>
      <c r="AC1283" s="33"/>
      <c r="AD1283" s="33"/>
      <c r="AE1283" s="33"/>
      <c r="AF1283" s="33"/>
      <c r="AG1283" s="33"/>
      <c r="AH1283" s="33"/>
      <c r="AI1283" s="33"/>
      <c r="AJ1283" s="33"/>
      <c r="AK1283" s="33"/>
      <c r="AL1283" s="33"/>
      <c r="AM1283" s="33"/>
      <c r="AN1283" s="33"/>
      <c r="AO1283" s="33"/>
      <c r="AP1283" s="33"/>
      <c r="AQ1283" s="33"/>
      <c r="AR1283" s="33"/>
      <c r="AS1283" s="33"/>
    </row>
    <row r="1284" spans="1:45">
      <c r="A1284" s="30"/>
      <c r="B1284" s="30"/>
      <c r="C1284" s="30"/>
      <c r="D1284" s="30"/>
      <c r="E1284" s="38"/>
      <c r="F1284" s="38"/>
      <c r="G1284" s="38"/>
      <c r="H1284" s="38"/>
      <c r="I1284" s="38"/>
      <c r="J1284" s="38"/>
      <c r="K1284" s="38"/>
      <c r="L1284" s="33"/>
      <c r="M1284" s="33"/>
      <c r="N1284" s="33"/>
      <c r="O1284" s="114"/>
      <c r="P1284" s="35"/>
      <c r="Q1284" s="33"/>
      <c r="R1284" s="33"/>
      <c r="S1284" s="33"/>
      <c r="T1284" s="33"/>
      <c r="U1284" s="33"/>
      <c r="V1284" s="33"/>
      <c r="W1284" s="33"/>
      <c r="X1284" s="33"/>
      <c r="Y1284" s="33"/>
      <c r="Z1284" s="33"/>
      <c r="AA1284" s="33"/>
      <c r="AB1284" s="33"/>
      <c r="AC1284" s="33"/>
      <c r="AD1284" s="33"/>
      <c r="AE1284" s="33"/>
      <c r="AF1284" s="33"/>
      <c r="AG1284" s="33"/>
      <c r="AH1284" s="33"/>
      <c r="AI1284" s="33"/>
      <c r="AJ1284" s="33"/>
      <c r="AK1284" s="33"/>
      <c r="AL1284" s="33"/>
      <c r="AM1284" s="33"/>
      <c r="AN1284" s="33"/>
      <c r="AO1284" s="33"/>
      <c r="AP1284" s="33"/>
      <c r="AQ1284" s="33"/>
      <c r="AR1284" s="33"/>
      <c r="AS1284" s="33"/>
    </row>
    <row r="1285" spans="1:45">
      <c r="A1285" s="30"/>
      <c r="B1285" s="30"/>
      <c r="C1285" s="30"/>
      <c r="D1285" s="30"/>
      <c r="E1285" s="38"/>
      <c r="F1285" s="38"/>
      <c r="G1285" s="38"/>
      <c r="H1285" s="38"/>
      <c r="I1285" s="38"/>
      <c r="J1285" s="38"/>
      <c r="K1285" s="38"/>
      <c r="L1285" s="33"/>
      <c r="M1285" s="33"/>
      <c r="N1285" s="33"/>
      <c r="O1285" s="114"/>
      <c r="P1285" s="35"/>
      <c r="Q1285" s="33"/>
      <c r="R1285" s="33"/>
      <c r="S1285" s="33"/>
      <c r="T1285" s="33"/>
      <c r="U1285" s="33"/>
      <c r="V1285" s="33"/>
      <c r="W1285" s="33"/>
      <c r="X1285" s="33"/>
      <c r="Y1285" s="33"/>
      <c r="Z1285" s="33"/>
      <c r="AA1285" s="33"/>
      <c r="AB1285" s="33"/>
      <c r="AC1285" s="33"/>
      <c r="AD1285" s="33"/>
      <c r="AE1285" s="33"/>
      <c r="AF1285" s="33"/>
      <c r="AG1285" s="33"/>
      <c r="AH1285" s="33"/>
      <c r="AI1285" s="33"/>
      <c r="AJ1285" s="33"/>
      <c r="AK1285" s="33"/>
      <c r="AL1285" s="33"/>
      <c r="AM1285" s="33"/>
      <c r="AN1285" s="33"/>
      <c r="AO1285" s="33"/>
      <c r="AP1285" s="33"/>
      <c r="AQ1285" s="33"/>
      <c r="AR1285" s="33"/>
      <c r="AS1285" s="33"/>
    </row>
    <row r="1286" spans="1:45">
      <c r="A1286" s="30"/>
      <c r="B1286" s="30"/>
      <c r="C1286" s="30"/>
      <c r="D1286" s="30"/>
      <c r="E1286" s="38"/>
      <c r="F1286" s="38"/>
      <c r="G1286" s="38"/>
      <c r="H1286" s="38"/>
      <c r="I1286" s="38"/>
      <c r="J1286" s="38"/>
      <c r="K1286" s="38"/>
      <c r="L1286" s="33"/>
      <c r="M1286" s="33"/>
      <c r="N1286" s="33"/>
      <c r="O1286" s="114"/>
      <c r="P1286" s="35"/>
      <c r="Q1286" s="33"/>
      <c r="R1286" s="33"/>
      <c r="S1286" s="33"/>
      <c r="T1286" s="33"/>
      <c r="U1286" s="33"/>
      <c r="V1286" s="33"/>
      <c r="W1286" s="33"/>
      <c r="X1286" s="33"/>
      <c r="Y1286" s="33"/>
      <c r="Z1286" s="33"/>
      <c r="AA1286" s="33"/>
      <c r="AB1286" s="33"/>
      <c r="AC1286" s="33"/>
      <c r="AD1286" s="33"/>
      <c r="AE1286" s="33"/>
      <c r="AF1286" s="33"/>
      <c r="AG1286" s="33"/>
      <c r="AH1286" s="33"/>
      <c r="AI1286" s="33"/>
      <c r="AJ1286" s="33"/>
      <c r="AK1286" s="33"/>
      <c r="AL1286" s="33"/>
      <c r="AM1286" s="33"/>
      <c r="AN1286" s="33"/>
      <c r="AO1286" s="33"/>
      <c r="AP1286" s="33"/>
      <c r="AQ1286" s="33"/>
      <c r="AR1286" s="33"/>
      <c r="AS1286" s="33"/>
    </row>
    <row r="1287" spans="1:45">
      <c r="A1287" s="30"/>
      <c r="B1287" s="30"/>
      <c r="C1287" s="30"/>
      <c r="D1287" s="30"/>
      <c r="E1287" s="38"/>
      <c r="F1287" s="38"/>
      <c r="G1287" s="38"/>
      <c r="H1287" s="38"/>
      <c r="I1287" s="38"/>
      <c r="J1287" s="38"/>
      <c r="K1287" s="38"/>
      <c r="L1287" s="33"/>
      <c r="M1287" s="33"/>
      <c r="N1287" s="33"/>
      <c r="O1287" s="114"/>
      <c r="P1287" s="35"/>
      <c r="Q1287" s="33"/>
      <c r="R1287" s="33"/>
      <c r="S1287" s="33"/>
      <c r="T1287" s="33"/>
      <c r="U1287" s="33"/>
      <c r="V1287" s="33"/>
      <c r="W1287" s="33"/>
      <c r="X1287" s="33"/>
      <c r="Y1287" s="33"/>
      <c r="Z1287" s="33"/>
      <c r="AA1287" s="33"/>
      <c r="AB1287" s="33"/>
      <c r="AC1287" s="33"/>
      <c r="AD1287" s="33"/>
      <c r="AE1287" s="33"/>
      <c r="AF1287" s="33"/>
      <c r="AG1287" s="33"/>
      <c r="AH1287" s="33"/>
      <c r="AI1287" s="33"/>
      <c r="AJ1287" s="33"/>
      <c r="AK1287" s="33"/>
      <c r="AL1287" s="33"/>
      <c r="AM1287" s="33"/>
      <c r="AN1287" s="33"/>
      <c r="AO1287" s="33"/>
      <c r="AP1287" s="33"/>
      <c r="AQ1287" s="33"/>
      <c r="AR1287" s="33"/>
      <c r="AS1287" s="33"/>
    </row>
    <row r="1288" spans="1:45">
      <c r="A1288" s="30"/>
      <c r="B1288" s="30"/>
      <c r="C1288" s="30"/>
      <c r="D1288" s="30"/>
      <c r="E1288" s="38"/>
      <c r="F1288" s="38"/>
      <c r="G1288" s="38"/>
      <c r="H1288" s="38"/>
      <c r="I1288" s="38"/>
      <c r="J1288" s="38"/>
      <c r="K1288" s="38"/>
      <c r="L1288" s="33"/>
      <c r="M1288" s="33"/>
      <c r="N1288" s="33"/>
      <c r="O1288" s="114"/>
      <c r="P1288" s="35"/>
      <c r="Q1288" s="33"/>
      <c r="R1288" s="33"/>
      <c r="S1288" s="33"/>
      <c r="T1288" s="33"/>
      <c r="U1288" s="33"/>
      <c r="V1288" s="33"/>
      <c r="W1288" s="33"/>
      <c r="X1288" s="33"/>
      <c r="Y1288" s="33"/>
      <c r="Z1288" s="33"/>
      <c r="AA1288" s="33"/>
      <c r="AB1288" s="33"/>
      <c r="AC1288" s="33"/>
      <c r="AD1288" s="33"/>
      <c r="AE1288" s="33"/>
      <c r="AF1288" s="33"/>
      <c r="AG1288" s="33"/>
      <c r="AH1288" s="33"/>
      <c r="AI1288" s="33"/>
      <c r="AJ1288" s="33"/>
      <c r="AK1288" s="33"/>
      <c r="AL1288" s="33"/>
      <c r="AM1288" s="33"/>
      <c r="AN1288" s="33"/>
      <c r="AO1288" s="33"/>
      <c r="AP1288" s="33"/>
      <c r="AQ1288" s="33"/>
      <c r="AR1288" s="33"/>
      <c r="AS1288" s="33"/>
    </row>
    <row r="1289" spans="1:45">
      <c r="A1289" s="30"/>
      <c r="B1289" s="30"/>
      <c r="C1289" s="30"/>
      <c r="D1289" s="30"/>
      <c r="E1289" s="38"/>
      <c r="F1289" s="38"/>
      <c r="G1289" s="38"/>
      <c r="H1289" s="38"/>
      <c r="I1289" s="38"/>
      <c r="J1289" s="38"/>
      <c r="K1289" s="38"/>
      <c r="L1289" s="33"/>
      <c r="M1289" s="33"/>
      <c r="N1289" s="33"/>
      <c r="O1289" s="114"/>
      <c r="P1289" s="35"/>
      <c r="Q1289" s="33"/>
      <c r="R1289" s="33"/>
      <c r="S1289" s="33"/>
      <c r="T1289" s="33"/>
      <c r="U1289" s="33"/>
      <c r="V1289" s="33"/>
      <c r="W1289" s="33"/>
      <c r="X1289" s="33"/>
      <c r="Y1289" s="33"/>
      <c r="Z1289" s="33"/>
      <c r="AA1289" s="33"/>
      <c r="AB1289" s="33"/>
      <c r="AC1289" s="33"/>
      <c r="AD1289" s="33"/>
      <c r="AE1289" s="33"/>
      <c r="AF1289" s="33"/>
      <c r="AG1289" s="33"/>
      <c r="AH1289" s="33"/>
      <c r="AI1289" s="33"/>
      <c r="AJ1289" s="33"/>
      <c r="AK1289" s="33"/>
      <c r="AL1289" s="33"/>
      <c r="AM1289" s="33"/>
      <c r="AN1289" s="33"/>
      <c r="AO1289" s="33"/>
      <c r="AP1289" s="33"/>
      <c r="AQ1289" s="33"/>
      <c r="AR1289" s="33"/>
      <c r="AS1289" s="33"/>
    </row>
    <row r="1290" spans="1:45">
      <c r="A1290" s="30"/>
      <c r="B1290" s="30"/>
      <c r="C1290" s="30"/>
      <c r="D1290" s="30"/>
      <c r="E1290" s="38"/>
      <c r="F1290" s="38"/>
      <c r="G1290" s="38"/>
      <c r="H1290" s="38"/>
      <c r="I1290" s="38"/>
      <c r="J1290" s="38"/>
      <c r="K1290" s="38"/>
      <c r="L1290" s="33"/>
      <c r="M1290" s="33"/>
      <c r="N1290" s="33"/>
      <c r="O1290" s="114"/>
      <c r="P1290" s="35"/>
      <c r="Q1290" s="33"/>
      <c r="R1290" s="33"/>
      <c r="S1290" s="33"/>
      <c r="T1290" s="33"/>
      <c r="U1290" s="33"/>
      <c r="V1290" s="33"/>
      <c r="W1290" s="33"/>
      <c r="X1290" s="33"/>
      <c r="Y1290" s="33"/>
      <c r="Z1290" s="33"/>
      <c r="AA1290" s="33"/>
      <c r="AB1290" s="33"/>
      <c r="AC1290" s="33"/>
      <c r="AD1290" s="33"/>
      <c r="AE1290" s="33"/>
      <c r="AF1290" s="33"/>
      <c r="AG1290" s="33"/>
      <c r="AH1290" s="33"/>
      <c r="AI1290" s="33"/>
      <c r="AJ1290" s="33"/>
      <c r="AK1290" s="33"/>
      <c r="AL1290" s="33"/>
      <c r="AM1290" s="33"/>
      <c r="AN1290" s="33"/>
      <c r="AO1290" s="33"/>
      <c r="AP1290" s="33"/>
      <c r="AQ1290" s="33"/>
      <c r="AR1290" s="33"/>
      <c r="AS1290" s="33"/>
    </row>
    <row r="1291" spans="1:45">
      <c r="A1291" s="30"/>
      <c r="B1291" s="30"/>
      <c r="C1291" s="30"/>
      <c r="D1291" s="30"/>
      <c r="E1291" s="38"/>
      <c r="F1291" s="38"/>
      <c r="G1291" s="38"/>
      <c r="H1291" s="38"/>
      <c r="I1291" s="38"/>
      <c r="J1291" s="38"/>
      <c r="K1291" s="38"/>
      <c r="L1291" s="33"/>
      <c r="M1291" s="33"/>
      <c r="N1291" s="33"/>
      <c r="O1291" s="114"/>
      <c r="P1291" s="35"/>
      <c r="Q1291" s="33"/>
      <c r="R1291" s="33"/>
      <c r="S1291" s="33"/>
      <c r="T1291" s="33"/>
      <c r="U1291" s="33"/>
      <c r="V1291" s="33"/>
      <c r="W1291" s="33"/>
      <c r="X1291" s="33"/>
      <c r="Y1291" s="33"/>
      <c r="Z1291" s="33"/>
      <c r="AA1291" s="33"/>
      <c r="AB1291" s="33"/>
      <c r="AC1291" s="33"/>
      <c r="AD1291" s="33"/>
      <c r="AE1291" s="33"/>
      <c r="AF1291" s="33"/>
      <c r="AG1291" s="33"/>
      <c r="AH1291" s="33"/>
      <c r="AI1291" s="33"/>
      <c r="AJ1291" s="33"/>
      <c r="AK1291" s="33"/>
      <c r="AL1291" s="33"/>
      <c r="AM1291" s="33"/>
      <c r="AN1291" s="33"/>
      <c r="AO1291" s="33"/>
      <c r="AP1291" s="33"/>
      <c r="AQ1291" s="33"/>
      <c r="AR1291" s="33"/>
      <c r="AS1291" s="33"/>
    </row>
    <row r="1292" spans="1:45">
      <c r="A1292" s="30"/>
      <c r="B1292" s="30"/>
      <c r="C1292" s="30"/>
      <c r="D1292" s="30"/>
      <c r="E1292" s="38"/>
      <c r="F1292" s="38"/>
      <c r="G1292" s="38"/>
      <c r="H1292" s="38"/>
      <c r="I1292" s="38"/>
      <c r="J1292" s="38"/>
      <c r="K1292" s="38"/>
      <c r="L1292" s="33"/>
      <c r="M1292" s="33"/>
      <c r="N1292" s="33"/>
      <c r="O1292" s="114"/>
      <c r="P1292" s="35"/>
      <c r="Q1292" s="33"/>
      <c r="R1292" s="33"/>
      <c r="S1292" s="33"/>
      <c r="T1292" s="33"/>
      <c r="U1292" s="33"/>
      <c r="V1292" s="33"/>
      <c r="W1292" s="33"/>
      <c r="X1292" s="33"/>
      <c r="Y1292" s="33"/>
      <c r="Z1292" s="33"/>
      <c r="AA1292" s="33"/>
      <c r="AB1292" s="33"/>
      <c r="AC1292" s="33"/>
      <c r="AD1292" s="33"/>
      <c r="AE1292" s="33"/>
      <c r="AF1292" s="33"/>
      <c r="AG1292" s="33"/>
      <c r="AH1292" s="33"/>
      <c r="AI1292" s="33"/>
      <c r="AJ1292" s="33"/>
      <c r="AK1292" s="33"/>
      <c r="AL1292" s="33"/>
      <c r="AM1292" s="33"/>
      <c r="AN1292" s="33"/>
      <c r="AO1292" s="33"/>
      <c r="AP1292" s="33"/>
      <c r="AQ1292" s="33"/>
      <c r="AR1292" s="33"/>
      <c r="AS1292" s="33"/>
    </row>
    <row r="1293" spans="1:45">
      <c r="A1293" s="30"/>
      <c r="B1293" s="30"/>
      <c r="C1293" s="30"/>
      <c r="D1293" s="30"/>
      <c r="E1293" s="38"/>
      <c r="F1293" s="38"/>
      <c r="G1293" s="38"/>
      <c r="H1293" s="38"/>
      <c r="I1293" s="38"/>
      <c r="J1293" s="38"/>
      <c r="K1293" s="38"/>
      <c r="L1293" s="33"/>
      <c r="M1293" s="33"/>
      <c r="N1293" s="33"/>
      <c r="O1293" s="114"/>
      <c r="P1293" s="35"/>
      <c r="Q1293" s="33"/>
      <c r="R1293" s="33"/>
      <c r="S1293" s="33"/>
      <c r="T1293" s="33"/>
      <c r="U1293" s="33"/>
      <c r="V1293" s="33"/>
      <c r="W1293" s="33"/>
      <c r="X1293" s="33"/>
      <c r="Y1293" s="33"/>
      <c r="Z1293" s="33"/>
      <c r="AA1293" s="33"/>
      <c r="AB1293" s="33"/>
      <c r="AC1293" s="33"/>
      <c r="AD1293" s="33"/>
      <c r="AE1293" s="33"/>
      <c r="AF1293" s="33"/>
      <c r="AG1293" s="33"/>
      <c r="AH1293" s="33"/>
      <c r="AI1293" s="33"/>
      <c r="AJ1293" s="33"/>
      <c r="AK1293" s="33"/>
      <c r="AL1293" s="33"/>
      <c r="AM1293" s="33"/>
      <c r="AN1293" s="33"/>
      <c r="AO1293" s="33"/>
      <c r="AP1293" s="33"/>
      <c r="AQ1293" s="33"/>
      <c r="AR1293" s="33"/>
      <c r="AS1293" s="33"/>
    </row>
    <row r="1294" spans="1:45">
      <c r="A1294" s="30"/>
      <c r="B1294" s="30"/>
      <c r="C1294" s="30"/>
      <c r="D1294" s="30"/>
      <c r="E1294" s="38"/>
      <c r="F1294" s="38"/>
      <c r="G1294" s="38"/>
      <c r="H1294" s="38"/>
      <c r="I1294" s="38"/>
      <c r="J1294" s="38"/>
      <c r="K1294" s="38"/>
      <c r="L1294" s="33"/>
      <c r="M1294" s="33"/>
      <c r="N1294" s="33"/>
      <c r="O1294" s="114"/>
      <c r="P1294" s="35"/>
      <c r="Q1294" s="33"/>
      <c r="R1294" s="33"/>
      <c r="S1294" s="33"/>
      <c r="T1294" s="33"/>
      <c r="U1294" s="33"/>
      <c r="V1294" s="33"/>
      <c r="W1294" s="33"/>
      <c r="X1294" s="33"/>
      <c r="Y1294" s="33"/>
      <c r="Z1294" s="33"/>
      <c r="AA1294" s="33"/>
      <c r="AB1294" s="33"/>
      <c r="AC1294" s="33"/>
      <c r="AD1294" s="33"/>
      <c r="AE1294" s="33"/>
      <c r="AF1294" s="33"/>
      <c r="AG1294" s="33"/>
      <c r="AH1294" s="33"/>
      <c r="AI1294" s="33"/>
      <c r="AJ1294" s="33"/>
      <c r="AK1294" s="33"/>
      <c r="AL1294" s="33"/>
      <c r="AM1294" s="33"/>
      <c r="AN1294" s="33"/>
      <c r="AO1294" s="33"/>
      <c r="AP1294" s="33"/>
      <c r="AQ1294" s="33"/>
      <c r="AR1294" s="33"/>
      <c r="AS1294" s="33"/>
    </row>
    <row r="1295" spans="1:45">
      <c r="A1295" s="30"/>
      <c r="B1295" s="30"/>
      <c r="C1295" s="30"/>
      <c r="D1295" s="30"/>
      <c r="E1295" s="38"/>
      <c r="F1295" s="38"/>
      <c r="G1295" s="38"/>
      <c r="H1295" s="38"/>
      <c r="I1295" s="38"/>
      <c r="J1295" s="38"/>
      <c r="K1295" s="38"/>
      <c r="L1295" s="33"/>
      <c r="M1295" s="33"/>
      <c r="N1295" s="33"/>
      <c r="O1295" s="114"/>
      <c r="P1295" s="35"/>
      <c r="Q1295" s="33"/>
      <c r="R1295" s="33"/>
      <c r="S1295" s="33"/>
      <c r="T1295" s="33"/>
      <c r="U1295" s="33"/>
      <c r="V1295" s="33"/>
      <c r="W1295" s="33"/>
      <c r="X1295" s="33"/>
      <c r="Y1295" s="33"/>
      <c r="Z1295" s="33"/>
      <c r="AA1295" s="33"/>
      <c r="AB1295" s="33"/>
      <c r="AC1295" s="33"/>
      <c r="AD1295" s="33"/>
      <c r="AE1295" s="33"/>
      <c r="AF1295" s="33"/>
      <c r="AG1295" s="33"/>
      <c r="AH1295" s="33"/>
      <c r="AI1295" s="33"/>
      <c r="AJ1295" s="33"/>
      <c r="AK1295" s="33"/>
      <c r="AL1295" s="33"/>
      <c r="AM1295" s="33"/>
      <c r="AN1295" s="33"/>
      <c r="AO1295" s="33"/>
      <c r="AP1295" s="33"/>
      <c r="AQ1295" s="33"/>
      <c r="AR1295" s="33"/>
      <c r="AS1295" s="33"/>
    </row>
    <row r="1296" spans="1:45">
      <c r="A1296" s="30"/>
      <c r="B1296" s="30"/>
      <c r="C1296" s="30"/>
      <c r="D1296" s="30"/>
      <c r="E1296" s="38"/>
      <c r="F1296" s="38"/>
      <c r="G1296" s="38"/>
      <c r="H1296" s="38"/>
      <c r="I1296" s="38"/>
      <c r="J1296" s="38"/>
      <c r="K1296" s="38"/>
      <c r="L1296" s="33"/>
      <c r="M1296" s="33"/>
      <c r="N1296" s="33"/>
      <c r="O1296" s="114"/>
      <c r="P1296" s="35"/>
      <c r="Q1296" s="33"/>
      <c r="R1296" s="33"/>
      <c r="S1296" s="33"/>
      <c r="T1296" s="33"/>
      <c r="U1296" s="33"/>
      <c r="V1296" s="33"/>
      <c r="W1296" s="33"/>
      <c r="X1296" s="33"/>
      <c r="Y1296" s="33"/>
      <c r="Z1296" s="33"/>
      <c r="AA1296" s="33"/>
      <c r="AB1296" s="33"/>
      <c r="AC1296" s="33"/>
      <c r="AD1296" s="33"/>
      <c r="AE1296" s="33"/>
      <c r="AF1296" s="33"/>
      <c r="AG1296" s="33"/>
      <c r="AH1296" s="33"/>
      <c r="AI1296" s="33"/>
      <c r="AJ1296" s="33"/>
      <c r="AK1296" s="33"/>
      <c r="AL1296" s="33"/>
      <c r="AM1296" s="33"/>
      <c r="AN1296" s="33"/>
      <c r="AO1296" s="33"/>
      <c r="AP1296" s="33"/>
      <c r="AQ1296" s="33"/>
      <c r="AR1296" s="33"/>
      <c r="AS1296" s="33"/>
    </row>
    <row r="1297" spans="1:45">
      <c r="A1297" s="30"/>
      <c r="B1297" s="30"/>
      <c r="C1297" s="30"/>
      <c r="D1297" s="30"/>
      <c r="E1297" s="38"/>
      <c r="F1297" s="38"/>
      <c r="G1297" s="38"/>
      <c r="H1297" s="38"/>
      <c r="I1297" s="38"/>
      <c r="J1297" s="38"/>
      <c r="K1297" s="38"/>
      <c r="L1297" s="33"/>
      <c r="M1297" s="33"/>
      <c r="N1297" s="33"/>
      <c r="O1297" s="114"/>
      <c r="P1297" s="35"/>
      <c r="Q1297" s="33"/>
      <c r="R1297" s="33"/>
      <c r="S1297" s="33"/>
      <c r="T1297" s="33"/>
      <c r="U1297" s="33"/>
      <c r="V1297" s="33"/>
      <c r="W1297" s="33"/>
      <c r="X1297" s="33"/>
      <c r="Y1297" s="33"/>
      <c r="Z1297" s="33"/>
      <c r="AA1297" s="33"/>
      <c r="AB1297" s="33"/>
      <c r="AC1297" s="33"/>
      <c r="AD1297" s="33"/>
      <c r="AE1297" s="33"/>
      <c r="AF1297" s="33"/>
      <c r="AG1297" s="33"/>
      <c r="AH1297" s="33"/>
      <c r="AI1297" s="33"/>
      <c r="AJ1297" s="33"/>
      <c r="AK1297" s="33"/>
      <c r="AL1297" s="33"/>
      <c r="AM1297" s="33"/>
      <c r="AN1297" s="33"/>
      <c r="AO1297" s="33"/>
      <c r="AP1297" s="33"/>
      <c r="AQ1297" s="33"/>
      <c r="AR1297" s="33"/>
      <c r="AS1297" s="33"/>
    </row>
    <row r="1298" spans="1:45">
      <c r="A1298" s="30"/>
      <c r="B1298" s="30"/>
      <c r="C1298" s="30"/>
      <c r="D1298" s="30"/>
      <c r="E1298" s="38"/>
      <c r="F1298" s="38"/>
      <c r="G1298" s="38"/>
      <c r="H1298" s="38"/>
      <c r="I1298" s="38"/>
      <c r="J1298" s="38"/>
      <c r="K1298" s="38"/>
      <c r="L1298" s="33"/>
      <c r="M1298" s="33"/>
      <c r="N1298" s="33"/>
      <c r="O1298" s="114"/>
      <c r="P1298" s="35"/>
      <c r="Q1298" s="33"/>
      <c r="R1298" s="33"/>
      <c r="S1298" s="33"/>
      <c r="T1298" s="33"/>
      <c r="U1298" s="33"/>
      <c r="V1298" s="33"/>
      <c r="W1298" s="33"/>
      <c r="X1298" s="33"/>
      <c r="Y1298" s="33"/>
      <c r="Z1298" s="33"/>
      <c r="AA1298" s="33"/>
      <c r="AB1298" s="33"/>
      <c r="AC1298" s="33"/>
      <c r="AD1298" s="33"/>
      <c r="AE1298" s="33"/>
      <c r="AF1298" s="33"/>
      <c r="AG1298" s="33"/>
      <c r="AH1298" s="33"/>
      <c r="AI1298" s="33"/>
      <c r="AJ1298" s="33"/>
      <c r="AK1298" s="33"/>
      <c r="AL1298" s="33"/>
      <c r="AM1298" s="33"/>
      <c r="AN1298" s="33"/>
      <c r="AO1298" s="33"/>
      <c r="AP1298" s="33"/>
      <c r="AQ1298" s="33"/>
      <c r="AR1298" s="33"/>
      <c r="AS1298" s="33"/>
    </row>
    <row r="1299" spans="1:45">
      <c r="A1299" s="30"/>
      <c r="B1299" s="30"/>
      <c r="C1299" s="30"/>
      <c r="D1299" s="30"/>
      <c r="E1299" s="38"/>
      <c r="F1299" s="38"/>
      <c r="G1299" s="38"/>
      <c r="H1299" s="38"/>
      <c r="I1299" s="38"/>
      <c r="J1299" s="38"/>
      <c r="K1299" s="38"/>
      <c r="L1299" s="33"/>
      <c r="M1299" s="33"/>
      <c r="N1299" s="33"/>
      <c r="O1299" s="114"/>
      <c r="P1299" s="35"/>
      <c r="Q1299" s="33"/>
      <c r="R1299" s="33"/>
      <c r="S1299" s="33"/>
      <c r="T1299" s="33"/>
      <c r="U1299" s="33"/>
      <c r="V1299" s="33"/>
      <c r="W1299" s="33"/>
      <c r="X1299" s="33"/>
      <c r="Y1299" s="33"/>
      <c r="Z1299" s="33"/>
      <c r="AA1299" s="33"/>
      <c r="AB1299" s="33"/>
      <c r="AC1299" s="33"/>
      <c r="AD1299" s="33"/>
      <c r="AE1299" s="33"/>
      <c r="AF1299" s="33"/>
      <c r="AG1299" s="33"/>
      <c r="AH1299" s="33"/>
      <c r="AI1299" s="33"/>
      <c r="AJ1299" s="33"/>
      <c r="AK1299" s="33"/>
      <c r="AL1299" s="33"/>
      <c r="AM1299" s="33"/>
      <c r="AN1299" s="33"/>
      <c r="AO1299" s="33"/>
      <c r="AP1299" s="33"/>
      <c r="AQ1299" s="33"/>
      <c r="AR1299" s="33"/>
      <c r="AS1299" s="33"/>
    </row>
    <row r="1300" spans="1:45">
      <c r="A1300" s="30"/>
      <c r="B1300" s="30"/>
      <c r="C1300" s="30"/>
      <c r="D1300" s="30"/>
      <c r="E1300" s="38"/>
      <c r="F1300" s="38"/>
      <c r="G1300" s="38"/>
      <c r="H1300" s="38"/>
      <c r="I1300" s="38"/>
      <c r="J1300" s="38"/>
      <c r="K1300" s="38"/>
      <c r="L1300" s="33"/>
      <c r="M1300" s="33"/>
      <c r="N1300" s="33"/>
      <c r="O1300" s="114"/>
      <c r="P1300" s="35"/>
      <c r="Q1300" s="33"/>
      <c r="R1300" s="33"/>
      <c r="S1300" s="33"/>
      <c r="T1300" s="33"/>
      <c r="U1300" s="33"/>
      <c r="V1300" s="33"/>
      <c r="W1300" s="33"/>
      <c r="X1300" s="33"/>
      <c r="Y1300" s="33"/>
      <c r="Z1300" s="33"/>
      <c r="AA1300" s="33"/>
      <c r="AB1300" s="33"/>
      <c r="AC1300" s="33"/>
      <c r="AD1300" s="33"/>
      <c r="AE1300" s="33"/>
      <c r="AF1300" s="33"/>
      <c r="AG1300" s="33"/>
      <c r="AH1300" s="33"/>
      <c r="AI1300" s="33"/>
      <c r="AJ1300" s="33"/>
      <c r="AK1300" s="33"/>
      <c r="AL1300" s="33"/>
      <c r="AM1300" s="33"/>
      <c r="AN1300" s="33"/>
      <c r="AO1300" s="33"/>
      <c r="AP1300" s="33"/>
      <c r="AQ1300" s="33"/>
      <c r="AR1300" s="33"/>
      <c r="AS1300" s="33"/>
    </row>
    <row r="1301" spans="1:45">
      <c r="A1301" s="30"/>
      <c r="B1301" s="30"/>
      <c r="C1301" s="30"/>
      <c r="D1301" s="30"/>
      <c r="E1301" s="38"/>
      <c r="F1301" s="38"/>
      <c r="G1301" s="38"/>
      <c r="H1301" s="38"/>
      <c r="I1301" s="38"/>
      <c r="J1301" s="38"/>
      <c r="K1301" s="38"/>
      <c r="L1301" s="33"/>
      <c r="M1301" s="33"/>
      <c r="N1301" s="33"/>
      <c r="O1301" s="114"/>
      <c r="P1301" s="35"/>
      <c r="Q1301" s="33"/>
      <c r="R1301" s="33"/>
      <c r="S1301" s="33"/>
      <c r="T1301" s="33"/>
      <c r="U1301" s="33"/>
      <c r="V1301" s="33"/>
      <c r="W1301" s="33"/>
      <c r="X1301" s="33"/>
      <c r="Y1301" s="33"/>
      <c r="Z1301" s="33"/>
      <c r="AA1301" s="33"/>
      <c r="AB1301" s="33"/>
      <c r="AC1301" s="33"/>
      <c r="AD1301" s="33"/>
      <c r="AE1301" s="33"/>
      <c r="AF1301" s="33"/>
      <c r="AG1301" s="33"/>
      <c r="AH1301" s="33"/>
      <c r="AI1301" s="33"/>
      <c r="AJ1301" s="33"/>
      <c r="AK1301" s="33"/>
      <c r="AL1301" s="33"/>
      <c r="AM1301" s="33"/>
      <c r="AN1301" s="33"/>
      <c r="AO1301" s="33"/>
      <c r="AP1301" s="33"/>
      <c r="AQ1301" s="33"/>
      <c r="AR1301" s="33"/>
      <c r="AS1301" s="33"/>
    </row>
    <row r="1302" spans="1:45">
      <c r="A1302" s="30"/>
      <c r="B1302" s="30"/>
      <c r="C1302" s="30"/>
      <c r="D1302" s="30"/>
      <c r="E1302" s="38"/>
      <c r="F1302" s="38"/>
      <c r="G1302" s="38"/>
      <c r="H1302" s="38"/>
      <c r="I1302" s="38"/>
      <c r="J1302" s="38"/>
      <c r="K1302" s="38"/>
      <c r="L1302" s="33"/>
      <c r="M1302" s="33"/>
      <c r="N1302" s="33"/>
      <c r="O1302" s="114"/>
      <c r="P1302" s="35"/>
      <c r="Q1302" s="33"/>
      <c r="R1302" s="33"/>
      <c r="S1302" s="33"/>
      <c r="T1302" s="33"/>
      <c r="U1302" s="33"/>
      <c r="V1302" s="33"/>
      <c r="W1302" s="33"/>
      <c r="X1302" s="33"/>
      <c r="Y1302" s="33"/>
      <c r="Z1302" s="33"/>
      <c r="AA1302" s="33"/>
      <c r="AB1302" s="33"/>
      <c r="AC1302" s="33"/>
      <c r="AD1302" s="33"/>
      <c r="AE1302" s="33"/>
      <c r="AF1302" s="33"/>
      <c r="AG1302" s="33"/>
      <c r="AH1302" s="33"/>
      <c r="AI1302" s="33"/>
      <c r="AJ1302" s="33"/>
      <c r="AK1302" s="33"/>
      <c r="AL1302" s="33"/>
      <c r="AM1302" s="33"/>
      <c r="AN1302" s="33"/>
      <c r="AO1302" s="33"/>
      <c r="AP1302" s="33"/>
      <c r="AQ1302" s="33"/>
      <c r="AR1302" s="33"/>
      <c r="AS1302" s="33"/>
    </row>
    <row r="1303" spans="1:45">
      <c r="A1303" s="30"/>
      <c r="B1303" s="30"/>
      <c r="C1303" s="30"/>
      <c r="D1303" s="30"/>
      <c r="E1303" s="38"/>
      <c r="F1303" s="38"/>
      <c r="G1303" s="38"/>
      <c r="H1303" s="38"/>
      <c r="I1303" s="38"/>
      <c r="J1303" s="38"/>
      <c r="K1303" s="38"/>
      <c r="L1303" s="33"/>
      <c r="M1303" s="33"/>
      <c r="N1303" s="33"/>
      <c r="O1303" s="114"/>
      <c r="P1303" s="35"/>
      <c r="Q1303" s="33"/>
      <c r="R1303" s="33"/>
      <c r="S1303" s="33"/>
      <c r="T1303" s="33"/>
      <c r="U1303" s="33"/>
      <c r="V1303" s="33"/>
      <c r="W1303" s="33"/>
      <c r="X1303" s="33"/>
      <c r="Y1303" s="33"/>
      <c r="Z1303" s="33"/>
      <c r="AA1303" s="33"/>
      <c r="AB1303" s="33"/>
      <c r="AC1303" s="33"/>
      <c r="AD1303" s="33"/>
      <c r="AE1303" s="33"/>
      <c r="AF1303" s="33"/>
      <c r="AG1303" s="33"/>
      <c r="AH1303" s="33"/>
      <c r="AI1303" s="33"/>
      <c r="AJ1303" s="33"/>
      <c r="AK1303" s="33"/>
      <c r="AL1303" s="33"/>
      <c r="AM1303" s="33"/>
      <c r="AN1303" s="33"/>
      <c r="AO1303" s="33"/>
      <c r="AP1303" s="33"/>
      <c r="AQ1303" s="33"/>
      <c r="AR1303" s="33"/>
      <c r="AS1303" s="33"/>
    </row>
    <row r="1304" spans="1:45">
      <c r="A1304" s="30"/>
      <c r="B1304" s="30"/>
      <c r="C1304" s="30"/>
      <c r="D1304" s="30"/>
      <c r="E1304" s="38"/>
      <c r="F1304" s="38"/>
      <c r="G1304" s="38"/>
      <c r="H1304" s="38"/>
      <c r="I1304" s="38"/>
      <c r="J1304" s="38"/>
      <c r="K1304" s="38"/>
      <c r="L1304" s="33"/>
      <c r="M1304" s="33"/>
      <c r="N1304" s="33"/>
      <c r="O1304" s="114"/>
      <c r="P1304" s="35"/>
      <c r="Q1304" s="33"/>
      <c r="R1304" s="33"/>
      <c r="S1304" s="33"/>
      <c r="T1304" s="33"/>
      <c r="U1304" s="33"/>
      <c r="V1304" s="33"/>
      <c r="W1304" s="33"/>
      <c r="X1304" s="33"/>
      <c r="Y1304" s="33"/>
      <c r="Z1304" s="33"/>
      <c r="AA1304" s="33"/>
      <c r="AB1304" s="33"/>
      <c r="AC1304" s="33"/>
      <c r="AD1304" s="33"/>
      <c r="AE1304" s="33"/>
      <c r="AF1304" s="33"/>
      <c r="AG1304" s="33"/>
      <c r="AH1304" s="33"/>
      <c r="AI1304" s="33"/>
      <c r="AJ1304" s="33"/>
      <c r="AK1304" s="33"/>
      <c r="AL1304" s="33"/>
      <c r="AM1304" s="33"/>
      <c r="AN1304" s="33"/>
      <c r="AO1304" s="33"/>
      <c r="AP1304" s="33"/>
      <c r="AQ1304" s="33"/>
      <c r="AR1304" s="33"/>
      <c r="AS1304" s="33"/>
    </row>
    <row r="1305" spans="1:45">
      <c r="A1305" s="30"/>
      <c r="B1305" s="30"/>
      <c r="C1305" s="30"/>
      <c r="D1305" s="30"/>
      <c r="E1305" s="38"/>
      <c r="F1305" s="38"/>
      <c r="G1305" s="38"/>
      <c r="H1305" s="38"/>
      <c r="I1305" s="38"/>
      <c r="J1305" s="38"/>
      <c r="K1305" s="38"/>
      <c r="L1305" s="33"/>
      <c r="M1305" s="33"/>
      <c r="N1305" s="33"/>
      <c r="O1305" s="114"/>
      <c r="P1305" s="35"/>
      <c r="Q1305" s="33"/>
      <c r="R1305" s="33"/>
      <c r="S1305" s="33"/>
      <c r="T1305" s="33"/>
      <c r="U1305" s="33"/>
      <c r="V1305" s="33"/>
      <c r="W1305" s="33"/>
      <c r="X1305" s="33"/>
      <c r="Y1305" s="33"/>
      <c r="Z1305" s="33"/>
      <c r="AA1305" s="33"/>
      <c r="AB1305" s="33"/>
      <c r="AC1305" s="33"/>
      <c r="AD1305" s="33"/>
      <c r="AE1305" s="33"/>
      <c r="AF1305" s="33"/>
      <c r="AG1305" s="33"/>
      <c r="AH1305" s="33"/>
      <c r="AI1305" s="33"/>
      <c r="AJ1305" s="33"/>
      <c r="AK1305" s="33"/>
      <c r="AL1305" s="33"/>
      <c r="AM1305" s="33"/>
      <c r="AN1305" s="33"/>
      <c r="AO1305" s="33"/>
      <c r="AP1305" s="33"/>
      <c r="AQ1305" s="33"/>
      <c r="AR1305" s="33"/>
      <c r="AS1305" s="33"/>
    </row>
    <row r="1306" spans="1:45">
      <c r="A1306" s="30"/>
      <c r="B1306" s="30"/>
      <c r="C1306" s="30"/>
      <c r="D1306" s="30"/>
      <c r="E1306" s="38"/>
      <c r="F1306" s="38"/>
      <c r="G1306" s="38"/>
      <c r="H1306" s="38"/>
      <c r="I1306" s="38"/>
      <c r="J1306" s="38"/>
      <c r="K1306" s="38"/>
      <c r="L1306" s="33"/>
      <c r="M1306" s="33"/>
      <c r="N1306" s="33"/>
      <c r="O1306" s="114"/>
      <c r="P1306" s="35"/>
      <c r="Q1306" s="33"/>
      <c r="R1306" s="33"/>
      <c r="S1306" s="33"/>
      <c r="T1306" s="33"/>
      <c r="U1306" s="33"/>
      <c r="V1306" s="33"/>
      <c r="W1306" s="33"/>
      <c r="X1306" s="33"/>
      <c r="Y1306" s="33"/>
      <c r="Z1306" s="33"/>
      <c r="AA1306" s="33"/>
      <c r="AB1306" s="33"/>
      <c r="AC1306" s="33"/>
      <c r="AD1306" s="33"/>
      <c r="AE1306" s="33"/>
      <c r="AF1306" s="33"/>
      <c r="AG1306" s="33"/>
      <c r="AH1306" s="33"/>
      <c r="AI1306" s="33"/>
      <c r="AJ1306" s="33"/>
      <c r="AK1306" s="33"/>
      <c r="AL1306" s="33"/>
      <c r="AM1306" s="33"/>
      <c r="AN1306" s="33"/>
      <c r="AO1306" s="33"/>
      <c r="AP1306" s="33"/>
      <c r="AQ1306" s="33"/>
      <c r="AR1306" s="33"/>
      <c r="AS1306" s="33"/>
    </row>
    <row r="1307" spans="1:45">
      <c r="A1307" s="30"/>
      <c r="B1307" s="30"/>
      <c r="C1307" s="30"/>
      <c r="D1307" s="30"/>
      <c r="E1307" s="38"/>
      <c r="F1307" s="38"/>
      <c r="G1307" s="38"/>
      <c r="H1307" s="38"/>
      <c r="I1307" s="38"/>
      <c r="J1307" s="38"/>
      <c r="K1307" s="38"/>
      <c r="L1307" s="33"/>
      <c r="M1307" s="33"/>
      <c r="N1307" s="33"/>
      <c r="O1307" s="114"/>
      <c r="P1307" s="35"/>
      <c r="Q1307" s="33"/>
      <c r="R1307" s="33"/>
      <c r="S1307" s="33"/>
      <c r="T1307" s="33"/>
      <c r="U1307" s="33"/>
      <c r="V1307" s="33"/>
      <c r="W1307" s="33"/>
      <c r="X1307" s="33"/>
      <c r="Y1307" s="33"/>
      <c r="Z1307" s="33"/>
      <c r="AA1307" s="33"/>
      <c r="AB1307" s="33"/>
      <c r="AC1307" s="33"/>
      <c r="AD1307" s="33"/>
      <c r="AE1307" s="33"/>
      <c r="AF1307" s="33"/>
      <c r="AG1307" s="33"/>
      <c r="AH1307" s="33"/>
      <c r="AI1307" s="33"/>
      <c r="AJ1307" s="33"/>
      <c r="AK1307" s="33"/>
      <c r="AL1307" s="33"/>
      <c r="AM1307" s="33"/>
      <c r="AN1307" s="33"/>
      <c r="AO1307" s="33"/>
      <c r="AP1307" s="33"/>
      <c r="AQ1307" s="33"/>
      <c r="AR1307" s="33"/>
      <c r="AS1307" s="33"/>
    </row>
    <row r="1308" spans="1:45">
      <c r="A1308" s="30"/>
      <c r="B1308" s="30"/>
      <c r="C1308" s="30"/>
      <c r="D1308" s="30"/>
      <c r="E1308" s="38"/>
      <c r="F1308" s="38"/>
      <c r="G1308" s="38"/>
      <c r="H1308" s="38"/>
      <c r="I1308" s="38"/>
      <c r="J1308" s="38"/>
      <c r="K1308" s="38"/>
      <c r="L1308" s="33"/>
      <c r="M1308" s="33"/>
      <c r="N1308" s="33"/>
      <c r="O1308" s="114"/>
      <c r="P1308" s="35"/>
      <c r="Q1308" s="33"/>
      <c r="R1308" s="33"/>
      <c r="S1308" s="33"/>
      <c r="T1308" s="33"/>
      <c r="U1308" s="33"/>
      <c r="V1308" s="33"/>
      <c r="W1308" s="33"/>
      <c r="X1308" s="33"/>
      <c r="Y1308" s="33"/>
      <c r="Z1308" s="33"/>
      <c r="AA1308" s="33"/>
      <c r="AB1308" s="33"/>
      <c r="AC1308" s="33"/>
      <c r="AD1308" s="33"/>
      <c r="AE1308" s="33"/>
      <c r="AF1308" s="33"/>
      <c r="AG1308" s="33"/>
      <c r="AH1308" s="33"/>
      <c r="AI1308" s="33"/>
      <c r="AJ1308" s="33"/>
      <c r="AK1308" s="33"/>
      <c r="AL1308" s="33"/>
      <c r="AM1308" s="33"/>
      <c r="AN1308" s="33"/>
      <c r="AO1308" s="33"/>
      <c r="AP1308" s="33"/>
      <c r="AQ1308" s="33"/>
      <c r="AR1308" s="33"/>
      <c r="AS1308" s="33"/>
    </row>
    <row r="1309" spans="1:45">
      <c r="A1309" s="30"/>
      <c r="B1309" s="30"/>
      <c r="C1309" s="30"/>
      <c r="D1309" s="30"/>
      <c r="E1309" s="38"/>
      <c r="F1309" s="38"/>
      <c r="G1309" s="38"/>
      <c r="H1309" s="38"/>
      <c r="I1309" s="38"/>
      <c r="J1309" s="38"/>
      <c r="K1309" s="38"/>
      <c r="L1309" s="33"/>
      <c r="M1309" s="33"/>
      <c r="N1309" s="33"/>
      <c r="O1309" s="114"/>
      <c r="P1309" s="35"/>
      <c r="Q1309" s="33"/>
      <c r="R1309" s="33"/>
      <c r="S1309" s="33"/>
      <c r="T1309" s="33"/>
      <c r="U1309" s="33"/>
      <c r="V1309" s="33"/>
      <c r="W1309" s="33"/>
      <c r="X1309" s="33"/>
      <c r="Y1309" s="33"/>
      <c r="Z1309" s="33"/>
      <c r="AA1309" s="33"/>
      <c r="AB1309" s="33"/>
      <c r="AC1309" s="33"/>
      <c r="AD1309" s="33"/>
      <c r="AE1309" s="33"/>
      <c r="AF1309" s="33"/>
      <c r="AG1309" s="33"/>
      <c r="AH1309" s="33"/>
      <c r="AI1309" s="33"/>
      <c r="AJ1309" s="33"/>
      <c r="AK1309" s="33"/>
      <c r="AL1309" s="33"/>
      <c r="AM1309" s="33"/>
      <c r="AN1309" s="33"/>
      <c r="AO1309" s="33"/>
      <c r="AP1309" s="33"/>
      <c r="AQ1309" s="33"/>
      <c r="AR1309" s="33"/>
      <c r="AS1309" s="33"/>
    </row>
    <row r="1310" spans="1:45">
      <c r="A1310" s="30"/>
      <c r="B1310" s="30"/>
      <c r="C1310" s="30"/>
      <c r="D1310" s="30"/>
      <c r="E1310" s="38"/>
      <c r="F1310" s="38"/>
      <c r="G1310" s="38"/>
      <c r="H1310" s="38"/>
      <c r="I1310" s="38"/>
      <c r="J1310" s="38"/>
      <c r="K1310" s="38"/>
      <c r="L1310" s="33"/>
      <c r="M1310" s="33"/>
      <c r="N1310" s="33"/>
      <c r="O1310" s="114"/>
      <c r="P1310" s="35"/>
      <c r="Q1310" s="33"/>
      <c r="R1310" s="33"/>
      <c r="S1310" s="33"/>
      <c r="T1310" s="33"/>
      <c r="U1310" s="33"/>
      <c r="V1310" s="33"/>
      <c r="W1310" s="33"/>
      <c r="X1310" s="33"/>
      <c r="Y1310" s="33"/>
      <c r="Z1310" s="33"/>
      <c r="AA1310" s="33"/>
      <c r="AB1310" s="33"/>
      <c r="AC1310" s="33"/>
      <c r="AD1310" s="33"/>
      <c r="AE1310" s="33"/>
      <c r="AF1310" s="33"/>
      <c r="AG1310" s="33"/>
      <c r="AH1310" s="33"/>
      <c r="AI1310" s="33"/>
      <c r="AJ1310" s="33"/>
      <c r="AK1310" s="33"/>
      <c r="AL1310" s="33"/>
      <c r="AM1310" s="33"/>
      <c r="AN1310" s="33"/>
      <c r="AO1310" s="33"/>
      <c r="AP1310" s="33"/>
      <c r="AQ1310" s="33"/>
      <c r="AR1310" s="33"/>
      <c r="AS1310" s="33"/>
    </row>
    <row r="1311" spans="1:45">
      <c r="A1311" s="30"/>
      <c r="B1311" s="30"/>
      <c r="C1311" s="30"/>
      <c r="D1311" s="30"/>
      <c r="E1311" s="38"/>
      <c r="F1311" s="38"/>
      <c r="G1311" s="38"/>
      <c r="H1311" s="38"/>
      <c r="I1311" s="38"/>
      <c r="J1311" s="38"/>
      <c r="K1311" s="38"/>
      <c r="L1311" s="33"/>
      <c r="M1311" s="33"/>
      <c r="N1311" s="33"/>
      <c r="O1311" s="114"/>
      <c r="P1311" s="35"/>
      <c r="Q1311" s="33"/>
      <c r="R1311" s="33"/>
      <c r="S1311" s="33"/>
      <c r="T1311" s="33"/>
      <c r="U1311" s="33"/>
      <c r="V1311" s="33"/>
      <c r="W1311" s="33"/>
      <c r="X1311" s="33"/>
      <c r="Y1311" s="33"/>
      <c r="Z1311" s="33"/>
      <c r="AA1311" s="33"/>
      <c r="AB1311" s="33"/>
      <c r="AC1311" s="33"/>
      <c r="AD1311" s="33"/>
      <c r="AE1311" s="33"/>
      <c r="AF1311" s="33"/>
      <c r="AG1311" s="33"/>
      <c r="AH1311" s="33"/>
      <c r="AI1311" s="33"/>
      <c r="AJ1311" s="33"/>
      <c r="AK1311" s="33"/>
      <c r="AL1311" s="33"/>
      <c r="AM1311" s="33"/>
      <c r="AN1311" s="33"/>
      <c r="AO1311" s="33"/>
      <c r="AP1311" s="33"/>
      <c r="AQ1311" s="33"/>
      <c r="AR1311" s="33"/>
      <c r="AS1311" s="33"/>
    </row>
    <row r="1312" spans="1:45">
      <c r="A1312" s="30"/>
      <c r="B1312" s="30"/>
      <c r="C1312" s="30"/>
      <c r="D1312" s="30"/>
      <c r="E1312" s="38"/>
      <c r="F1312" s="38"/>
      <c r="G1312" s="38"/>
      <c r="H1312" s="38"/>
      <c r="I1312" s="38"/>
      <c r="J1312" s="38"/>
      <c r="K1312" s="38"/>
      <c r="L1312" s="33"/>
      <c r="M1312" s="33"/>
      <c r="N1312" s="33"/>
      <c r="O1312" s="114"/>
      <c r="P1312" s="35"/>
      <c r="Q1312" s="33"/>
      <c r="R1312" s="33"/>
      <c r="S1312" s="33"/>
      <c r="T1312" s="33"/>
      <c r="U1312" s="33"/>
      <c r="V1312" s="33"/>
      <c r="W1312" s="33"/>
      <c r="X1312" s="33"/>
      <c r="Y1312" s="33"/>
      <c r="Z1312" s="33"/>
      <c r="AA1312" s="33"/>
      <c r="AB1312" s="33"/>
      <c r="AC1312" s="33"/>
      <c r="AD1312" s="33"/>
      <c r="AE1312" s="33"/>
      <c r="AF1312" s="33"/>
      <c r="AG1312" s="33"/>
      <c r="AH1312" s="33"/>
      <c r="AI1312" s="33"/>
      <c r="AJ1312" s="33"/>
      <c r="AK1312" s="33"/>
      <c r="AL1312" s="33"/>
      <c r="AM1312" s="33"/>
      <c r="AN1312" s="33"/>
      <c r="AO1312" s="33"/>
      <c r="AP1312" s="33"/>
      <c r="AQ1312" s="33"/>
      <c r="AR1312" s="33"/>
      <c r="AS1312" s="33"/>
    </row>
    <row r="1313" spans="1:45">
      <c r="A1313" s="30"/>
      <c r="B1313" s="30"/>
      <c r="C1313" s="30"/>
      <c r="D1313" s="30"/>
      <c r="E1313" s="38"/>
      <c r="F1313" s="38"/>
      <c r="G1313" s="38"/>
      <c r="H1313" s="38"/>
      <c r="I1313" s="38"/>
      <c r="J1313" s="38"/>
      <c r="K1313" s="38"/>
      <c r="L1313" s="33"/>
      <c r="M1313" s="33"/>
      <c r="N1313" s="33"/>
      <c r="O1313" s="114"/>
      <c r="P1313" s="35"/>
      <c r="Q1313" s="33"/>
      <c r="R1313" s="33"/>
      <c r="S1313" s="33"/>
      <c r="T1313" s="33"/>
      <c r="U1313" s="33"/>
      <c r="V1313" s="33"/>
      <c r="W1313" s="33"/>
      <c r="X1313" s="33"/>
      <c r="Y1313" s="33"/>
      <c r="Z1313" s="33"/>
      <c r="AA1313" s="33"/>
      <c r="AB1313" s="33"/>
      <c r="AC1313" s="33"/>
      <c r="AD1313" s="33"/>
      <c r="AE1313" s="33"/>
      <c r="AF1313" s="33"/>
      <c r="AG1313" s="33"/>
      <c r="AH1313" s="33"/>
      <c r="AI1313" s="33"/>
      <c r="AJ1313" s="33"/>
      <c r="AK1313" s="33"/>
      <c r="AL1313" s="33"/>
      <c r="AM1313" s="33"/>
      <c r="AN1313" s="33"/>
      <c r="AO1313" s="33"/>
      <c r="AP1313" s="33"/>
      <c r="AQ1313" s="33"/>
      <c r="AR1313" s="33"/>
      <c r="AS1313" s="33"/>
    </row>
    <row r="1314" spans="1:45">
      <c r="A1314" s="30"/>
      <c r="B1314" s="30"/>
      <c r="C1314" s="30"/>
      <c r="D1314" s="30"/>
      <c r="E1314" s="38"/>
      <c r="F1314" s="38"/>
      <c r="G1314" s="38"/>
      <c r="H1314" s="38"/>
      <c r="I1314" s="38"/>
      <c r="J1314" s="38"/>
      <c r="K1314" s="38"/>
      <c r="L1314" s="33"/>
      <c r="M1314" s="33"/>
      <c r="N1314" s="33"/>
      <c r="O1314" s="114"/>
      <c r="P1314" s="35"/>
      <c r="Q1314" s="33"/>
      <c r="R1314" s="33"/>
      <c r="S1314" s="33"/>
      <c r="T1314" s="33"/>
      <c r="U1314" s="33"/>
      <c r="V1314" s="33"/>
      <c r="W1314" s="33"/>
      <c r="X1314" s="33"/>
      <c r="Y1314" s="33"/>
      <c r="Z1314" s="33"/>
      <c r="AA1314" s="33"/>
      <c r="AB1314" s="33"/>
      <c r="AC1314" s="33"/>
      <c r="AD1314" s="33"/>
      <c r="AE1314" s="33"/>
      <c r="AF1314" s="33"/>
      <c r="AG1314" s="33"/>
      <c r="AH1314" s="33"/>
      <c r="AI1314" s="33"/>
      <c r="AJ1314" s="33"/>
      <c r="AK1314" s="33"/>
      <c r="AL1314" s="33"/>
      <c r="AM1314" s="33"/>
      <c r="AN1314" s="33"/>
      <c r="AO1314" s="33"/>
      <c r="AP1314" s="33"/>
      <c r="AQ1314" s="33"/>
      <c r="AR1314" s="33"/>
      <c r="AS1314" s="33"/>
    </row>
    <row r="1315" spans="1:45">
      <c r="A1315" s="30"/>
      <c r="B1315" s="30"/>
      <c r="C1315" s="30"/>
      <c r="D1315" s="30"/>
      <c r="E1315" s="38"/>
      <c r="F1315" s="38"/>
      <c r="G1315" s="38"/>
      <c r="H1315" s="38"/>
      <c r="I1315" s="38"/>
      <c r="J1315" s="38"/>
      <c r="K1315" s="38"/>
      <c r="L1315" s="33"/>
      <c r="M1315" s="33"/>
      <c r="N1315" s="33"/>
      <c r="O1315" s="114"/>
      <c r="P1315" s="35"/>
      <c r="Q1315" s="33"/>
      <c r="R1315" s="33"/>
      <c r="S1315" s="33"/>
      <c r="T1315" s="33"/>
      <c r="U1315" s="33"/>
      <c r="V1315" s="33"/>
      <c r="W1315" s="33"/>
      <c r="X1315" s="33"/>
      <c r="Y1315" s="33"/>
      <c r="Z1315" s="33"/>
      <c r="AA1315" s="33"/>
      <c r="AB1315" s="33"/>
      <c r="AC1315" s="33"/>
      <c r="AD1315" s="33"/>
      <c r="AE1315" s="33"/>
      <c r="AF1315" s="33"/>
      <c r="AG1315" s="33"/>
      <c r="AH1315" s="33"/>
      <c r="AI1315" s="33"/>
      <c r="AJ1315" s="33"/>
      <c r="AK1315" s="33"/>
      <c r="AL1315" s="33"/>
      <c r="AM1315" s="33"/>
      <c r="AN1315" s="33"/>
      <c r="AO1315" s="33"/>
      <c r="AP1315" s="33"/>
      <c r="AQ1315" s="33"/>
      <c r="AR1315" s="33"/>
      <c r="AS1315" s="33"/>
    </row>
    <row r="1316" spans="1:45">
      <c r="A1316" s="30"/>
      <c r="B1316" s="30"/>
      <c r="C1316" s="30"/>
      <c r="D1316" s="30"/>
      <c r="E1316" s="38"/>
      <c r="F1316" s="38"/>
      <c r="G1316" s="38"/>
      <c r="H1316" s="38"/>
      <c r="I1316" s="38"/>
      <c r="J1316" s="38"/>
      <c r="K1316" s="38"/>
      <c r="L1316" s="33"/>
      <c r="M1316" s="33"/>
      <c r="N1316" s="33"/>
      <c r="O1316" s="114"/>
      <c r="P1316" s="35"/>
      <c r="Q1316" s="33"/>
      <c r="R1316" s="33"/>
      <c r="S1316" s="33"/>
      <c r="T1316" s="33"/>
      <c r="U1316" s="33"/>
      <c r="V1316" s="33"/>
      <c r="W1316" s="33"/>
      <c r="X1316" s="33"/>
      <c r="Y1316" s="33"/>
      <c r="Z1316" s="33"/>
      <c r="AA1316" s="33"/>
      <c r="AB1316" s="33"/>
      <c r="AC1316" s="33"/>
      <c r="AD1316" s="33"/>
      <c r="AE1316" s="33"/>
      <c r="AF1316" s="33"/>
      <c r="AG1316" s="33"/>
      <c r="AH1316" s="33"/>
      <c r="AI1316" s="33"/>
      <c r="AJ1316" s="33"/>
      <c r="AK1316" s="33"/>
      <c r="AL1316" s="33"/>
      <c r="AM1316" s="33"/>
      <c r="AN1316" s="33"/>
      <c r="AO1316" s="33"/>
      <c r="AP1316" s="33"/>
      <c r="AQ1316" s="33"/>
      <c r="AR1316" s="33"/>
      <c r="AS1316" s="33"/>
    </row>
    <row r="1317" spans="1:45">
      <c r="A1317" s="30"/>
      <c r="B1317" s="30"/>
      <c r="C1317" s="30"/>
      <c r="D1317" s="30"/>
      <c r="E1317" s="38"/>
      <c r="F1317" s="38"/>
      <c r="G1317" s="38"/>
      <c r="H1317" s="38"/>
      <c r="I1317" s="38"/>
      <c r="J1317" s="38"/>
      <c r="K1317" s="38"/>
      <c r="L1317" s="33"/>
      <c r="M1317" s="33"/>
      <c r="N1317" s="33"/>
      <c r="O1317" s="114"/>
      <c r="P1317" s="35"/>
      <c r="Q1317" s="33"/>
      <c r="R1317" s="33"/>
      <c r="S1317" s="33"/>
      <c r="T1317" s="33"/>
      <c r="U1317" s="33"/>
      <c r="V1317" s="33"/>
      <c r="W1317" s="33"/>
      <c r="X1317" s="33"/>
      <c r="Y1317" s="33"/>
      <c r="Z1317" s="33"/>
      <c r="AA1317" s="33"/>
      <c r="AB1317" s="33"/>
      <c r="AC1317" s="33"/>
      <c r="AD1317" s="33"/>
      <c r="AE1317" s="33"/>
      <c r="AF1317" s="33"/>
      <c r="AG1317" s="33"/>
      <c r="AH1317" s="33"/>
      <c r="AI1317" s="33"/>
      <c r="AJ1317" s="33"/>
      <c r="AK1317" s="33"/>
      <c r="AL1317" s="33"/>
      <c r="AM1317" s="33"/>
      <c r="AN1317" s="33"/>
      <c r="AO1317" s="33"/>
      <c r="AP1317" s="33"/>
      <c r="AQ1317" s="33"/>
      <c r="AR1317" s="33"/>
      <c r="AS1317" s="33"/>
    </row>
    <row r="1318" spans="1:45">
      <c r="A1318" s="30"/>
      <c r="B1318" s="30"/>
      <c r="C1318" s="30"/>
      <c r="D1318" s="30"/>
      <c r="E1318" s="38"/>
      <c r="F1318" s="38"/>
      <c r="G1318" s="38"/>
      <c r="H1318" s="38"/>
      <c r="I1318" s="38"/>
      <c r="J1318" s="38"/>
      <c r="K1318" s="38"/>
      <c r="L1318" s="33"/>
      <c r="M1318" s="33"/>
      <c r="N1318" s="33"/>
      <c r="O1318" s="114"/>
      <c r="P1318" s="35"/>
      <c r="Q1318" s="33"/>
      <c r="R1318" s="33"/>
      <c r="S1318" s="33"/>
      <c r="T1318" s="33"/>
      <c r="U1318" s="33"/>
      <c r="V1318" s="33"/>
      <c r="W1318" s="33"/>
      <c r="X1318" s="33"/>
      <c r="Y1318" s="33"/>
      <c r="Z1318" s="33"/>
      <c r="AA1318" s="33"/>
      <c r="AB1318" s="33"/>
      <c r="AC1318" s="33"/>
      <c r="AD1318" s="33"/>
      <c r="AE1318" s="33"/>
      <c r="AF1318" s="33"/>
      <c r="AG1318" s="33"/>
      <c r="AH1318" s="33"/>
      <c r="AI1318" s="33"/>
      <c r="AJ1318" s="33"/>
      <c r="AK1318" s="33"/>
      <c r="AL1318" s="33"/>
      <c r="AM1318" s="33"/>
      <c r="AN1318" s="33"/>
      <c r="AO1318" s="33"/>
      <c r="AP1318" s="33"/>
      <c r="AQ1318" s="33"/>
      <c r="AR1318" s="33"/>
      <c r="AS1318" s="33"/>
    </row>
    <row r="1319" spans="1:45">
      <c r="A1319" s="30"/>
      <c r="B1319" s="30"/>
      <c r="C1319" s="30"/>
      <c r="D1319" s="30"/>
      <c r="E1319" s="38"/>
      <c r="F1319" s="38"/>
      <c r="G1319" s="38"/>
      <c r="H1319" s="38"/>
      <c r="I1319" s="38"/>
      <c r="J1319" s="38"/>
      <c r="K1319" s="38"/>
      <c r="L1319" s="33"/>
      <c r="M1319" s="33"/>
      <c r="N1319" s="33"/>
      <c r="O1319" s="114"/>
      <c r="P1319" s="35"/>
      <c r="Q1319" s="33"/>
      <c r="R1319" s="33"/>
      <c r="S1319" s="33"/>
      <c r="T1319" s="33"/>
      <c r="U1319" s="33"/>
      <c r="V1319" s="33"/>
      <c r="W1319" s="33"/>
      <c r="X1319" s="33"/>
      <c r="Y1319" s="33"/>
      <c r="Z1319" s="33"/>
      <c r="AA1319" s="33"/>
      <c r="AB1319" s="33"/>
      <c r="AC1319" s="33"/>
      <c r="AD1319" s="33"/>
      <c r="AE1319" s="33"/>
      <c r="AF1319" s="33"/>
      <c r="AG1319" s="33"/>
      <c r="AH1319" s="33"/>
      <c r="AI1319" s="33"/>
      <c r="AJ1319" s="33"/>
      <c r="AK1319" s="33"/>
      <c r="AL1319" s="33"/>
      <c r="AM1319" s="33"/>
      <c r="AN1319" s="33"/>
      <c r="AO1319" s="33"/>
      <c r="AP1319" s="33"/>
      <c r="AQ1319" s="33"/>
      <c r="AR1319" s="33"/>
      <c r="AS1319" s="33"/>
    </row>
    <row r="1320" spans="1:45">
      <c r="A1320" s="30"/>
      <c r="B1320" s="30"/>
      <c r="C1320" s="30"/>
      <c r="D1320" s="30"/>
      <c r="E1320" s="38"/>
      <c r="F1320" s="38"/>
      <c r="G1320" s="38"/>
      <c r="H1320" s="38"/>
      <c r="I1320" s="38"/>
      <c r="J1320" s="38"/>
      <c r="K1320" s="38"/>
      <c r="L1320" s="33"/>
      <c r="M1320" s="33"/>
      <c r="N1320" s="33"/>
      <c r="O1320" s="114"/>
      <c r="P1320" s="35"/>
      <c r="Q1320" s="33"/>
      <c r="R1320" s="33"/>
      <c r="S1320" s="33"/>
      <c r="T1320" s="33"/>
      <c r="U1320" s="33"/>
      <c r="V1320" s="33"/>
      <c r="W1320" s="33"/>
      <c r="X1320" s="33"/>
      <c r="Y1320" s="33"/>
      <c r="Z1320" s="33"/>
      <c r="AA1320" s="33"/>
      <c r="AB1320" s="33"/>
      <c r="AC1320" s="33"/>
      <c r="AD1320" s="33"/>
      <c r="AE1320" s="33"/>
      <c r="AF1320" s="33"/>
      <c r="AG1320" s="33"/>
      <c r="AH1320" s="33"/>
      <c r="AI1320" s="33"/>
      <c r="AJ1320" s="33"/>
      <c r="AK1320" s="33"/>
      <c r="AL1320" s="33"/>
      <c r="AM1320" s="33"/>
      <c r="AN1320" s="33"/>
      <c r="AO1320" s="33"/>
      <c r="AP1320" s="33"/>
      <c r="AQ1320" s="33"/>
      <c r="AR1320" s="33"/>
      <c r="AS1320" s="33"/>
    </row>
    <row r="1321" spans="1:45">
      <c r="A1321" s="30"/>
      <c r="B1321" s="30"/>
      <c r="C1321" s="30"/>
      <c r="D1321" s="30"/>
      <c r="E1321" s="38"/>
      <c r="F1321" s="38"/>
      <c r="G1321" s="38"/>
      <c r="H1321" s="38"/>
      <c r="I1321" s="38"/>
      <c r="J1321" s="38"/>
      <c r="K1321" s="38"/>
      <c r="L1321" s="33"/>
      <c r="M1321" s="33"/>
      <c r="N1321" s="33"/>
      <c r="O1321" s="114"/>
      <c r="P1321" s="35"/>
      <c r="Q1321" s="33"/>
      <c r="R1321" s="33"/>
      <c r="S1321" s="33"/>
      <c r="T1321" s="33"/>
      <c r="U1321" s="33"/>
      <c r="V1321" s="33"/>
      <c r="W1321" s="33"/>
      <c r="X1321" s="33"/>
      <c r="Y1321" s="33"/>
      <c r="Z1321" s="33"/>
      <c r="AA1321" s="33"/>
      <c r="AB1321" s="33"/>
      <c r="AC1321" s="33"/>
      <c r="AD1321" s="33"/>
      <c r="AE1321" s="33"/>
      <c r="AF1321" s="33"/>
      <c r="AG1321" s="33"/>
      <c r="AH1321" s="33"/>
      <c r="AI1321" s="33"/>
      <c r="AJ1321" s="33"/>
      <c r="AK1321" s="33"/>
      <c r="AL1321" s="33"/>
      <c r="AM1321" s="33"/>
      <c r="AN1321" s="33"/>
      <c r="AO1321" s="33"/>
      <c r="AP1321" s="33"/>
      <c r="AQ1321" s="33"/>
      <c r="AR1321" s="33"/>
      <c r="AS1321" s="33"/>
    </row>
    <row r="1322" spans="1:45">
      <c r="A1322" s="30"/>
      <c r="B1322" s="30"/>
      <c r="C1322" s="30"/>
      <c r="D1322" s="30"/>
      <c r="E1322" s="38"/>
      <c r="F1322" s="38"/>
      <c r="G1322" s="38"/>
      <c r="H1322" s="38"/>
      <c r="I1322" s="38"/>
      <c r="J1322" s="38"/>
      <c r="K1322" s="38"/>
      <c r="L1322" s="33"/>
      <c r="M1322" s="33"/>
      <c r="N1322" s="33"/>
      <c r="O1322" s="114"/>
      <c r="P1322" s="35"/>
      <c r="Q1322" s="33"/>
      <c r="R1322" s="33"/>
      <c r="S1322" s="33"/>
      <c r="T1322" s="33"/>
      <c r="U1322" s="33"/>
      <c r="V1322" s="33"/>
      <c r="W1322" s="33"/>
      <c r="X1322" s="33"/>
      <c r="Y1322" s="33"/>
      <c r="Z1322" s="33"/>
      <c r="AA1322" s="33"/>
      <c r="AB1322" s="33"/>
      <c r="AC1322" s="33"/>
      <c r="AD1322" s="33"/>
      <c r="AE1322" s="33"/>
      <c r="AF1322" s="33"/>
      <c r="AG1322" s="33"/>
      <c r="AH1322" s="33"/>
      <c r="AI1322" s="33"/>
      <c r="AJ1322" s="33"/>
      <c r="AK1322" s="33"/>
      <c r="AL1322" s="33"/>
      <c r="AM1322" s="33"/>
      <c r="AN1322" s="33"/>
      <c r="AO1322" s="33"/>
      <c r="AP1322" s="33"/>
      <c r="AQ1322" s="33"/>
      <c r="AR1322" s="33"/>
      <c r="AS1322" s="33"/>
    </row>
    <row r="1323" spans="1:45">
      <c r="A1323" s="30"/>
      <c r="B1323" s="30"/>
      <c r="C1323" s="30"/>
      <c r="D1323" s="30"/>
      <c r="E1323" s="38"/>
      <c r="F1323" s="38"/>
      <c r="G1323" s="38"/>
      <c r="H1323" s="38"/>
      <c r="I1323" s="38"/>
      <c r="J1323" s="38"/>
      <c r="K1323" s="38"/>
      <c r="L1323" s="33"/>
      <c r="M1323" s="33"/>
      <c r="N1323" s="33"/>
      <c r="O1323" s="114"/>
      <c r="P1323" s="35"/>
      <c r="Q1323" s="33"/>
      <c r="R1323" s="33"/>
      <c r="S1323" s="33"/>
      <c r="T1323" s="33"/>
      <c r="U1323" s="33"/>
      <c r="V1323" s="33"/>
      <c r="W1323" s="33"/>
      <c r="X1323" s="33"/>
      <c r="Y1323" s="33"/>
      <c r="Z1323" s="33"/>
      <c r="AA1323" s="33"/>
      <c r="AB1323" s="33"/>
      <c r="AC1323" s="33"/>
      <c r="AD1323" s="33"/>
      <c r="AE1323" s="33"/>
      <c r="AF1323" s="33"/>
      <c r="AG1323" s="33"/>
      <c r="AH1323" s="33"/>
      <c r="AI1323" s="33"/>
      <c r="AJ1323" s="33"/>
      <c r="AK1323" s="33"/>
      <c r="AL1323" s="33"/>
      <c r="AM1323" s="33"/>
      <c r="AN1323" s="33"/>
      <c r="AO1323" s="33"/>
      <c r="AP1323" s="33"/>
      <c r="AQ1323" s="33"/>
      <c r="AR1323" s="33"/>
      <c r="AS1323" s="33"/>
    </row>
    <row r="1324" spans="1:45">
      <c r="A1324" s="30"/>
      <c r="B1324" s="30"/>
      <c r="C1324" s="30"/>
      <c r="D1324" s="30"/>
      <c r="E1324" s="38"/>
      <c r="F1324" s="38"/>
      <c r="G1324" s="38"/>
      <c r="H1324" s="38"/>
      <c r="I1324" s="38"/>
      <c r="J1324" s="38"/>
      <c r="K1324" s="38"/>
      <c r="L1324" s="33"/>
      <c r="M1324" s="33"/>
      <c r="N1324" s="33"/>
      <c r="O1324" s="114"/>
      <c r="P1324" s="35"/>
      <c r="Q1324" s="33"/>
      <c r="R1324" s="33"/>
      <c r="S1324" s="33"/>
      <c r="T1324" s="33"/>
      <c r="U1324" s="33"/>
      <c r="V1324" s="33"/>
      <c r="W1324" s="33"/>
      <c r="X1324" s="33"/>
      <c r="Y1324" s="33"/>
      <c r="Z1324" s="33"/>
      <c r="AA1324" s="33"/>
      <c r="AB1324" s="33"/>
      <c r="AC1324" s="33"/>
      <c r="AD1324" s="33"/>
      <c r="AE1324" s="33"/>
      <c r="AF1324" s="33"/>
      <c r="AG1324" s="33"/>
      <c r="AH1324" s="33"/>
      <c r="AI1324" s="33"/>
      <c r="AJ1324" s="33"/>
      <c r="AK1324" s="33"/>
      <c r="AL1324" s="33"/>
      <c r="AM1324" s="33"/>
      <c r="AN1324" s="33"/>
      <c r="AO1324" s="33"/>
      <c r="AP1324" s="33"/>
      <c r="AQ1324" s="33"/>
      <c r="AR1324" s="33"/>
      <c r="AS1324" s="33"/>
    </row>
    <row r="1325" spans="1:45">
      <c r="A1325" s="30"/>
      <c r="B1325" s="30"/>
      <c r="C1325" s="30"/>
      <c r="D1325" s="30"/>
      <c r="E1325" s="38"/>
      <c r="F1325" s="38"/>
      <c r="G1325" s="38"/>
      <c r="H1325" s="38"/>
      <c r="I1325" s="38"/>
      <c r="J1325" s="38"/>
      <c r="K1325" s="38"/>
      <c r="L1325" s="33"/>
      <c r="M1325" s="33"/>
      <c r="N1325" s="33"/>
      <c r="O1325" s="114"/>
      <c r="P1325" s="35"/>
      <c r="Q1325" s="33"/>
      <c r="R1325" s="33"/>
      <c r="S1325" s="33"/>
      <c r="T1325" s="33"/>
      <c r="U1325" s="33"/>
      <c r="V1325" s="33"/>
      <c r="W1325" s="33"/>
      <c r="X1325" s="33"/>
      <c r="Y1325" s="33"/>
      <c r="Z1325" s="33"/>
      <c r="AA1325" s="33"/>
      <c r="AB1325" s="33"/>
      <c r="AC1325" s="33"/>
      <c r="AD1325" s="33"/>
      <c r="AE1325" s="33"/>
      <c r="AF1325" s="33"/>
      <c r="AG1325" s="33"/>
      <c r="AH1325" s="33"/>
      <c r="AI1325" s="33"/>
      <c r="AJ1325" s="33"/>
      <c r="AK1325" s="33"/>
      <c r="AL1325" s="33"/>
      <c r="AM1325" s="33"/>
      <c r="AN1325" s="33"/>
      <c r="AO1325" s="33"/>
      <c r="AP1325" s="33"/>
      <c r="AQ1325" s="33"/>
      <c r="AR1325" s="33"/>
      <c r="AS1325" s="33"/>
    </row>
    <row r="1326" spans="1:45">
      <c r="A1326" s="30"/>
      <c r="B1326" s="30"/>
      <c r="C1326" s="30"/>
      <c r="D1326" s="30"/>
      <c r="E1326" s="38"/>
      <c r="F1326" s="38"/>
      <c r="G1326" s="38"/>
      <c r="H1326" s="38"/>
      <c r="I1326" s="38"/>
      <c r="J1326" s="38"/>
      <c r="K1326" s="38"/>
      <c r="L1326" s="33"/>
      <c r="M1326" s="33"/>
      <c r="N1326" s="33"/>
      <c r="O1326" s="114"/>
      <c r="P1326" s="35"/>
      <c r="Q1326" s="33"/>
      <c r="R1326" s="33"/>
      <c r="S1326" s="33"/>
      <c r="T1326" s="33"/>
      <c r="U1326" s="33"/>
      <c r="V1326" s="33"/>
      <c r="W1326" s="33"/>
      <c r="X1326" s="33"/>
      <c r="Y1326" s="33"/>
      <c r="Z1326" s="33"/>
      <c r="AA1326" s="33"/>
      <c r="AB1326" s="33"/>
      <c r="AC1326" s="33"/>
      <c r="AD1326" s="33"/>
      <c r="AE1326" s="33"/>
      <c r="AF1326" s="33"/>
      <c r="AG1326" s="33"/>
      <c r="AH1326" s="33"/>
      <c r="AI1326" s="33"/>
      <c r="AJ1326" s="33"/>
      <c r="AK1326" s="33"/>
      <c r="AL1326" s="33"/>
      <c r="AM1326" s="33"/>
      <c r="AN1326" s="33"/>
      <c r="AO1326" s="33"/>
      <c r="AP1326" s="33"/>
      <c r="AQ1326" s="33"/>
      <c r="AR1326" s="33"/>
      <c r="AS1326" s="33"/>
    </row>
    <row r="1327" spans="1:45">
      <c r="A1327" s="30"/>
      <c r="B1327" s="30"/>
      <c r="C1327" s="30"/>
      <c r="D1327" s="30"/>
      <c r="E1327" s="38"/>
      <c r="F1327" s="38"/>
      <c r="G1327" s="38"/>
      <c r="H1327" s="38"/>
      <c r="I1327" s="38"/>
      <c r="J1327" s="38"/>
      <c r="K1327" s="38"/>
      <c r="L1327" s="33"/>
      <c r="M1327" s="33"/>
      <c r="N1327" s="33"/>
      <c r="O1327" s="114"/>
      <c r="P1327" s="35"/>
      <c r="Q1327" s="33"/>
      <c r="R1327" s="33"/>
      <c r="S1327" s="33"/>
      <c r="T1327" s="33"/>
      <c r="U1327" s="33"/>
      <c r="V1327" s="33"/>
      <c r="W1327" s="33"/>
      <c r="X1327" s="33"/>
      <c r="Y1327" s="33"/>
      <c r="Z1327" s="33"/>
      <c r="AA1327" s="33"/>
      <c r="AB1327" s="33"/>
      <c r="AC1327" s="33"/>
      <c r="AD1327" s="33"/>
      <c r="AE1327" s="33"/>
      <c r="AF1327" s="33"/>
      <c r="AG1327" s="33"/>
      <c r="AH1327" s="33"/>
      <c r="AI1327" s="33"/>
      <c r="AJ1327" s="33"/>
      <c r="AK1327" s="33"/>
      <c r="AL1327" s="33"/>
      <c r="AM1327" s="33"/>
      <c r="AN1327" s="33"/>
      <c r="AO1327" s="33"/>
      <c r="AP1327" s="33"/>
      <c r="AQ1327" s="33"/>
      <c r="AR1327" s="33"/>
      <c r="AS1327" s="33"/>
    </row>
    <row r="1328" spans="1:45">
      <c r="A1328" s="30"/>
      <c r="B1328" s="30"/>
      <c r="C1328" s="30"/>
      <c r="D1328" s="30"/>
      <c r="E1328" s="38"/>
      <c r="F1328" s="38"/>
      <c r="G1328" s="38"/>
      <c r="H1328" s="38"/>
      <c r="I1328" s="38"/>
      <c r="J1328" s="38"/>
      <c r="K1328" s="38"/>
      <c r="L1328" s="33"/>
      <c r="M1328" s="33"/>
      <c r="N1328" s="33"/>
      <c r="O1328" s="114"/>
      <c r="P1328" s="35"/>
      <c r="Q1328" s="33"/>
      <c r="R1328" s="33"/>
      <c r="S1328" s="33"/>
      <c r="T1328" s="33"/>
      <c r="U1328" s="33"/>
      <c r="V1328" s="33"/>
      <c r="W1328" s="33"/>
      <c r="X1328" s="33"/>
      <c r="Y1328" s="33"/>
      <c r="Z1328" s="33"/>
      <c r="AA1328" s="33"/>
      <c r="AB1328" s="33"/>
      <c r="AC1328" s="33"/>
      <c r="AD1328" s="33"/>
      <c r="AE1328" s="33"/>
      <c r="AF1328" s="33"/>
      <c r="AG1328" s="33"/>
      <c r="AH1328" s="33"/>
      <c r="AI1328" s="33"/>
      <c r="AJ1328" s="33"/>
      <c r="AK1328" s="33"/>
      <c r="AL1328" s="33"/>
      <c r="AM1328" s="33"/>
      <c r="AN1328" s="33"/>
      <c r="AO1328" s="33"/>
      <c r="AP1328" s="33"/>
      <c r="AQ1328" s="33"/>
      <c r="AR1328" s="33"/>
      <c r="AS1328" s="33"/>
    </row>
    <row r="1329" spans="1:45">
      <c r="A1329" s="30"/>
      <c r="B1329" s="30"/>
      <c r="C1329" s="30"/>
      <c r="D1329" s="30"/>
      <c r="E1329" s="38"/>
      <c r="F1329" s="38"/>
      <c r="G1329" s="38"/>
      <c r="H1329" s="38"/>
      <c r="I1329" s="38"/>
      <c r="J1329" s="38"/>
      <c r="K1329" s="38"/>
      <c r="L1329" s="33"/>
      <c r="M1329" s="33"/>
      <c r="N1329" s="33"/>
      <c r="O1329" s="114"/>
      <c r="P1329" s="35"/>
      <c r="Q1329" s="33"/>
      <c r="R1329" s="33"/>
      <c r="S1329" s="33"/>
      <c r="T1329" s="33"/>
      <c r="U1329" s="33"/>
      <c r="V1329" s="33"/>
      <c r="W1329" s="33"/>
      <c r="X1329" s="33"/>
      <c r="Y1329" s="33"/>
      <c r="Z1329" s="33"/>
      <c r="AA1329" s="33"/>
      <c r="AB1329" s="33"/>
      <c r="AC1329" s="33"/>
      <c r="AD1329" s="33"/>
      <c r="AE1329" s="33"/>
      <c r="AF1329" s="33"/>
      <c r="AG1329" s="33"/>
      <c r="AH1329" s="33"/>
      <c r="AI1329" s="33"/>
      <c r="AJ1329" s="33"/>
      <c r="AK1329" s="33"/>
      <c r="AL1329" s="33"/>
      <c r="AM1329" s="33"/>
      <c r="AN1329" s="33"/>
      <c r="AO1329" s="33"/>
      <c r="AP1329" s="33"/>
      <c r="AQ1329" s="33"/>
      <c r="AR1329" s="33"/>
      <c r="AS1329" s="33"/>
    </row>
    <row r="1330" spans="1:45">
      <c r="A1330" s="30"/>
      <c r="B1330" s="30"/>
      <c r="C1330" s="30"/>
      <c r="D1330" s="30"/>
      <c r="E1330" s="38"/>
      <c r="F1330" s="38"/>
      <c r="G1330" s="38"/>
      <c r="H1330" s="38"/>
      <c r="I1330" s="38"/>
      <c r="J1330" s="38"/>
      <c r="K1330" s="38"/>
      <c r="L1330" s="33"/>
      <c r="M1330" s="33"/>
      <c r="N1330" s="33"/>
      <c r="O1330" s="114"/>
      <c r="P1330" s="35"/>
      <c r="Q1330" s="33"/>
      <c r="R1330" s="33"/>
      <c r="S1330" s="33"/>
      <c r="T1330" s="33"/>
      <c r="U1330" s="33"/>
      <c r="V1330" s="33"/>
      <c r="W1330" s="33"/>
      <c r="X1330" s="33"/>
      <c r="Y1330" s="33"/>
      <c r="Z1330" s="33"/>
      <c r="AA1330" s="33"/>
      <c r="AB1330" s="33"/>
      <c r="AC1330" s="33"/>
      <c r="AD1330" s="33"/>
      <c r="AE1330" s="33"/>
      <c r="AF1330" s="33"/>
      <c r="AG1330" s="33"/>
      <c r="AH1330" s="33"/>
      <c r="AI1330" s="33"/>
      <c r="AJ1330" s="33"/>
      <c r="AK1330" s="33"/>
      <c r="AL1330" s="33"/>
      <c r="AM1330" s="33"/>
      <c r="AN1330" s="33"/>
      <c r="AO1330" s="33"/>
      <c r="AP1330" s="33"/>
      <c r="AQ1330" s="33"/>
      <c r="AR1330" s="33"/>
      <c r="AS1330" s="33"/>
    </row>
    <row r="1331" spans="1:45">
      <c r="A1331" s="30"/>
      <c r="B1331" s="30"/>
      <c r="C1331" s="30"/>
      <c r="D1331" s="30"/>
      <c r="E1331" s="38"/>
      <c r="F1331" s="38"/>
      <c r="G1331" s="38"/>
      <c r="H1331" s="38"/>
      <c r="I1331" s="38"/>
      <c r="J1331" s="38"/>
      <c r="K1331" s="38"/>
      <c r="L1331" s="33"/>
      <c r="M1331" s="33"/>
      <c r="N1331" s="33"/>
      <c r="O1331" s="114"/>
      <c r="P1331" s="35"/>
      <c r="Q1331" s="33"/>
      <c r="R1331" s="33"/>
      <c r="S1331" s="33"/>
      <c r="T1331" s="33"/>
      <c r="U1331" s="33"/>
      <c r="V1331" s="33"/>
      <c r="W1331" s="33"/>
      <c r="X1331" s="33"/>
      <c r="Y1331" s="33"/>
      <c r="Z1331" s="33"/>
      <c r="AA1331" s="33"/>
      <c r="AB1331" s="33"/>
      <c r="AC1331" s="33"/>
      <c r="AD1331" s="33"/>
      <c r="AE1331" s="33"/>
      <c r="AF1331" s="33"/>
      <c r="AG1331" s="33"/>
      <c r="AH1331" s="33"/>
      <c r="AI1331" s="33"/>
      <c r="AJ1331" s="33"/>
      <c r="AK1331" s="33"/>
      <c r="AL1331" s="33"/>
      <c r="AM1331" s="33"/>
      <c r="AN1331" s="33"/>
      <c r="AO1331" s="33"/>
      <c r="AP1331" s="33"/>
      <c r="AQ1331" s="33"/>
      <c r="AR1331" s="33"/>
      <c r="AS1331" s="33"/>
    </row>
    <row r="1332" spans="1:45">
      <c r="A1332" s="30"/>
      <c r="B1332" s="30"/>
      <c r="C1332" s="30"/>
      <c r="D1332" s="30"/>
      <c r="E1332" s="38"/>
      <c r="F1332" s="38"/>
      <c r="G1332" s="38"/>
      <c r="H1332" s="38"/>
      <c r="I1332" s="38"/>
      <c r="J1332" s="38"/>
      <c r="K1332" s="38"/>
      <c r="L1332" s="33"/>
      <c r="M1332" s="33"/>
      <c r="N1332" s="33"/>
      <c r="O1332" s="114"/>
      <c r="P1332" s="35"/>
      <c r="Q1332" s="33"/>
      <c r="R1332" s="33"/>
      <c r="S1332" s="33"/>
      <c r="T1332" s="33"/>
      <c r="U1332" s="33"/>
      <c r="V1332" s="33"/>
      <c r="W1332" s="33"/>
      <c r="X1332" s="33"/>
      <c r="Y1332" s="33"/>
      <c r="Z1332" s="33"/>
      <c r="AA1332" s="33"/>
      <c r="AB1332" s="33"/>
      <c r="AC1332" s="33"/>
      <c r="AD1332" s="33"/>
      <c r="AE1332" s="33"/>
      <c r="AF1332" s="33"/>
      <c r="AG1332" s="33"/>
      <c r="AH1332" s="33"/>
      <c r="AI1332" s="33"/>
      <c r="AJ1332" s="33"/>
      <c r="AK1332" s="33"/>
      <c r="AL1332" s="33"/>
      <c r="AM1332" s="33"/>
      <c r="AN1332" s="33"/>
      <c r="AO1332" s="33"/>
      <c r="AP1332" s="33"/>
      <c r="AQ1332" s="33"/>
      <c r="AR1332" s="33"/>
      <c r="AS1332" s="33"/>
    </row>
    <row r="1333" spans="1:45">
      <c r="A1333" s="30"/>
      <c r="B1333" s="30"/>
      <c r="C1333" s="30"/>
      <c r="D1333" s="30"/>
      <c r="E1333" s="38"/>
      <c r="F1333" s="38"/>
      <c r="G1333" s="38"/>
      <c r="H1333" s="38"/>
      <c r="I1333" s="38"/>
      <c r="J1333" s="38"/>
      <c r="K1333" s="38"/>
      <c r="L1333" s="33"/>
      <c r="M1333" s="33"/>
      <c r="N1333" s="33"/>
      <c r="O1333" s="114"/>
      <c r="P1333" s="35"/>
      <c r="Q1333" s="33"/>
      <c r="R1333" s="33"/>
      <c r="S1333" s="33"/>
      <c r="T1333" s="33"/>
      <c r="U1333" s="33"/>
      <c r="V1333" s="33"/>
      <c r="W1333" s="33"/>
      <c r="X1333" s="33"/>
      <c r="Y1333" s="33"/>
      <c r="Z1333" s="33"/>
      <c r="AA1333" s="33"/>
      <c r="AB1333" s="33"/>
      <c r="AC1333" s="33"/>
      <c r="AD1333" s="33"/>
      <c r="AE1333" s="33"/>
      <c r="AF1333" s="33"/>
      <c r="AG1333" s="33"/>
      <c r="AH1333" s="33"/>
      <c r="AI1333" s="33"/>
      <c r="AJ1333" s="33"/>
      <c r="AK1333" s="33"/>
      <c r="AL1333" s="33"/>
      <c r="AM1333" s="33"/>
      <c r="AN1333" s="33"/>
      <c r="AO1333" s="33"/>
      <c r="AP1333" s="33"/>
      <c r="AQ1333" s="33"/>
      <c r="AR1333" s="33"/>
      <c r="AS1333" s="33"/>
    </row>
    <row r="1334" spans="1:45">
      <c r="A1334" s="30"/>
      <c r="B1334" s="30"/>
      <c r="C1334" s="30"/>
      <c r="D1334" s="30"/>
      <c r="E1334" s="38"/>
      <c r="F1334" s="38"/>
      <c r="G1334" s="38"/>
      <c r="H1334" s="38"/>
      <c r="I1334" s="38"/>
      <c r="J1334" s="38"/>
      <c r="K1334" s="38"/>
      <c r="L1334" s="33"/>
      <c r="M1334" s="33"/>
      <c r="N1334" s="33"/>
      <c r="O1334" s="114"/>
      <c r="P1334" s="35"/>
      <c r="Q1334" s="33"/>
      <c r="R1334" s="33"/>
      <c r="S1334" s="33"/>
      <c r="T1334" s="33"/>
      <c r="U1334" s="33"/>
      <c r="V1334" s="33"/>
      <c r="W1334" s="33"/>
      <c r="X1334" s="33"/>
      <c r="Y1334" s="33"/>
      <c r="Z1334" s="33"/>
      <c r="AA1334" s="33"/>
      <c r="AB1334" s="33"/>
      <c r="AC1334" s="33"/>
      <c r="AD1334" s="33"/>
      <c r="AE1334" s="33"/>
      <c r="AF1334" s="33"/>
      <c r="AG1334" s="33"/>
      <c r="AH1334" s="33"/>
      <c r="AI1334" s="33"/>
      <c r="AJ1334" s="33"/>
      <c r="AK1334" s="33"/>
      <c r="AL1334" s="33"/>
      <c r="AM1334" s="33"/>
      <c r="AN1334" s="33"/>
      <c r="AO1334" s="33"/>
      <c r="AP1334" s="33"/>
      <c r="AQ1334" s="33"/>
      <c r="AR1334" s="33"/>
      <c r="AS1334" s="33"/>
    </row>
    <row r="1335" spans="1:45">
      <c r="A1335" s="30"/>
      <c r="B1335" s="30"/>
      <c r="C1335" s="30"/>
      <c r="D1335" s="30"/>
      <c r="E1335" s="38"/>
      <c r="F1335" s="38"/>
      <c r="G1335" s="38"/>
      <c r="H1335" s="38"/>
      <c r="I1335" s="38"/>
      <c r="J1335" s="38"/>
      <c r="K1335" s="38"/>
      <c r="L1335" s="33"/>
      <c r="M1335" s="33"/>
      <c r="N1335" s="33"/>
      <c r="O1335" s="114"/>
      <c r="P1335" s="35"/>
      <c r="Q1335" s="33"/>
      <c r="R1335" s="33"/>
      <c r="S1335" s="33"/>
      <c r="T1335" s="33"/>
      <c r="U1335" s="33"/>
      <c r="V1335" s="33"/>
      <c r="W1335" s="33"/>
      <c r="X1335" s="33"/>
      <c r="Y1335" s="33"/>
      <c r="Z1335" s="33"/>
      <c r="AA1335" s="33"/>
      <c r="AB1335" s="33"/>
      <c r="AC1335" s="33"/>
      <c r="AD1335" s="33"/>
      <c r="AE1335" s="33"/>
      <c r="AF1335" s="33"/>
      <c r="AG1335" s="33"/>
      <c r="AH1335" s="33"/>
      <c r="AI1335" s="33"/>
      <c r="AJ1335" s="33"/>
      <c r="AK1335" s="33"/>
      <c r="AL1335" s="33"/>
      <c r="AM1335" s="33"/>
      <c r="AN1335" s="33"/>
      <c r="AO1335" s="33"/>
      <c r="AP1335" s="33"/>
      <c r="AQ1335" s="33"/>
      <c r="AR1335" s="33"/>
      <c r="AS1335" s="33"/>
    </row>
    <row r="1336" spans="1:45">
      <c r="A1336" s="30"/>
      <c r="B1336" s="30"/>
      <c r="C1336" s="30"/>
      <c r="D1336" s="30"/>
      <c r="E1336" s="38"/>
      <c r="F1336" s="38"/>
      <c r="G1336" s="38"/>
      <c r="H1336" s="38"/>
      <c r="I1336" s="38"/>
      <c r="J1336" s="38"/>
      <c r="K1336" s="38"/>
      <c r="L1336" s="33"/>
      <c r="M1336" s="33"/>
      <c r="N1336" s="33"/>
      <c r="O1336" s="114"/>
      <c r="P1336" s="35"/>
      <c r="Q1336" s="33"/>
      <c r="R1336" s="33"/>
      <c r="S1336" s="33"/>
      <c r="T1336" s="33"/>
      <c r="U1336" s="33"/>
      <c r="V1336" s="33"/>
      <c r="W1336" s="33"/>
      <c r="X1336" s="33"/>
      <c r="Y1336" s="33"/>
      <c r="Z1336" s="33"/>
      <c r="AA1336" s="33"/>
      <c r="AB1336" s="33"/>
      <c r="AC1336" s="33"/>
      <c r="AD1336" s="33"/>
      <c r="AE1336" s="33"/>
      <c r="AF1336" s="33"/>
      <c r="AG1336" s="33"/>
      <c r="AH1336" s="33"/>
      <c r="AI1336" s="33"/>
      <c r="AJ1336" s="33"/>
      <c r="AK1336" s="33"/>
      <c r="AL1336" s="33"/>
      <c r="AM1336" s="33"/>
      <c r="AN1336" s="33"/>
      <c r="AO1336" s="33"/>
      <c r="AP1336" s="33"/>
      <c r="AQ1336" s="33"/>
      <c r="AR1336" s="33"/>
      <c r="AS1336" s="33"/>
    </row>
    <row r="1337" spans="1:45">
      <c r="A1337" s="30"/>
      <c r="B1337" s="30"/>
      <c r="C1337" s="30"/>
      <c r="D1337" s="30"/>
      <c r="E1337" s="38"/>
      <c r="F1337" s="38"/>
      <c r="G1337" s="38"/>
      <c r="H1337" s="38"/>
      <c r="I1337" s="38"/>
      <c r="J1337" s="38"/>
      <c r="K1337" s="38"/>
      <c r="L1337" s="33"/>
      <c r="M1337" s="33"/>
      <c r="N1337" s="33"/>
      <c r="O1337" s="114"/>
      <c r="P1337" s="35"/>
      <c r="Q1337" s="33"/>
      <c r="R1337" s="33"/>
      <c r="S1337" s="33"/>
      <c r="T1337" s="33"/>
      <c r="U1337" s="33"/>
      <c r="V1337" s="33"/>
      <c r="W1337" s="33"/>
      <c r="X1337" s="33"/>
      <c r="Y1337" s="33"/>
      <c r="Z1337" s="33"/>
      <c r="AA1337" s="33"/>
      <c r="AB1337" s="33"/>
      <c r="AC1337" s="33"/>
      <c r="AD1337" s="33"/>
      <c r="AE1337" s="33"/>
      <c r="AF1337" s="33"/>
      <c r="AG1337" s="33"/>
      <c r="AH1337" s="33"/>
      <c r="AI1337" s="33"/>
      <c r="AJ1337" s="33"/>
      <c r="AK1337" s="33"/>
      <c r="AL1337" s="33"/>
      <c r="AM1337" s="33"/>
      <c r="AN1337" s="33"/>
      <c r="AO1337" s="33"/>
      <c r="AP1337" s="33"/>
      <c r="AQ1337" s="33"/>
      <c r="AR1337" s="33"/>
      <c r="AS1337" s="33"/>
    </row>
    <row r="1338" spans="1:45">
      <c r="A1338" s="30"/>
      <c r="B1338" s="30"/>
      <c r="C1338" s="30"/>
      <c r="D1338" s="30"/>
      <c r="E1338" s="38"/>
      <c r="F1338" s="38"/>
      <c r="G1338" s="38"/>
      <c r="H1338" s="38"/>
      <c r="I1338" s="38"/>
      <c r="J1338" s="38"/>
      <c r="K1338" s="38"/>
      <c r="L1338" s="33"/>
      <c r="M1338" s="33"/>
      <c r="N1338" s="33"/>
      <c r="O1338" s="114"/>
      <c r="P1338" s="35"/>
      <c r="Q1338" s="33"/>
      <c r="R1338" s="33"/>
      <c r="S1338" s="33"/>
      <c r="T1338" s="33"/>
      <c r="U1338" s="33"/>
      <c r="V1338" s="33"/>
      <c r="W1338" s="33"/>
      <c r="X1338" s="33"/>
      <c r="Y1338" s="33"/>
      <c r="Z1338" s="33"/>
      <c r="AA1338" s="33"/>
      <c r="AB1338" s="33"/>
      <c r="AC1338" s="33"/>
      <c r="AD1338" s="33"/>
      <c r="AE1338" s="33"/>
      <c r="AF1338" s="33"/>
      <c r="AG1338" s="33"/>
      <c r="AH1338" s="33"/>
      <c r="AI1338" s="33"/>
      <c r="AJ1338" s="33"/>
      <c r="AK1338" s="33"/>
      <c r="AL1338" s="33"/>
      <c r="AM1338" s="33"/>
      <c r="AN1338" s="33"/>
      <c r="AO1338" s="33"/>
      <c r="AP1338" s="33"/>
      <c r="AQ1338" s="33"/>
      <c r="AR1338" s="33"/>
      <c r="AS1338" s="33"/>
    </row>
    <row r="1339" spans="1:45">
      <c r="A1339" s="30"/>
      <c r="B1339" s="30"/>
      <c r="C1339" s="30"/>
      <c r="D1339" s="30"/>
      <c r="E1339" s="38"/>
      <c r="F1339" s="38"/>
      <c r="G1339" s="38"/>
      <c r="H1339" s="38"/>
      <c r="I1339" s="38"/>
      <c r="J1339" s="38"/>
      <c r="K1339" s="38"/>
      <c r="L1339" s="33"/>
      <c r="M1339" s="33"/>
      <c r="N1339" s="33"/>
      <c r="O1339" s="114"/>
      <c r="P1339" s="35"/>
      <c r="Q1339" s="33"/>
      <c r="R1339" s="33"/>
      <c r="S1339" s="33"/>
      <c r="T1339" s="33"/>
      <c r="U1339" s="33"/>
      <c r="V1339" s="33"/>
      <c r="W1339" s="33"/>
      <c r="X1339" s="33"/>
      <c r="Y1339" s="33"/>
      <c r="Z1339" s="33"/>
      <c r="AA1339" s="33"/>
      <c r="AB1339" s="33"/>
      <c r="AC1339" s="33"/>
      <c r="AD1339" s="33"/>
      <c r="AE1339" s="33"/>
      <c r="AF1339" s="33"/>
      <c r="AG1339" s="33"/>
      <c r="AH1339" s="33"/>
      <c r="AI1339" s="33"/>
      <c r="AJ1339" s="33"/>
      <c r="AK1339" s="33"/>
      <c r="AL1339" s="33"/>
      <c r="AM1339" s="33"/>
      <c r="AN1339" s="33"/>
      <c r="AO1339" s="33"/>
      <c r="AP1339" s="33"/>
      <c r="AQ1339" s="33"/>
      <c r="AR1339" s="33"/>
      <c r="AS1339" s="33"/>
    </row>
    <row r="1340" spans="1:45">
      <c r="A1340" s="30"/>
      <c r="B1340" s="30"/>
      <c r="C1340" s="30"/>
      <c r="D1340" s="30"/>
      <c r="E1340" s="38"/>
      <c r="F1340" s="38"/>
      <c r="G1340" s="38"/>
      <c r="H1340" s="38"/>
      <c r="I1340" s="38"/>
      <c r="J1340" s="38"/>
      <c r="K1340" s="38"/>
      <c r="L1340" s="33"/>
      <c r="M1340" s="33"/>
      <c r="N1340" s="33"/>
      <c r="O1340" s="114"/>
      <c r="P1340" s="35"/>
      <c r="Q1340" s="33"/>
      <c r="R1340" s="33"/>
      <c r="S1340" s="33"/>
      <c r="T1340" s="33"/>
      <c r="U1340" s="33"/>
      <c r="V1340" s="33"/>
      <c r="W1340" s="33"/>
      <c r="X1340" s="33"/>
      <c r="Y1340" s="33"/>
      <c r="Z1340" s="33"/>
      <c r="AA1340" s="33"/>
      <c r="AB1340" s="33"/>
      <c r="AC1340" s="33"/>
      <c r="AD1340" s="33"/>
      <c r="AE1340" s="33"/>
      <c r="AF1340" s="33"/>
      <c r="AG1340" s="33"/>
      <c r="AH1340" s="33"/>
      <c r="AI1340" s="33"/>
      <c r="AJ1340" s="33"/>
      <c r="AK1340" s="33"/>
      <c r="AL1340" s="33"/>
      <c r="AM1340" s="33"/>
      <c r="AN1340" s="33"/>
      <c r="AO1340" s="33"/>
      <c r="AP1340" s="33"/>
      <c r="AQ1340" s="33"/>
      <c r="AR1340" s="33"/>
      <c r="AS1340" s="33"/>
    </row>
    <row r="1341" spans="1:45">
      <c r="A1341" s="30"/>
      <c r="B1341" s="30"/>
      <c r="C1341" s="30"/>
      <c r="D1341" s="30"/>
      <c r="E1341" s="38"/>
      <c r="F1341" s="38"/>
      <c r="G1341" s="38"/>
      <c r="H1341" s="38"/>
      <c r="I1341" s="38"/>
      <c r="J1341" s="38"/>
      <c r="K1341" s="38"/>
      <c r="L1341" s="33"/>
      <c r="M1341" s="33"/>
      <c r="N1341" s="33"/>
      <c r="O1341" s="114"/>
      <c r="P1341" s="35"/>
      <c r="Q1341" s="33"/>
      <c r="R1341" s="33"/>
      <c r="S1341" s="33"/>
      <c r="T1341" s="33"/>
      <c r="U1341" s="33"/>
      <c r="V1341" s="33"/>
      <c r="W1341" s="33"/>
      <c r="X1341" s="33"/>
      <c r="Y1341" s="33"/>
      <c r="Z1341" s="33"/>
      <c r="AA1341" s="33"/>
      <c r="AB1341" s="33"/>
      <c r="AC1341" s="33"/>
      <c r="AD1341" s="33"/>
      <c r="AE1341" s="33"/>
      <c r="AF1341" s="33"/>
      <c r="AG1341" s="33"/>
      <c r="AH1341" s="33"/>
      <c r="AI1341" s="33"/>
      <c r="AJ1341" s="33"/>
      <c r="AK1341" s="33"/>
      <c r="AL1341" s="33"/>
      <c r="AM1341" s="33"/>
      <c r="AN1341" s="33"/>
      <c r="AO1341" s="33"/>
      <c r="AP1341" s="33"/>
      <c r="AQ1341" s="33"/>
      <c r="AR1341" s="33"/>
      <c r="AS1341" s="33"/>
    </row>
    <row r="1342" spans="1:45">
      <c r="A1342" s="30"/>
      <c r="B1342" s="30"/>
      <c r="C1342" s="30"/>
      <c r="D1342" s="30"/>
      <c r="E1342" s="38"/>
      <c r="F1342" s="38"/>
      <c r="G1342" s="38"/>
      <c r="H1342" s="38"/>
      <c r="I1342" s="38"/>
      <c r="J1342" s="38"/>
      <c r="K1342" s="38"/>
      <c r="L1342" s="33"/>
      <c r="M1342" s="33"/>
      <c r="N1342" s="33"/>
      <c r="O1342" s="114"/>
      <c r="P1342" s="35"/>
      <c r="Q1342" s="33"/>
      <c r="R1342" s="33"/>
      <c r="S1342" s="33"/>
      <c r="T1342" s="33"/>
      <c r="U1342" s="33"/>
      <c r="V1342" s="33"/>
      <c r="W1342" s="33"/>
      <c r="X1342" s="33"/>
      <c r="Y1342" s="33"/>
      <c r="Z1342" s="33"/>
      <c r="AA1342" s="33"/>
      <c r="AB1342" s="33"/>
      <c r="AC1342" s="33"/>
      <c r="AD1342" s="33"/>
      <c r="AE1342" s="33"/>
      <c r="AF1342" s="33"/>
      <c r="AG1342" s="33"/>
      <c r="AH1342" s="33"/>
      <c r="AI1342" s="33"/>
      <c r="AJ1342" s="33"/>
      <c r="AK1342" s="33"/>
      <c r="AL1342" s="33"/>
      <c r="AM1342" s="33"/>
      <c r="AN1342" s="33"/>
      <c r="AO1342" s="33"/>
      <c r="AP1342" s="33"/>
      <c r="AQ1342" s="33"/>
      <c r="AR1342" s="33"/>
      <c r="AS1342" s="33"/>
    </row>
    <row r="1343" spans="1:45">
      <c r="A1343" s="30"/>
      <c r="B1343" s="30"/>
      <c r="C1343" s="30"/>
      <c r="D1343" s="30"/>
      <c r="E1343" s="38"/>
      <c r="F1343" s="38"/>
      <c r="G1343" s="38"/>
      <c r="H1343" s="38"/>
      <c r="I1343" s="38"/>
      <c r="J1343" s="38"/>
      <c r="K1343" s="38"/>
      <c r="L1343" s="33"/>
      <c r="M1343" s="33"/>
      <c r="N1343" s="33"/>
      <c r="O1343" s="114"/>
      <c r="P1343" s="35"/>
      <c r="Q1343" s="33"/>
      <c r="R1343" s="33"/>
      <c r="S1343" s="33"/>
      <c r="T1343" s="33"/>
      <c r="U1343" s="33"/>
      <c r="V1343" s="33"/>
      <c r="W1343" s="33"/>
      <c r="X1343" s="33"/>
      <c r="Y1343" s="33"/>
      <c r="Z1343" s="33"/>
      <c r="AA1343" s="33"/>
      <c r="AB1343" s="33"/>
      <c r="AC1343" s="33"/>
      <c r="AD1343" s="33"/>
      <c r="AE1343" s="33"/>
      <c r="AF1343" s="33"/>
      <c r="AG1343" s="33"/>
      <c r="AH1343" s="33"/>
      <c r="AI1343" s="33"/>
      <c r="AJ1343" s="33"/>
      <c r="AK1343" s="33"/>
      <c r="AL1343" s="33"/>
      <c r="AM1343" s="33"/>
      <c r="AN1343" s="33"/>
      <c r="AO1343" s="33"/>
      <c r="AP1343" s="33"/>
      <c r="AQ1343" s="33"/>
      <c r="AR1343" s="33"/>
      <c r="AS1343" s="33"/>
    </row>
    <row r="1344" spans="1:45">
      <c r="A1344" s="30"/>
      <c r="B1344" s="30"/>
      <c r="C1344" s="30"/>
      <c r="D1344" s="30"/>
      <c r="E1344" s="38"/>
      <c r="F1344" s="38"/>
      <c r="G1344" s="38"/>
      <c r="H1344" s="38"/>
      <c r="I1344" s="38"/>
      <c r="J1344" s="38"/>
      <c r="K1344" s="38"/>
      <c r="L1344" s="33"/>
      <c r="M1344" s="33"/>
      <c r="N1344" s="33"/>
      <c r="O1344" s="114"/>
      <c r="P1344" s="35"/>
      <c r="Q1344" s="33"/>
      <c r="R1344" s="33"/>
      <c r="S1344" s="33"/>
      <c r="T1344" s="33"/>
      <c r="U1344" s="33"/>
      <c r="V1344" s="33"/>
      <c r="W1344" s="33"/>
      <c r="X1344" s="33"/>
      <c r="Y1344" s="33"/>
      <c r="Z1344" s="33"/>
      <c r="AA1344" s="33"/>
      <c r="AB1344" s="33"/>
      <c r="AC1344" s="33"/>
      <c r="AD1344" s="33"/>
      <c r="AE1344" s="33"/>
      <c r="AF1344" s="33"/>
      <c r="AG1344" s="33"/>
      <c r="AH1344" s="33"/>
      <c r="AI1344" s="33"/>
      <c r="AJ1344" s="33"/>
      <c r="AK1344" s="33"/>
      <c r="AL1344" s="33"/>
      <c r="AM1344" s="33"/>
      <c r="AN1344" s="33"/>
      <c r="AO1344" s="33"/>
      <c r="AP1344" s="33"/>
      <c r="AQ1344" s="33"/>
      <c r="AR1344" s="33"/>
      <c r="AS1344" s="33"/>
    </row>
    <row r="1345" spans="1:45">
      <c r="A1345" s="30"/>
      <c r="B1345" s="30"/>
      <c r="C1345" s="30"/>
      <c r="D1345" s="30"/>
      <c r="E1345" s="38"/>
      <c r="F1345" s="38"/>
      <c r="G1345" s="38"/>
      <c r="H1345" s="38"/>
      <c r="I1345" s="38"/>
      <c r="J1345" s="38"/>
      <c r="K1345" s="38"/>
      <c r="L1345" s="33"/>
      <c r="M1345" s="33"/>
      <c r="N1345" s="33"/>
      <c r="O1345" s="114"/>
      <c r="P1345" s="35"/>
      <c r="Q1345" s="33"/>
      <c r="R1345" s="33"/>
      <c r="S1345" s="33"/>
      <c r="T1345" s="33"/>
      <c r="U1345" s="33"/>
      <c r="V1345" s="33"/>
      <c r="W1345" s="33"/>
      <c r="X1345" s="33"/>
      <c r="Y1345" s="33"/>
      <c r="Z1345" s="33"/>
      <c r="AA1345" s="33"/>
      <c r="AB1345" s="33"/>
      <c r="AC1345" s="33"/>
      <c r="AD1345" s="33"/>
      <c r="AE1345" s="33"/>
      <c r="AF1345" s="33"/>
      <c r="AG1345" s="33"/>
      <c r="AH1345" s="33"/>
      <c r="AI1345" s="33"/>
      <c r="AJ1345" s="33"/>
      <c r="AK1345" s="33"/>
      <c r="AL1345" s="33"/>
      <c r="AM1345" s="33"/>
      <c r="AN1345" s="33"/>
      <c r="AO1345" s="33"/>
      <c r="AP1345" s="33"/>
      <c r="AQ1345" s="33"/>
      <c r="AR1345" s="33"/>
      <c r="AS1345" s="33"/>
    </row>
    <row r="1346" spans="1:45">
      <c r="A1346" s="30"/>
      <c r="B1346" s="30"/>
      <c r="C1346" s="30"/>
      <c r="D1346" s="30"/>
      <c r="E1346" s="38"/>
      <c r="F1346" s="38"/>
      <c r="G1346" s="38"/>
      <c r="H1346" s="38"/>
      <c r="I1346" s="38"/>
      <c r="J1346" s="38"/>
      <c r="K1346" s="38"/>
      <c r="L1346" s="33"/>
      <c r="M1346" s="33"/>
      <c r="N1346" s="33"/>
      <c r="O1346" s="114"/>
      <c r="P1346" s="35"/>
      <c r="Q1346" s="33"/>
      <c r="R1346" s="33"/>
      <c r="S1346" s="33"/>
      <c r="T1346" s="33"/>
      <c r="U1346" s="33"/>
      <c r="V1346" s="33"/>
      <c r="W1346" s="33"/>
      <c r="X1346" s="33"/>
      <c r="Y1346" s="33"/>
      <c r="Z1346" s="33"/>
      <c r="AA1346" s="33"/>
      <c r="AB1346" s="33"/>
      <c r="AC1346" s="33"/>
      <c r="AD1346" s="33"/>
      <c r="AE1346" s="33"/>
      <c r="AF1346" s="33"/>
      <c r="AG1346" s="33"/>
      <c r="AH1346" s="33"/>
      <c r="AI1346" s="33"/>
      <c r="AJ1346" s="33"/>
      <c r="AK1346" s="33"/>
      <c r="AL1346" s="33"/>
      <c r="AM1346" s="33"/>
      <c r="AN1346" s="33"/>
      <c r="AO1346" s="33"/>
      <c r="AP1346" s="33"/>
      <c r="AQ1346" s="33"/>
      <c r="AR1346" s="33"/>
      <c r="AS1346" s="33"/>
    </row>
    <row r="1347" spans="1:45">
      <c r="A1347" s="30"/>
      <c r="B1347" s="30"/>
      <c r="C1347" s="30"/>
      <c r="D1347" s="30"/>
      <c r="E1347" s="38"/>
      <c r="F1347" s="38"/>
      <c r="G1347" s="38"/>
      <c r="H1347" s="38"/>
      <c r="I1347" s="38"/>
      <c r="J1347" s="38"/>
      <c r="K1347" s="38"/>
      <c r="L1347" s="33"/>
      <c r="M1347" s="33"/>
      <c r="N1347" s="33"/>
      <c r="O1347" s="114"/>
      <c r="P1347" s="35"/>
      <c r="Q1347" s="33"/>
      <c r="R1347" s="33"/>
      <c r="S1347" s="33"/>
      <c r="T1347" s="33"/>
      <c r="U1347" s="33"/>
      <c r="V1347" s="33"/>
      <c r="W1347" s="33"/>
      <c r="X1347" s="33"/>
      <c r="Y1347" s="33"/>
      <c r="Z1347" s="33"/>
      <c r="AA1347" s="33"/>
      <c r="AB1347" s="33"/>
      <c r="AC1347" s="33"/>
      <c r="AD1347" s="33"/>
      <c r="AE1347" s="33"/>
      <c r="AF1347" s="33"/>
      <c r="AG1347" s="33"/>
      <c r="AH1347" s="33"/>
      <c r="AI1347" s="33"/>
      <c r="AJ1347" s="33"/>
      <c r="AK1347" s="33"/>
      <c r="AL1347" s="33"/>
      <c r="AM1347" s="33"/>
      <c r="AN1347" s="33"/>
      <c r="AO1347" s="33"/>
      <c r="AP1347" s="33"/>
      <c r="AQ1347" s="33"/>
      <c r="AR1347" s="33"/>
      <c r="AS1347" s="33"/>
    </row>
    <row r="1348" spans="1:45">
      <c r="A1348" s="30"/>
      <c r="B1348" s="30"/>
      <c r="C1348" s="30"/>
      <c r="D1348" s="30"/>
      <c r="E1348" s="38"/>
      <c r="F1348" s="38"/>
      <c r="G1348" s="38"/>
      <c r="H1348" s="38"/>
      <c r="I1348" s="38"/>
      <c r="J1348" s="38"/>
      <c r="K1348" s="38"/>
      <c r="L1348" s="33"/>
      <c r="M1348" s="33"/>
      <c r="N1348" s="33"/>
      <c r="O1348" s="114"/>
      <c r="P1348" s="35"/>
      <c r="Q1348" s="33"/>
      <c r="R1348" s="33"/>
      <c r="S1348" s="33"/>
      <c r="T1348" s="33"/>
      <c r="U1348" s="33"/>
      <c r="V1348" s="33"/>
      <c r="W1348" s="33"/>
      <c r="X1348" s="33"/>
      <c r="Y1348" s="33"/>
      <c r="Z1348" s="33"/>
      <c r="AA1348" s="33"/>
      <c r="AB1348" s="33"/>
      <c r="AC1348" s="33"/>
      <c r="AD1348" s="33"/>
      <c r="AE1348" s="33"/>
      <c r="AF1348" s="33"/>
      <c r="AG1348" s="33"/>
      <c r="AH1348" s="33"/>
      <c r="AI1348" s="33"/>
      <c r="AJ1348" s="33"/>
      <c r="AK1348" s="33"/>
      <c r="AL1348" s="33"/>
      <c r="AM1348" s="33"/>
      <c r="AN1348" s="33"/>
      <c r="AO1348" s="33"/>
      <c r="AP1348" s="33"/>
      <c r="AQ1348" s="33"/>
      <c r="AR1348" s="33"/>
      <c r="AS1348" s="33"/>
    </row>
    <row r="1349" spans="1:45">
      <c r="A1349" s="30"/>
      <c r="B1349" s="30"/>
      <c r="C1349" s="30"/>
      <c r="D1349" s="30"/>
      <c r="E1349" s="38"/>
      <c r="F1349" s="38"/>
      <c r="G1349" s="38"/>
      <c r="H1349" s="38"/>
      <c r="I1349" s="38"/>
      <c r="J1349" s="38"/>
      <c r="K1349" s="38"/>
      <c r="L1349" s="33"/>
      <c r="M1349" s="33"/>
      <c r="N1349" s="33"/>
      <c r="O1349" s="114"/>
      <c r="P1349" s="35"/>
      <c r="Q1349" s="33"/>
      <c r="R1349" s="33"/>
      <c r="S1349" s="33"/>
      <c r="T1349" s="33"/>
      <c r="U1349" s="33"/>
      <c r="V1349" s="33"/>
      <c r="W1349" s="33"/>
      <c r="X1349" s="33"/>
      <c r="Y1349" s="33"/>
      <c r="Z1349" s="33"/>
      <c r="AA1349" s="33"/>
      <c r="AB1349" s="33"/>
      <c r="AC1349" s="33"/>
      <c r="AD1349" s="33"/>
      <c r="AE1349" s="33"/>
      <c r="AF1349" s="33"/>
      <c r="AG1349" s="33"/>
      <c r="AH1349" s="33"/>
      <c r="AI1349" s="33"/>
      <c r="AJ1349" s="33"/>
      <c r="AK1349" s="33"/>
      <c r="AL1349" s="33"/>
      <c r="AM1349" s="33"/>
      <c r="AN1349" s="33"/>
      <c r="AO1349" s="33"/>
      <c r="AP1349" s="33"/>
      <c r="AQ1349" s="33"/>
      <c r="AR1349" s="33"/>
      <c r="AS1349" s="33"/>
    </row>
    <row r="1350" spans="1:45">
      <c r="A1350" s="30"/>
      <c r="B1350" s="30"/>
      <c r="C1350" s="30"/>
      <c r="D1350" s="30"/>
      <c r="E1350" s="38"/>
      <c r="F1350" s="38"/>
      <c r="G1350" s="38"/>
      <c r="H1350" s="38"/>
      <c r="I1350" s="38"/>
      <c r="J1350" s="38"/>
      <c r="K1350" s="38"/>
      <c r="L1350" s="33"/>
      <c r="M1350" s="33"/>
      <c r="N1350" s="33"/>
      <c r="O1350" s="114"/>
      <c r="P1350" s="35"/>
      <c r="Q1350" s="33"/>
      <c r="R1350" s="33"/>
      <c r="S1350" s="33"/>
      <c r="T1350" s="33"/>
      <c r="U1350" s="33"/>
      <c r="V1350" s="33"/>
      <c r="W1350" s="33"/>
      <c r="X1350" s="33"/>
      <c r="Y1350" s="33"/>
      <c r="Z1350" s="33"/>
      <c r="AA1350" s="33"/>
      <c r="AB1350" s="33"/>
      <c r="AC1350" s="33"/>
      <c r="AD1350" s="33"/>
      <c r="AE1350" s="33"/>
      <c r="AF1350" s="33"/>
      <c r="AG1350" s="33"/>
      <c r="AH1350" s="33"/>
      <c r="AI1350" s="33"/>
      <c r="AJ1350" s="33"/>
      <c r="AK1350" s="33"/>
      <c r="AL1350" s="33"/>
      <c r="AM1350" s="33"/>
      <c r="AN1350" s="33"/>
      <c r="AO1350" s="33"/>
      <c r="AP1350" s="33"/>
      <c r="AQ1350" s="33"/>
      <c r="AR1350" s="33"/>
      <c r="AS1350" s="33"/>
    </row>
    <row r="1351" spans="1:45">
      <c r="A1351" s="30"/>
      <c r="B1351" s="30"/>
      <c r="C1351" s="30"/>
      <c r="D1351" s="30"/>
      <c r="E1351" s="38"/>
      <c r="F1351" s="38"/>
      <c r="G1351" s="38"/>
      <c r="H1351" s="38"/>
      <c r="I1351" s="38"/>
      <c r="J1351" s="38"/>
      <c r="K1351" s="38"/>
      <c r="L1351" s="33"/>
      <c r="M1351" s="33"/>
      <c r="N1351" s="33"/>
      <c r="O1351" s="114"/>
      <c r="P1351" s="35"/>
      <c r="Q1351" s="33"/>
      <c r="R1351" s="33"/>
      <c r="S1351" s="33"/>
      <c r="T1351" s="33"/>
      <c r="U1351" s="33"/>
      <c r="V1351" s="33"/>
      <c r="W1351" s="33"/>
      <c r="X1351" s="33"/>
      <c r="Y1351" s="33"/>
      <c r="Z1351" s="33"/>
      <c r="AA1351" s="33"/>
      <c r="AB1351" s="33"/>
      <c r="AC1351" s="33"/>
      <c r="AD1351" s="33"/>
      <c r="AE1351" s="33"/>
      <c r="AF1351" s="33"/>
      <c r="AG1351" s="33"/>
      <c r="AH1351" s="33"/>
      <c r="AI1351" s="33"/>
      <c r="AJ1351" s="33"/>
      <c r="AK1351" s="33"/>
      <c r="AL1351" s="33"/>
      <c r="AM1351" s="33"/>
      <c r="AN1351" s="33"/>
      <c r="AO1351" s="33"/>
      <c r="AP1351" s="33"/>
      <c r="AQ1351" s="33"/>
      <c r="AR1351" s="33"/>
      <c r="AS1351" s="33"/>
    </row>
    <row r="1352" spans="1:45">
      <c r="A1352" s="30"/>
      <c r="B1352" s="30"/>
      <c r="C1352" s="30"/>
      <c r="D1352" s="30"/>
      <c r="E1352" s="38"/>
      <c r="F1352" s="38"/>
      <c r="G1352" s="38"/>
      <c r="H1352" s="38"/>
      <c r="I1352" s="38"/>
      <c r="J1352" s="38"/>
      <c r="K1352" s="38"/>
      <c r="L1352" s="33"/>
      <c r="M1352" s="33"/>
      <c r="N1352" s="33"/>
      <c r="O1352" s="114"/>
      <c r="P1352" s="35"/>
      <c r="Q1352" s="33"/>
      <c r="R1352" s="33"/>
      <c r="S1352" s="33"/>
      <c r="T1352" s="33"/>
      <c r="U1352" s="33"/>
      <c r="V1352" s="33"/>
      <c r="W1352" s="33"/>
      <c r="X1352" s="33"/>
      <c r="Y1352" s="33"/>
      <c r="Z1352" s="33"/>
      <c r="AA1352" s="33"/>
      <c r="AB1352" s="33"/>
      <c r="AC1352" s="33"/>
      <c r="AD1352" s="33"/>
      <c r="AE1352" s="33"/>
      <c r="AF1352" s="33"/>
      <c r="AG1352" s="33"/>
      <c r="AH1352" s="33"/>
      <c r="AI1352" s="33"/>
      <c r="AJ1352" s="33"/>
      <c r="AK1352" s="33"/>
      <c r="AL1352" s="33"/>
      <c r="AM1352" s="33"/>
      <c r="AN1352" s="33"/>
      <c r="AO1352" s="33"/>
      <c r="AP1352" s="33"/>
      <c r="AQ1352" s="33"/>
      <c r="AR1352" s="33"/>
      <c r="AS1352" s="33"/>
    </row>
    <row r="1353" spans="1:45">
      <c r="A1353" s="30"/>
      <c r="B1353" s="30"/>
      <c r="C1353" s="30"/>
      <c r="D1353" s="30"/>
      <c r="E1353" s="38"/>
      <c r="F1353" s="38"/>
      <c r="G1353" s="38"/>
      <c r="H1353" s="38"/>
      <c r="I1353" s="38"/>
      <c r="J1353" s="38"/>
      <c r="K1353" s="38"/>
      <c r="L1353" s="33"/>
      <c r="M1353" s="33"/>
      <c r="N1353" s="33"/>
      <c r="O1353" s="114"/>
      <c r="P1353" s="35"/>
      <c r="Q1353" s="33"/>
      <c r="R1353" s="33"/>
      <c r="S1353" s="33"/>
      <c r="T1353" s="33"/>
      <c r="U1353" s="33"/>
      <c r="V1353" s="33"/>
      <c r="W1353" s="33"/>
      <c r="X1353" s="33"/>
      <c r="Y1353" s="33"/>
      <c r="Z1353" s="33"/>
      <c r="AA1353" s="33"/>
      <c r="AB1353" s="33"/>
      <c r="AC1353" s="33"/>
      <c r="AD1353" s="33"/>
      <c r="AE1353" s="33"/>
      <c r="AF1353" s="33"/>
      <c r="AG1353" s="33"/>
      <c r="AH1353" s="33"/>
      <c r="AI1353" s="33"/>
      <c r="AJ1353" s="33"/>
      <c r="AK1353" s="33"/>
      <c r="AL1353" s="33"/>
      <c r="AM1353" s="33"/>
      <c r="AN1353" s="33"/>
      <c r="AO1353" s="33"/>
      <c r="AP1353" s="33"/>
      <c r="AQ1353" s="33"/>
      <c r="AR1353" s="33"/>
      <c r="AS1353" s="33"/>
    </row>
    <row r="1354" spans="1:45">
      <c r="A1354" s="30"/>
      <c r="B1354" s="30"/>
      <c r="C1354" s="30"/>
      <c r="D1354" s="30"/>
      <c r="E1354" s="38"/>
      <c r="F1354" s="38"/>
      <c r="G1354" s="38"/>
      <c r="H1354" s="38"/>
      <c r="I1354" s="38"/>
      <c r="J1354" s="38"/>
      <c r="K1354" s="38"/>
      <c r="L1354" s="33"/>
      <c r="M1354" s="33"/>
      <c r="N1354" s="33"/>
      <c r="O1354" s="114"/>
      <c r="P1354" s="35"/>
      <c r="Q1354" s="33"/>
      <c r="R1354" s="33"/>
      <c r="S1354" s="33"/>
      <c r="T1354" s="33"/>
      <c r="U1354" s="33"/>
      <c r="V1354" s="33"/>
      <c r="W1354" s="33"/>
      <c r="X1354" s="33"/>
      <c r="Y1354" s="33"/>
      <c r="Z1354" s="33"/>
      <c r="AA1354" s="33"/>
      <c r="AB1354" s="33"/>
      <c r="AC1354" s="33"/>
      <c r="AD1354" s="33"/>
      <c r="AE1354" s="33"/>
      <c r="AF1354" s="33"/>
      <c r="AG1354" s="33"/>
      <c r="AH1354" s="33"/>
      <c r="AI1354" s="33"/>
      <c r="AJ1354" s="33"/>
      <c r="AK1354" s="33"/>
      <c r="AL1354" s="33"/>
      <c r="AM1354" s="33"/>
      <c r="AN1354" s="33"/>
      <c r="AO1354" s="33"/>
      <c r="AP1354" s="33"/>
      <c r="AQ1354" s="33"/>
      <c r="AR1354" s="33"/>
      <c r="AS1354" s="33"/>
    </row>
    <row r="1355" spans="1:45">
      <c r="A1355" s="30"/>
      <c r="B1355" s="30"/>
      <c r="C1355" s="30"/>
      <c r="D1355" s="30"/>
      <c r="E1355" s="38"/>
      <c r="F1355" s="38"/>
      <c r="G1355" s="38"/>
      <c r="H1355" s="38"/>
      <c r="I1355" s="38"/>
      <c r="J1355" s="38"/>
      <c r="K1355" s="38"/>
      <c r="L1355" s="33"/>
      <c r="M1355" s="33"/>
      <c r="N1355" s="33"/>
      <c r="O1355" s="114"/>
      <c r="P1355" s="35"/>
      <c r="Q1355" s="33"/>
      <c r="R1355" s="33"/>
      <c r="S1355" s="33"/>
      <c r="T1355" s="33"/>
      <c r="U1355" s="33"/>
      <c r="V1355" s="33"/>
      <c r="W1355" s="33"/>
      <c r="X1355" s="33"/>
      <c r="Y1355" s="33"/>
      <c r="Z1355" s="33"/>
      <c r="AA1355" s="33"/>
      <c r="AB1355" s="33"/>
      <c r="AC1355" s="33"/>
      <c r="AD1355" s="33"/>
      <c r="AE1355" s="33"/>
      <c r="AF1355" s="33"/>
      <c r="AG1355" s="33"/>
      <c r="AH1355" s="33"/>
      <c r="AI1355" s="33"/>
      <c r="AJ1355" s="33"/>
      <c r="AK1355" s="33"/>
      <c r="AL1355" s="33"/>
      <c r="AM1355" s="33"/>
      <c r="AN1355" s="33"/>
      <c r="AO1355" s="33"/>
      <c r="AP1355" s="33"/>
      <c r="AQ1355" s="33"/>
      <c r="AR1355" s="33"/>
      <c r="AS1355" s="33"/>
    </row>
    <row r="1356" spans="1:45">
      <c r="A1356" s="30"/>
      <c r="B1356" s="30"/>
      <c r="C1356" s="30"/>
      <c r="D1356" s="30"/>
      <c r="E1356" s="38"/>
      <c r="F1356" s="38"/>
      <c r="G1356" s="38"/>
      <c r="H1356" s="38"/>
      <c r="I1356" s="38"/>
      <c r="J1356" s="38"/>
      <c r="K1356" s="38"/>
      <c r="L1356" s="33"/>
      <c r="M1356" s="33"/>
      <c r="N1356" s="33"/>
      <c r="O1356" s="114"/>
      <c r="P1356" s="35"/>
      <c r="Q1356" s="33"/>
      <c r="R1356" s="33"/>
      <c r="S1356" s="33"/>
      <c r="T1356" s="33"/>
      <c r="U1356" s="33"/>
      <c r="V1356" s="33"/>
      <c r="W1356" s="33"/>
      <c r="X1356" s="33"/>
      <c r="Y1356" s="33"/>
      <c r="Z1356" s="33"/>
      <c r="AA1356" s="33"/>
      <c r="AB1356" s="33"/>
      <c r="AC1356" s="33"/>
      <c r="AD1356" s="33"/>
      <c r="AE1356" s="33"/>
      <c r="AF1356" s="33"/>
      <c r="AG1356" s="33"/>
      <c r="AH1356" s="33"/>
      <c r="AI1356" s="33"/>
      <c r="AJ1356" s="33"/>
      <c r="AK1356" s="33"/>
      <c r="AL1356" s="33"/>
      <c r="AM1356" s="33"/>
      <c r="AN1356" s="33"/>
      <c r="AO1356" s="33"/>
      <c r="AP1356" s="33"/>
      <c r="AQ1356" s="33"/>
      <c r="AR1356" s="33"/>
      <c r="AS1356" s="33"/>
    </row>
    <row r="1357" spans="1:45">
      <c r="A1357" s="30"/>
      <c r="B1357" s="30"/>
      <c r="C1357" s="30"/>
      <c r="D1357" s="30"/>
      <c r="E1357" s="38"/>
      <c r="F1357" s="38"/>
      <c r="G1357" s="38"/>
      <c r="H1357" s="38"/>
      <c r="I1357" s="38"/>
      <c r="J1357" s="38"/>
      <c r="K1357" s="38"/>
      <c r="L1357" s="33"/>
      <c r="M1357" s="33"/>
      <c r="N1357" s="33"/>
      <c r="O1357" s="114"/>
      <c r="P1357" s="35"/>
      <c r="Q1357" s="33"/>
      <c r="R1357" s="33"/>
      <c r="S1357" s="33"/>
      <c r="T1357" s="33"/>
      <c r="U1357" s="33"/>
      <c r="V1357" s="33"/>
      <c r="W1357" s="33"/>
      <c r="X1357" s="33"/>
      <c r="Y1357" s="33"/>
      <c r="Z1357" s="33"/>
      <c r="AA1357" s="33"/>
      <c r="AB1357" s="33"/>
      <c r="AC1357" s="33"/>
      <c r="AD1357" s="33"/>
      <c r="AE1357" s="33"/>
      <c r="AF1357" s="33"/>
      <c r="AG1357" s="33"/>
      <c r="AH1357" s="33"/>
      <c r="AI1357" s="33"/>
      <c r="AJ1357" s="33"/>
      <c r="AK1357" s="33"/>
      <c r="AL1357" s="33"/>
      <c r="AM1357" s="33"/>
      <c r="AN1357" s="33"/>
      <c r="AO1357" s="33"/>
      <c r="AP1357" s="33"/>
      <c r="AQ1357" s="33"/>
      <c r="AR1357" s="33"/>
      <c r="AS1357" s="33"/>
    </row>
    <row r="1358" spans="1:45">
      <c r="A1358" s="30"/>
      <c r="B1358" s="30"/>
      <c r="C1358" s="30"/>
      <c r="D1358" s="30"/>
      <c r="E1358" s="38"/>
      <c r="F1358" s="38"/>
      <c r="G1358" s="38"/>
      <c r="H1358" s="38"/>
      <c r="I1358" s="38"/>
      <c r="J1358" s="38"/>
      <c r="K1358" s="38"/>
      <c r="L1358" s="33"/>
      <c r="M1358" s="33"/>
      <c r="N1358" s="33"/>
      <c r="O1358" s="114"/>
      <c r="P1358" s="35"/>
      <c r="Q1358" s="33"/>
      <c r="R1358" s="33"/>
      <c r="S1358" s="33"/>
      <c r="T1358" s="33"/>
      <c r="U1358" s="33"/>
      <c r="V1358" s="33"/>
      <c r="W1358" s="33"/>
      <c r="X1358" s="33"/>
      <c r="Y1358" s="33"/>
      <c r="Z1358" s="33"/>
      <c r="AA1358" s="33"/>
      <c r="AB1358" s="33"/>
      <c r="AC1358" s="33"/>
      <c r="AD1358" s="33"/>
      <c r="AE1358" s="33"/>
      <c r="AF1358" s="33"/>
      <c r="AG1358" s="33"/>
      <c r="AH1358" s="33"/>
      <c r="AI1358" s="33"/>
      <c r="AJ1358" s="33"/>
      <c r="AK1358" s="33"/>
      <c r="AL1358" s="33"/>
      <c r="AM1358" s="33"/>
      <c r="AN1358" s="33"/>
      <c r="AO1358" s="33"/>
      <c r="AP1358" s="33"/>
      <c r="AQ1358" s="33"/>
      <c r="AR1358" s="33"/>
      <c r="AS1358" s="33"/>
    </row>
    <row r="1359" spans="1:45">
      <c r="A1359" s="30"/>
      <c r="B1359" s="30"/>
      <c r="C1359" s="30"/>
      <c r="D1359" s="30"/>
      <c r="E1359" s="38"/>
      <c r="F1359" s="38"/>
      <c r="G1359" s="38"/>
      <c r="H1359" s="38"/>
      <c r="I1359" s="38"/>
      <c r="J1359" s="38"/>
      <c r="K1359" s="38"/>
      <c r="L1359" s="33"/>
      <c r="M1359" s="33"/>
      <c r="N1359" s="33"/>
      <c r="O1359" s="114"/>
      <c r="P1359" s="35"/>
      <c r="Q1359" s="33"/>
      <c r="R1359" s="33"/>
      <c r="S1359" s="33"/>
      <c r="T1359" s="33"/>
      <c r="U1359" s="33"/>
      <c r="V1359" s="33"/>
      <c r="W1359" s="33"/>
      <c r="X1359" s="33"/>
      <c r="Y1359" s="33"/>
      <c r="Z1359" s="33"/>
      <c r="AA1359" s="33"/>
      <c r="AB1359" s="33"/>
      <c r="AC1359" s="33"/>
      <c r="AD1359" s="33"/>
      <c r="AE1359" s="33"/>
      <c r="AF1359" s="33"/>
      <c r="AG1359" s="33"/>
      <c r="AH1359" s="33"/>
      <c r="AI1359" s="33"/>
      <c r="AJ1359" s="33"/>
      <c r="AK1359" s="33"/>
      <c r="AL1359" s="33"/>
      <c r="AM1359" s="33"/>
      <c r="AN1359" s="33"/>
      <c r="AO1359" s="33"/>
      <c r="AP1359" s="33"/>
      <c r="AQ1359" s="33"/>
      <c r="AR1359" s="33"/>
      <c r="AS1359" s="33"/>
    </row>
    <row r="1360" spans="1:45">
      <c r="A1360" s="30"/>
      <c r="B1360" s="30"/>
      <c r="C1360" s="30"/>
      <c r="D1360" s="30"/>
      <c r="E1360" s="38"/>
      <c r="F1360" s="38"/>
      <c r="G1360" s="38"/>
      <c r="H1360" s="38"/>
      <c r="I1360" s="38"/>
      <c r="J1360" s="38"/>
      <c r="K1360" s="38"/>
      <c r="L1360" s="33"/>
      <c r="M1360" s="33"/>
      <c r="N1360" s="33"/>
      <c r="O1360" s="114"/>
      <c r="P1360" s="35"/>
      <c r="Q1360" s="33"/>
      <c r="R1360" s="33"/>
      <c r="S1360" s="33"/>
      <c r="T1360" s="33"/>
      <c r="U1360" s="33"/>
      <c r="V1360" s="33"/>
      <c r="W1360" s="33"/>
      <c r="X1360" s="33"/>
      <c r="Y1360" s="33"/>
      <c r="Z1360" s="33"/>
      <c r="AA1360" s="33"/>
      <c r="AB1360" s="33"/>
      <c r="AC1360" s="33"/>
      <c r="AD1360" s="33"/>
      <c r="AE1360" s="33"/>
      <c r="AF1360" s="33"/>
      <c r="AG1360" s="33"/>
      <c r="AH1360" s="33"/>
      <c r="AI1360" s="33"/>
      <c r="AJ1360" s="33"/>
      <c r="AK1360" s="33"/>
      <c r="AL1360" s="33"/>
      <c r="AM1360" s="33"/>
      <c r="AN1360" s="33"/>
      <c r="AO1360" s="33"/>
      <c r="AP1360" s="33"/>
      <c r="AQ1360" s="33"/>
      <c r="AR1360" s="33"/>
      <c r="AS1360" s="33"/>
    </row>
    <row r="1361" spans="1:45">
      <c r="A1361" s="30"/>
      <c r="B1361" s="30"/>
      <c r="C1361" s="30"/>
      <c r="D1361" s="30"/>
      <c r="E1361" s="38"/>
      <c r="F1361" s="38"/>
      <c r="G1361" s="38"/>
      <c r="H1361" s="38"/>
      <c r="I1361" s="38"/>
      <c r="J1361" s="38"/>
      <c r="K1361" s="38"/>
      <c r="L1361" s="33"/>
      <c r="M1361" s="33"/>
      <c r="N1361" s="33"/>
      <c r="O1361" s="114"/>
      <c r="P1361" s="35"/>
      <c r="Q1361" s="33"/>
      <c r="R1361" s="33"/>
      <c r="S1361" s="33"/>
      <c r="T1361" s="33"/>
      <c r="U1361" s="33"/>
      <c r="V1361" s="33"/>
      <c r="W1361" s="33"/>
      <c r="X1361" s="33"/>
      <c r="Y1361" s="33"/>
      <c r="Z1361" s="33"/>
      <c r="AA1361" s="33"/>
      <c r="AB1361" s="33"/>
      <c r="AC1361" s="33"/>
      <c r="AD1361" s="33"/>
      <c r="AE1361" s="33"/>
      <c r="AF1361" s="33"/>
      <c r="AG1361" s="33"/>
      <c r="AH1361" s="33"/>
      <c r="AI1361" s="33"/>
      <c r="AJ1361" s="33"/>
      <c r="AK1361" s="33"/>
      <c r="AL1361" s="33"/>
      <c r="AM1361" s="33"/>
      <c r="AN1361" s="33"/>
      <c r="AO1361" s="33"/>
      <c r="AP1361" s="33"/>
      <c r="AQ1361" s="33"/>
      <c r="AR1361" s="33"/>
      <c r="AS1361" s="33"/>
    </row>
    <row r="1362" spans="1:45">
      <c r="A1362" s="30"/>
      <c r="B1362" s="30"/>
      <c r="C1362" s="30"/>
      <c r="D1362" s="30"/>
      <c r="E1362" s="38"/>
      <c r="F1362" s="38"/>
      <c r="G1362" s="38"/>
      <c r="H1362" s="38"/>
      <c r="I1362" s="38"/>
      <c r="J1362" s="38"/>
      <c r="K1362" s="38"/>
      <c r="L1362" s="33"/>
      <c r="M1362" s="33"/>
      <c r="N1362" s="33"/>
      <c r="O1362" s="114"/>
      <c r="P1362" s="35"/>
      <c r="Q1362" s="33"/>
      <c r="R1362" s="33"/>
      <c r="S1362" s="33"/>
      <c r="T1362" s="33"/>
      <c r="U1362" s="33"/>
      <c r="V1362" s="33"/>
      <c r="W1362" s="33"/>
      <c r="X1362" s="33"/>
      <c r="Y1362" s="33"/>
      <c r="Z1362" s="33"/>
      <c r="AA1362" s="33"/>
      <c r="AB1362" s="33"/>
      <c r="AC1362" s="33"/>
      <c r="AD1362" s="33"/>
      <c r="AE1362" s="33"/>
      <c r="AF1362" s="33"/>
      <c r="AG1362" s="33"/>
      <c r="AH1362" s="33"/>
      <c r="AI1362" s="33"/>
      <c r="AJ1362" s="33"/>
      <c r="AK1362" s="33"/>
      <c r="AL1362" s="33"/>
      <c r="AM1362" s="33"/>
      <c r="AN1362" s="33"/>
      <c r="AO1362" s="33"/>
      <c r="AP1362" s="33"/>
      <c r="AQ1362" s="33"/>
      <c r="AR1362" s="33"/>
      <c r="AS1362" s="33"/>
    </row>
    <row r="1363" spans="1:45">
      <c r="A1363" s="30"/>
      <c r="B1363" s="30"/>
      <c r="C1363" s="30"/>
      <c r="D1363" s="30"/>
      <c r="E1363" s="38"/>
      <c r="F1363" s="38"/>
      <c r="G1363" s="38"/>
      <c r="H1363" s="38"/>
      <c r="I1363" s="38"/>
      <c r="J1363" s="38"/>
      <c r="K1363" s="38"/>
      <c r="L1363" s="33"/>
      <c r="M1363" s="33"/>
      <c r="N1363" s="33"/>
      <c r="O1363" s="114"/>
      <c r="P1363" s="35"/>
      <c r="Q1363" s="33"/>
      <c r="R1363" s="33"/>
      <c r="S1363" s="33"/>
      <c r="T1363" s="33"/>
      <c r="U1363" s="33"/>
      <c r="V1363" s="33"/>
      <c r="W1363" s="33"/>
      <c r="X1363" s="33"/>
      <c r="Y1363" s="33"/>
      <c r="Z1363" s="33"/>
      <c r="AA1363" s="33"/>
      <c r="AB1363" s="33"/>
      <c r="AC1363" s="33"/>
      <c r="AD1363" s="33"/>
      <c r="AE1363" s="33"/>
      <c r="AF1363" s="33"/>
      <c r="AG1363" s="33"/>
      <c r="AH1363" s="33"/>
      <c r="AI1363" s="33"/>
      <c r="AJ1363" s="33"/>
      <c r="AK1363" s="33"/>
      <c r="AL1363" s="33"/>
      <c r="AM1363" s="33"/>
      <c r="AN1363" s="33"/>
      <c r="AO1363" s="33"/>
      <c r="AP1363" s="33"/>
      <c r="AQ1363" s="33"/>
      <c r="AR1363" s="33"/>
      <c r="AS1363" s="33"/>
    </row>
    <row r="1364" spans="1:45">
      <c r="A1364" s="30"/>
      <c r="B1364" s="30"/>
      <c r="C1364" s="30"/>
      <c r="D1364" s="30"/>
      <c r="E1364" s="38"/>
      <c r="F1364" s="38"/>
      <c r="G1364" s="38"/>
      <c r="H1364" s="38"/>
      <c r="I1364" s="38"/>
      <c r="J1364" s="38"/>
      <c r="K1364" s="38"/>
      <c r="L1364" s="33"/>
      <c r="M1364" s="33"/>
      <c r="N1364" s="33"/>
      <c r="O1364" s="114"/>
      <c r="P1364" s="35"/>
      <c r="Q1364" s="33"/>
      <c r="R1364" s="33"/>
      <c r="S1364" s="33"/>
      <c r="T1364" s="33"/>
      <c r="U1364" s="33"/>
      <c r="V1364" s="33"/>
      <c r="W1364" s="33"/>
      <c r="X1364" s="33"/>
      <c r="Y1364" s="33"/>
      <c r="Z1364" s="33"/>
      <c r="AA1364" s="33"/>
      <c r="AB1364" s="33"/>
      <c r="AC1364" s="33"/>
      <c r="AD1364" s="33"/>
      <c r="AE1364" s="33"/>
      <c r="AF1364" s="33"/>
      <c r="AG1364" s="33"/>
      <c r="AH1364" s="33"/>
      <c r="AI1364" s="33"/>
      <c r="AJ1364" s="33"/>
      <c r="AK1364" s="33"/>
      <c r="AL1364" s="33"/>
      <c r="AM1364" s="33"/>
      <c r="AN1364" s="33"/>
      <c r="AO1364" s="33"/>
      <c r="AP1364" s="33"/>
      <c r="AQ1364" s="33"/>
      <c r="AR1364" s="33"/>
      <c r="AS1364" s="33"/>
    </row>
    <row r="1365" spans="1:45">
      <c r="A1365" s="30"/>
      <c r="B1365" s="30"/>
      <c r="C1365" s="30"/>
      <c r="D1365" s="30"/>
      <c r="E1365" s="38"/>
      <c r="F1365" s="38"/>
      <c r="G1365" s="38"/>
      <c r="H1365" s="38"/>
      <c r="I1365" s="38"/>
      <c r="J1365" s="38"/>
      <c r="K1365" s="38"/>
      <c r="L1365" s="33"/>
      <c r="M1365" s="33"/>
      <c r="N1365" s="33"/>
      <c r="O1365" s="114"/>
      <c r="P1365" s="35"/>
      <c r="Q1365" s="33"/>
      <c r="R1365" s="33"/>
      <c r="S1365" s="33"/>
      <c r="T1365" s="33"/>
      <c r="U1365" s="33"/>
      <c r="V1365" s="33"/>
      <c r="W1365" s="33"/>
      <c r="X1365" s="33"/>
      <c r="Y1365" s="33"/>
      <c r="Z1365" s="33"/>
      <c r="AA1365" s="33"/>
      <c r="AB1365" s="33"/>
      <c r="AC1365" s="33"/>
      <c r="AD1365" s="33"/>
      <c r="AE1365" s="33"/>
      <c r="AF1365" s="33"/>
      <c r="AG1365" s="33"/>
      <c r="AH1365" s="33"/>
      <c r="AI1365" s="33"/>
      <c r="AJ1365" s="33"/>
      <c r="AK1365" s="33"/>
      <c r="AL1365" s="33"/>
      <c r="AM1365" s="33"/>
      <c r="AN1365" s="33"/>
      <c r="AO1365" s="33"/>
      <c r="AP1365" s="33"/>
      <c r="AQ1365" s="33"/>
      <c r="AR1365" s="33"/>
      <c r="AS1365" s="33"/>
    </row>
    <row r="1366" spans="1:45">
      <c r="A1366" s="30"/>
      <c r="B1366" s="30"/>
      <c r="C1366" s="30"/>
      <c r="D1366" s="30"/>
      <c r="E1366" s="38"/>
      <c r="F1366" s="38"/>
      <c r="G1366" s="38"/>
      <c r="H1366" s="38"/>
      <c r="I1366" s="38"/>
      <c r="J1366" s="38"/>
      <c r="K1366" s="38"/>
      <c r="L1366" s="33"/>
      <c r="M1366" s="33"/>
      <c r="N1366" s="33"/>
      <c r="O1366" s="114"/>
      <c r="P1366" s="35"/>
      <c r="Q1366" s="33"/>
      <c r="R1366" s="33"/>
      <c r="S1366" s="33"/>
      <c r="T1366" s="33"/>
      <c r="U1366" s="33"/>
      <c r="V1366" s="33"/>
      <c r="W1366" s="33"/>
      <c r="X1366" s="33"/>
      <c r="Y1366" s="33"/>
      <c r="Z1366" s="33"/>
      <c r="AA1366" s="33"/>
      <c r="AB1366" s="33"/>
      <c r="AC1366" s="33"/>
      <c r="AD1366" s="33"/>
      <c r="AE1366" s="33"/>
      <c r="AF1366" s="33"/>
      <c r="AG1366" s="33"/>
      <c r="AH1366" s="33"/>
      <c r="AI1366" s="33"/>
      <c r="AJ1366" s="33"/>
      <c r="AK1366" s="33"/>
      <c r="AL1366" s="33"/>
      <c r="AM1366" s="33"/>
      <c r="AN1366" s="33"/>
      <c r="AO1366" s="33"/>
      <c r="AP1366" s="33"/>
      <c r="AQ1366" s="33"/>
      <c r="AR1366" s="33"/>
      <c r="AS1366" s="33"/>
    </row>
    <row r="1367" spans="1:45">
      <c r="A1367" s="30"/>
      <c r="B1367" s="30"/>
      <c r="C1367" s="30"/>
      <c r="D1367" s="30"/>
      <c r="E1367" s="38"/>
      <c r="F1367" s="38"/>
      <c r="G1367" s="38"/>
      <c r="H1367" s="38"/>
      <c r="I1367" s="38"/>
      <c r="J1367" s="38"/>
      <c r="K1367" s="38"/>
      <c r="L1367" s="33"/>
      <c r="M1367" s="33"/>
      <c r="N1367" s="33"/>
      <c r="O1367" s="114"/>
      <c r="P1367" s="35"/>
      <c r="Q1367" s="33"/>
      <c r="R1367" s="33"/>
      <c r="S1367" s="33"/>
      <c r="T1367" s="33"/>
      <c r="U1367" s="33"/>
      <c r="V1367" s="33"/>
      <c r="W1367" s="33"/>
      <c r="X1367" s="33"/>
      <c r="Y1367" s="33"/>
      <c r="Z1367" s="33"/>
      <c r="AA1367" s="33"/>
      <c r="AB1367" s="33"/>
      <c r="AC1367" s="33"/>
      <c r="AD1367" s="33"/>
      <c r="AE1367" s="33"/>
      <c r="AF1367" s="33"/>
      <c r="AG1367" s="33"/>
      <c r="AH1367" s="33"/>
      <c r="AI1367" s="33"/>
      <c r="AJ1367" s="33"/>
      <c r="AK1367" s="33"/>
      <c r="AL1367" s="33"/>
      <c r="AM1367" s="33"/>
      <c r="AN1367" s="33"/>
      <c r="AO1367" s="33"/>
      <c r="AP1367" s="33"/>
      <c r="AQ1367" s="33"/>
      <c r="AR1367" s="33"/>
      <c r="AS1367" s="33"/>
    </row>
    <row r="1368" spans="1:45">
      <c r="A1368" s="30"/>
      <c r="B1368" s="30"/>
      <c r="C1368" s="30"/>
      <c r="D1368" s="30"/>
      <c r="E1368" s="38"/>
      <c r="F1368" s="38"/>
      <c r="G1368" s="38"/>
      <c r="H1368" s="38"/>
      <c r="I1368" s="38"/>
      <c r="J1368" s="38"/>
      <c r="K1368" s="38"/>
      <c r="L1368" s="33"/>
      <c r="M1368" s="33"/>
      <c r="N1368" s="33"/>
      <c r="O1368" s="114"/>
      <c r="P1368" s="35"/>
      <c r="Q1368" s="33"/>
      <c r="R1368" s="33"/>
      <c r="S1368" s="33"/>
      <c r="T1368" s="33"/>
      <c r="U1368" s="33"/>
      <c r="V1368" s="33"/>
      <c r="W1368" s="33"/>
      <c r="X1368" s="33"/>
      <c r="Y1368" s="33"/>
      <c r="Z1368" s="33"/>
      <c r="AA1368" s="33"/>
      <c r="AB1368" s="33"/>
      <c r="AC1368" s="33"/>
      <c r="AD1368" s="33"/>
      <c r="AE1368" s="33"/>
      <c r="AF1368" s="33"/>
      <c r="AG1368" s="33"/>
      <c r="AH1368" s="33"/>
      <c r="AI1368" s="33"/>
      <c r="AJ1368" s="33"/>
      <c r="AK1368" s="33"/>
      <c r="AL1368" s="33"/>
      <c r="AM1368" s="33"/>
      <c r="AN1368" s="33"/>
      <c r="AO1368" s="33"/>
      <c r="AP1368" s="33"/>
      <c r="AQ1368" s="33"/>
      <c r="AR1368" s="33"/>
      <c r="AS1368" s="33"/>
    </row>
    <row r="1369" spans="1:45">
      <c r="A1369" s="30"/>
      <c r="B1369" s="30"/>
      <c r="C1369" s="30"/>
      <c r="D1369" s="30"/>
      <c r="E1369" s="38"/>
      <c r="F1369" s="38"/>
      <c r="G1369" s="38"/>
      <c r="H1369" s="38"/>
      <c r="I1369" s="38"/>
      <c r="J1369" s="38"/>
      <c r="K1369" s="38"/>
      <c r="L1369" s="33"/>
      <c r="M1369" s="33"/>
      <c r="N1369" s="33"/>
      <c r="O1369" s="114"/>
      <c r="P1369" s="35"/>
      <c r="Q1369" s="33"/>
      <c r="R1369" s="33"/>
      <c r="S1369" s="33"/>
      <c r="T1369" s="33"/>
      <c r="U1369" s="33"/>
      <c r="V1369" s="33"/>
      <c r="W1369" s="33"/>
      <c r="X1369" s="33"/>
      <c r="Y1369" s="33"/>
      <c r="Z1369" s="33"/>
      <c r="AA1369" s="33"/>
      <c r="AB1369" s="33"/>
      <c r="AC1369" s="33"/>
      <c r="AD1369" s="33"/>
      <c r="AE1369" s="33"/>
      <c r="AF1369" s="33"/>
      <c r="AG1369" s="33"/>
      <c r="AH1369" s="33"/>
      <c r="AI1369" s="33"/>
      <c r="AJ1369" s="33"/>
      <c r="AK1369" s="33"/>
      <c r="AL1369" s="33"/>
      <c r="AM1369" s="33"/>
      <c r="AN1369" s="33"/>
      <c r="AO1369" s="33"/>
      <c r="AP1369" s="33"/>
      <c r="AQ1369" s="33"/>
      <c r="AR1369" s="33"/>
      <c r="AS1369" s="33"/>
    </row>
    <row r="1370" spans="1:45">
      <c r="A1370" s="30"/>
      <c r="B1370" s="30"/>
      <c r="C1370" s="30"/>
      <c r="D1370" s="30"/>
      <c r="E1370" s="38"/>
      <c r="F1370" s="38"/>
      <c r="G1370" s="38"/>
      <c r="H1370" s="38"/>
      <c r="I1370" s="38"/>
      <c r="J1370" s="38"/>
      <c r="K1370" s="38"/>
      <c r="L1370" s="33"/>
      <c r="M1370" s="33"/>
      <c r="N1370" s="33"/>
      <c r="O1370" s="114"/>
      <c r="P1370" s="35"/>
      <c r="Q1370" s="33"/>
      <c r="R1370" s="33"/>
      <c r="S1370" s="33"/>
      <c r="T1370" s="33"/>
      <c r="U1370" s="33"/>
      <c r="V1370" s="33"/>
      <c r="W1370" s="33"/>
      <c r="X1370" s="33"/>
      <c r="Y1370" s="33"/>
      <c r="Z1370" s="33"/>
      <c r="AA1370" s="33"/>
      <c r="AB1370" s="33"/>
      <c r="AC1370" s="33"/>
      <c r="AD1370" s="33"/>
      <c r="AE1370" s="33"/>
      <c r="AF1370" s="33"/>
      <c r="AG1370" s="33"/>
      <c r="AH1370" s="33"/>
      <c r="AI1370" s="33"/>
      <c r="AJ1370" s="33"/>
      <c r="AK1370" s="33"/>
      <c r="AL1370" s="33"/>
      <c r="AM1370" s="33"/>
      <c r="AN1370" s="33"/>
      <c r="AO1370" s="33"/>
      <c r="AP1370" s="33"/>
      <c r="AQ1370" s="33"/>
      <c r="AR1370" s="33"/>
      <c r="AS1370" s="33"/>
    </row>
    <row r="1371" spans="1:45">
      <c r="A1371" s="30"/>
      <c r="B1371" s="30"/>
      <c r="C1371" s="30"/>
      <c r="D1371" s="30"/>
      <c r="E1371" s="38"/>
      <c r="F1371" s="38"/>
      <c r="G1371" s="38"/>
      <c r="H1371" s="38"/>
      <c r="I1371" s="38"/>
      <c r="J1371" s="38"/>
      <c r="K1371" s="38"/>
      <c r="L1371" s="33"/>
      <c r="M1371" s="33"/>
      <c r="N1371" s="33"/>
      <c r="O1371" s="114"/>
      <c r="P1371" s="35"/>
      <c r="Q1371" s="33"/>
      <c r="R1371" s="33"/>
      <c r="S1371" s="33"/>
      <c r="T1371" s="33"/>
      <c r="U1371" s="33"/>
      <c r="V1371" s="33"/>
      <c r="W1371" s="33"/>
      <c r="X1371" s="33"/>
      <c r="Y1371" s="33"/>
      <c r="Z1371" s="33"/>
      <c r="AA1371" s="33"/>
      <c r="AB1371" s="33"/>
      <c r="AC1371" s="33"/>
      <c r="AD1371" s="33"/>
      <c r="AE1371" s="33"/>
      <c r="AF1371" s="33"/>
      <c r="AG1371" s="33"/>
      <c r="AH1371" s="33"/>
      <c r="AI1371" s="33"/>
      <c r="AJ1371" s="33"/>
      <c r="AK1371" s="33"/>
      <c r="AL1371" s="33"/>
      <c r="AM1371" s="33"/>
      <c r="AN1371" s="33"/>
      <c r="AO1371" s="33"/>
      <c r="AP1371" s="33"/>
      <c r="AQ1371" s="33"/>
      <c r="AR1371" s="33"/>
      <c r="AS1371" s="33"/>
    </row>
    <row r="1372" spans="1:45">
      <c r="A1372" s="30"/>
      <c r="B1372" s="30"/>
      <c r="C1372" s="30"/>
      <c r="D1372" s="30"/>
      <c r="E1372" s="38"/>
      <c r="F1372" s="38"/>
      <c r="G1372" s="38"/>
      <c r="H1372" s="38"/>
      <c r="I1372" s="38"/>
      <c r="J1372" s="38"/>
      <c r="K1372" s="38"/>
      <c r="L1372" s="33"/>
      <c r="M1372" s="33"/>
      <c r="N1372" s="33"/>
      <c r="O1372" s="114"/>
      <c r="P1372" s="35"/>
      <c r="Q1372" s="33"/>
      <c r="R1372" s="33"/>
      <c r="S1372" s="33"/>
      <c r="T1372" s="33"/>
      <c r="U1372" s="33"/>
      <c r="V1372" s="33"/>
      <c r="W1372" s="33"/>
      <c r="X1372" s="33"/>
      <c r="Y1372" s="33"/>
      <c r="Z1372" s="33"/>
      <c r="AA1372" s="33"/>
      <c r="AB1372" s="33"/>
      <c r="AC1372" s="33"/>
      <c r="AD1372" s="33"/>
      <c r="AE1372" s="33"/>
      <c r="AF1372" s="33"/>
      <c r="AG1372" s="33"/>
      <c r="AH1372" s="33"/>
      <c r="AI1372" s="33"/>
      <c r="AJ1372" s="33"/>
      <c r="AK1372" s="33"/>
      <c r="AL1372" s="33"/>
      <c r="AM1372" s="33"/>
      <c r="AN1372" s="33"/>
      <c r="AO1372" s="33"/>
      <c r="AP1372" s="33"/>
      <c r="AQ1372" s="33"/>
      <c r="AR1372" s="33"/>
      <c r="AS1372" s="33"/>
    </row>
    <row r="1373" spans="1:45">
      <c r="A1373" s="30"/>
      <c r="B1373" s="30"/>
      <c r="C1373" s="30"/>
      <c r="D1373" s="30"/>
      <c r="E1373" s="38"/>
      <c r="F1373" s="38"/>
      <c r="G1373" s="38"/>
      <c r="H1373" s="38"/>
      <c r="I1373" s="38"/>
      <c r="J1373" s="38"/>
      <c r="K1373" s="38"/>
      <c r="L1373" s="33"/>
      <c r="M1373" s="33"/>
      <c r="N1373" s="33"/>
      <c r="O1373" s="114"/>
      <c r="P1373" s="35"/>
      <c r="Q1373" s="33"/>
      <c r="R1373" s="33"/>
      <c r="S1373" s="33"/>
      <c r="T1373" s="33"/>
      <c r="U1373" s="33"/>
      <c r="V1373" s="33"/>
      <c r="W1373" s="33"/>
      <c r="X1373" s="33"/>
      <c r="Y1373" s="33"/>
      <c r="Z1373" s="33"/>
      <c r="AA1373" s="33"/>
      <c r="AB1373" s="33"/>
      <c r="AC1373" s="33"/>
      <c r="AD1373" s="33"/>
      <c r="AE1373" s="33"/>
      <c r="AF1373" s="33"/>
      <c r="AG1373" s="33"/>
      <c r="AH1373" s="33"/>
      <c r="AI1373" s="33"/>
      <c r="AJ1373" s="33"/>
      <c r="AK1373" s="33"/>
      <c r="AL1373" s="33"/>
      <c r="AM1373" s="33"/>
      <c r="AN1373" s="33"/>
      <c r="AO1373" s="33"/>
      <c r="AP1373" s="33"/>
      <c r="AQ1373" s="33"/>
      <c r="AR1373" s="33"/>
      <c r="AS1373" s="33"/>
    </row>
    <row r="1374" spans="1:45">
      <c r="A1374" s="30"/>
      <c r="B1374" s="30"/>
      <c r="C1374" s="30"/>
      <c r="D1374" s="30"/>
      <c r="E1374" s="38"/>
      <c r="F1374" s="38"/>
      <c r="G1374" s="38"/>
      <c r="H1374" s="38"/>
      <c r="I1374" s="38"/>
      <c r="J1374" s="38"/>
      <c r="K1374" s="38"/>
      <c r="L1374" s="33"/>
      <c r="M1374" s="33"/>
      <c r="N1374" s="33"/>
      <c r="O1374" s="114"/>
      <c r="P1374" s="35"/>
      <c r="Q1374" s="33"/>
      <c r="R1374" s="33"/>
      <c r="S1374" s="33"/>
      <c r="T1374" s="33"/>
      <c r="U1374" s="33"/>
      <c r="V1374" s="33"/>
      <c r="W1374" s="33"/>
      <c r="X1374" s="33"/>
      <c r="Y1374" s="33"/>
      <c r="Z1374" s="33"/>
      <c r="AA1374" s="33"/>
      <c r="AB1374" s="33"/>
      <c r="AC1374" s="33"/>
      <c r="AD1374" s="33"/>
      <c r="AE1374" s="33"/>
      <c r="AF1374" s="33"/>
      <c r="AG1374" s="33"/>
      <c r="AH1374" s="33"/>
      <c r="AI1374" s="33"/>
      <c r="AJ1374" s="33"/>
      <c r="AK1374" s="33"/>
      <c r="AL1374" s="33"/>
      <c r="AM1374" s="33"/>
      <c r="AN1374" s="33"/>
      <c r="AO1374" s="33"/>
      <c r="AP1374" s="33"/>
      <c r="AQ1374" s="33"/>
      <c r="AR1374" s="33"/>
      <c r="AS1374" s="33"/>
    </row>
    <row r="1375" spans="1:45">
      <c r="A1375" s="30"/>
      <c r="B1375" s="30"/>
      <c r="C1375" s="30"/>
      <c r="D1375" s="30"/>
      <c r="E1375" s="38"/>
      <c r="F1375" s="38"/>
      <c r="G1375" s="38"/>
      <c r="H1375" s="38"/>
      <c r="I1375" s="38"/>
      <c r="J1375" s="38"/>
      <c r="K1375" s="38"/>
      <c r="L1375" s="33"/>
      <c r="M1375" s="33"/>
      <c r="N1375" s="33"/>
      <c r="O1375" s="114"/>
      <c r="P1375" s="35"/>
      <c r="Q1375" s="33"/>
      <c r="R1375" s="33"/>
      <c r="S1375" s="33"/>
      <c r="T1375" s="33"/>
      <c r="U1375" s="33"/>
      <c r="V1375" s="33"/>
      <c r="W1375" s="33"/>
      <c r="X1375" s="33"/>
      <c r="Y1375" s="33"/>
      <c r="Z1375" s="33"/>
      <c r="AA1375" s="33"/>
      <c r="AB1375" s="33"/>
      <c r="AC1375" s="33"/>
      <c r="AD1375" s="33"/>
      <c r="AE1375" s="33"/>
      <c r="AF1375" s="33"/>
      <c r="AG1375" s="33"/>
      <c r="AH1375" s="33"/>
      <c r="AI1375" s="33"/>
      <c r="AJ1375" s="33"/>
      <c r="AK1375" s="33"/>
      <c r="AL1375" s="33"/>
      <c r="AM1375" s="33"/>
      <c r="AN1375" s="33"/>
      <c r="AO1375" s="33"/>
      <c r="AP1375" s="33"/>
      <c r="AQ1375" s="33"/>
      <c r="AR1375" s="33"/>
      <c r="AS1375" s="33"/>
    </row>
    <row r="1376" spans="1:45">
      <c r="A1376" s="30"/>
      <c r="B1376" s="30"/>
      <c r="C1376" s="30"/>
      <c r="D1376" s="30"/>
      <c r="E1376" s="38"/>
      <c r="F1376" s="38"/>
      <c r="G1376" s="38"/>
      <c r="H1376" s="38"/>
      <c r="I1376" s="38"/>
      <c r="J1376" s="38"/>
      <c r="K1376" s="38"/>
      <c r="L1376" s="33"/>
      <c r="M1376" s="33"/>
      <c r="N1376" s="33"/>
      <c r="O1376" s="114"/>
      <c r="P1376" s="35"/>
      <c r="Q1376" s="33"/>
      <c r="R1376" s="33"/>
      <c r="S1376" s="33"/>
      <c r="T1376" s="33"/>
      <c r="U1376" s="33"/>
      <c r="V1376" s="33"/>
      <c r="W1376" s="33"/>
      <c r="X1376" s="33"/>
      <c r="Y1376" s="33"/>
      <c r="Z1376" s="33"/>
      <c r="AA1376" s="33"/>
      <c r="AB1376" s="33"/>
      <c r="AC1376" s="33"/>
      <c r="AD1376" s="33"/>
      <c r="AE1376" s="33"/>
      <c r="AF1376" s="33"/>
      <c r="AG1376" s="33"/>
      <c r="AH1376" s="33"/>
      <c r="AI1376" s="33"/>
      <c r="AJ1376" s="33"/>
      <c r="AK1376" s="33"/>
      <c r="AL1376" s="33"/>
      <c r="AM1376" s="33"/>
      <c r="AN1376" s="33"/>
      <c r="AO1376" s="33"/>
      <c r="AP1376" s="33"/>
      <c r="AQ1376" s="33"/>
      <c r="AR1376" s="33"/>
      <c r="AS1376" s="33"/>
    </row>
    <row r="1377" spans="1:45">
      <c r="A1377" s="30"/>
      <c r="B1377" s="30"/>
      <c r="C1377" s="30"/>
      <c r="D1377" s="30"/>
      <c r="E1377" s="38"/>
      <c r="F1377" s="38"/>
      <c r="G1377" s="38"/>
      <c r="H1377" s="38"/>
      <c r="I1377" s="38"/>
      <c r="J1377" s="38"/>
      <c r="K1377" s="38"/>
      <c r="L1377" s="33"/>
      <c r="M1377" s="33"/>
      <c r="N1377" s="33"/>
      <c r="O1377" s="114"/>
      <c r="P1377" s="35"/>
      <c r="Q1377" s="33"/>
      <c r="R1377" s="33"/>
      <c r="S1377" s="33"/>
      <c r="T1377" s="33"/>
      <c r="U1377" s="33"/>
      <c r="V1377" s="33"/>
      <c r="W1377" s="33"/>
      <c r="X1377" s="33"/>
      <c r="Y1377" s="33"/>
      <c r="Z1377" s="33"/>
      <c r="AA1377" s="33"/>
      <c r="AB1377" s="33"/>
      <c r="AC1377" s="33"/>
      <c r="AD1377" s="33"/>
      <c r="AE1377" s="33"/>
      <c r="AF1377" s="33"/>
      <c r="AG1377" s="33"/>
      <c r="AH1377" s="33"/>
      <c r="AI1377" s="33"/>
      <c r="AJ1377" s="33"/>
      <c r="AK1377" s="33"/>
      <c r="AL1377" s="33"/>
      <c r="AM1377" s="33"/>
      <c r="AN1377" s="33"/>
      <c r="AO1377" s="33"/>
      <c r="AP1377" s="33"/>
      <c r="AQ1377" s="33"/>
      <c r="AR1377" s="33"/>
      <c r="AS1377" s="33"/>
    </row>
    <row r="1378" spans="1:45">
      <c r="A1378" s="30"/>
      <c r="B1378" s="30"/>
      <c r="C1378" s="30"/>
      <c r="D1378" s="30"/>
      <c r="E1378" s="38"/>
      <c r="F1378" s="38"/>
      <c r="G1378" s="38"/>
      <c r="H1378" s="38"/>
      <c r="I1378" s="38"/>
      <c r="J1378" s="38"/>
      <c r="K1378" s="38"/>
      <c r="L1378" s="33"/>
      <c r="M1378" s="33"/>
      <c r="N1378" s="33"/>
      <c r="O1378" s="114"/>
      <c r="P1378" s="35"/>
      <c r="Q1378" s="33"/>
      <c r="R1378" s="33"/>
      <c r="S1378" s="33"/>
      <c r="T1378" s="33"/>
      <c r="U1378" s="33"/>
      <c r="V1378" s="33"/>
      <c r="W1378" s="33"/>
      <c r="X1378" s="33"/>
      <c r="Y1378" s="33"/>
      <c r="Z1378" s="33"/>
      <c r="AA1378" s="33"/>
      <c r="AB1378" s="33"/>
      <c r="AC1378" s="33"/>
      <c r="AD1378" s="33"/>
      <c r="AE1378" s="33"/>
      <c r="AF1378" s="33"/>
      <c r="AG1378" s="33"/>
      <c r="AH1378" s="33"/>
      <c r="AI1378" s="33"/>
      <c r="AJ1378" s="33"/>
      <c r="AK1378" s="33"/>
      <c r="AL1378" s="33"/>
      <c r="AM1378" s="33"/>
      <c r="AN1378" s="33"/>
      <c r="AO1378" s="33"/>
      <c r="AP1378" s="33"/>
      <c r="AQ1378" s="33"/>
      <c r="AR1378" s="33"/>
      <c r="AS1378" s="33"/>
    </row>
    <row r="1379" spans="1:45">
      <c r="A1379" s="30"/>
      <c r="B1379" s="30"/>
      <c r="C1379" s="30"/>
      <c r="D1379" s="30"/>
      <c r="E1379" s="38"/>
      <c r="F1379" s="38"/>
      <c r="G1379" s="38"/>
      <c r="H1379" s="38"/>
      <c r="I1379" s="38"/>
      <c r="J1379" s="38"/>
      <c r="K1379" s="38"/>
      <c r="L1379" s="33"/>
      <c r="M1379" s="33"/>
      <c r="N1379" s="33"/>
      <c r="O1379" s="114"/>
      <c r="P1379" s="35"/>
      <c r="Q1379" s="33"/>
      <c r="R1379" s="33"/>
      <c r="S1379" s="33"/>
      <c r="T1379" s="33"/>
      <c r="U1379" s="33"/>
      <c r="V1379" s="33"/>
      <c r="W1379" s="33"/>
      <c r="X1379" s="33"/>
      <c r="Y1379" s="33"/>
      <c r="Z1379" s="33"/>
      <c r="AA1379" s="33"/>
      <c r="AB1379" s="33"/>
      <c r="AC1379" s="33"/>
      <c r="AD1379" s="33"/>
      <c r="AE1379" s="33"/>
      <c r="AF1379" s="33"/>
      <c r="AG1379" s="33"/>
      <c r="AH1379" s="33"/>
      <c r="AI1379" s="33"/>
      <c r="AJ1379" s="33"/>
      <c r="AK1379" s="33"/>
      <c r="AL1379" s="33"/>
      <c r="AM1379" s="33"/>
      <c r="AN1379" s="33"/>
      <c r="AO1379" s="33"/>
      <c r="AP1379" s="33"/>
      <c r="AQ1379" s="33"/>
      <c r="AR1379" s="33"/>
      <c r="AS1379" s="33"/>
    </row>
    <row r="1380" spans="1:45">
      <c r="A1380" s="30"/>
      <c r="B1380" s="30"/>
      <c r="C1380" s="30"/>
      <c r="D1380" s="30"/>
      <c r="E1380" s="38"/>
      <c r="F1380" s="38"/>
      <c r="G1380" s="38"/>
      <c r="H1380" s="38"/>
      <c r="I1380" s="38"/>
      <c r="J1380" s="38"/>
      <c r="K1380" s="38"/>
      <c r="L1380" s="33"/>
      <c r="M1380" s="33"/>
      <c r="N1380" s="33"/>
      <c r="O1380" s="114"/>
      <c r="P1380" s="35"/>
      <c r="Q1380" s="33"/>
      <c r="R1380" s="33"/>
      <c r="S1380" s="33"/>
      <c r="T1380" s="33"/>
      <c r="U1380" s="33"/>
      <c r="V1380" s="33"/>
      <c r="W1380" s="33"/>
      <c r="X1380" s="33"/>
      <c r="Y1380" s="33"/>
      <c r="Z1380" s="33"/>
      <c r="AA1380" s="33"/>
      <c r="AB1380" s="33"/>
      <c r="AC1380" s="33"/>
      <c r="AD1380" s="33"/>
      <c r="AE1380" s="33"/>
      <c r="AF1380" s="33"/>
      <c r="AG1380" s="33"/>
      <c r="AH1380" s="33"/>
      <c r="AI1380" s="33"/>
      <c r="AJ1380" s="33"/>
      <c r="AK1380" s="33"/>
      <c r="AL1380" s="33"/>
      <c r="AM1380" s="33"/>
      <c r="AN1380" s="33"/>
      <c r="AO1380" s="33"/>
      <c r="AP1380" s="33"/>
      <c r="AQ1380" s="33"/>
      <c r="AR1380" s="33"/>
      <c r="AS1380" s="33"/>
    </row>
    <row r="1381" spans="1:45">
      <c r="A1381" s="30"/>
      <c r="B1381" s="30"/>
      <c r="C1381" s="30"/>
      <c r="D1381" s="30"/>
      <c r="E1381" s="38"/>
      <c r="F1381" s="38"/>
      <c r="G1381" s="38"/>
      <c r="H1381" s="38"/>
      <c r="I1381" s="38"/>
      <c r="J1381" s="38"/>
      <c r="K1381" s="38"/>
      <c r="L1381" s="33"/>
      <c r="M1381" s="33"/>
      <c r="N1381" s="33"/>
      <c r="O1381" s="114"/>
      <c r="P1381" s="35"/>
      <c r="Q1381" s="33"/>
      <c r="R1381" s="33"/>
      <c r="S1381" s="33"/>
      <c r="T1381" s="33"/>
      <c r="U1381" s="33"/>
      <c r="V1381" s="33"/>
      <c r="W1381" s="33"/>
      <c r="X1381" s="33"/>
      <c r="Y1381" s="33"/>
      <c r="Z1381" s="33"/>
      <c r="AA1381" s="33"/>
      <c r="AB1381" s="33"/>
      <c r="AC1381" s="33"/>
      <c r="AD1381" s="33"/>
      <c r="AE1381" s="33"/>
      <c r="AF1381" s="33"/>
      <c r="AG1381" s="33"/>
      <c r="AH1381" s="33"/>
      <c r="AI1381" s="33"/>
      <c r="AJ1381" s="33"/>
      <c r="AK1381" s="33"/>
      <c r="AL1381" s="33"/>
      <c r="AM1381" s="33"/>
      <c r="AN1381" s="33"/>
      <c r="AO1381" s="33"/>
      <c r="AP1381" s="33"/>
      <c r="AQ1381" s="33"/>
      <c r="AR1381" s="33"/>
      <c r="AS1381" s="33"/>
    </row>
    <row r="1382" spans="1:45">
      <c r="A1382" s="30"/>
      <c r="B1382" s="30"/>
      <c r="C1382" s="30"/>
      <c r="D1382" s="30"/>
      <c r="E1382" s="38"/>
      <c r="F1382" s="38"/>
      <c r="G1382" s="38"/>
      <c r="H1382" s="38"/>
      <c r="I1382" s="38"/>
      <c r="J1382" s="38"/>
      <c r="K1382" s="38"/>
      <c r="L1382" s="33"/>
      <c r="M1382" s="33"/>
      <c r="N1382" s="33"/>
      <c r="O1382" s="114"/>
      <c r="P1382" s="35"/>
      <c r="Q1382" s="33"/>
      <c r="R1382" s="33"/>
      <c r="S1382" s="33"/>
      <c r="T1382" s="33"/>
      <c r="U1382" s="33"/>
      <c r="V1382" s="33"/>
      <c r="W1382" s="33"/>
      <c r="X1382" s="33"/>
      <c r="Y1382" s="33"/>
      <c r="Z1382" s="33"/>
      <c r="AA1382" s="33"/>
      <c r="AB1382" s="33"/>
      <c r="AC1382" s="33"/>
      <c r="AD1382" s="33"/>
      <c r="AE1382" s="33"/>
      <c r="AF1382" s="33"/>
      <c r="AG1382" s="33"/>
      <c r="AH1382" s="33"/>
      <c r="AI1382" s="33"/>
      <c r="AJ1382" s="33"/>
      <c r="AK1382" s="33"/>
      <c r="AL1382" s="33"/>
      <c r="AM1382" s="33"/>
      <c r="AN1382" s="33"/>
      <c r="AO1382" s="33"/>
      <c r="AP1382" s="33"/>
      <c r="AQ1382" s="33"/>
      <c r="AR1382" s="33"/>
      <c r="AS1382" s="33"/>
    </row>
    <row r="1383" spans="1:45">
      <c r="A1383" s="30"/>
      <c r="B1383" s="30"/>
      <c r="C1383" s="30"/>
      <c r="D1383" s="30"/>
      <c r="E1383" s="38"/>
      <c r="F1383" s="38"/>
      <c r="G1383" s="38"/>
      <c r="H1383" s="38"/>
      <c r="I1383" s="38"/>
      <c r="J1383" s="38"/>
      <c r="K1383" s="38"/>
      <c r="L1383" s="33"/>
      <c r="M1383" s="33"/>
      <c r="N1383" s="33"/>
      <c r="O1383" s="114"/>
      <c r="P1383" s="35"/>
      <c r="Q1383" s="33"/>
      <c r="R1383" s="33"/>
      <c r="S1383" s="33"/>
      <c r="T1383" s="33"/>
      <c r="U1383" s="33"/>
      <c r="V1383" s="33"/>
      <c r="W1383" s="33"/>
      <c r="X1383" s="33"/>
      <c r="Y1383" s="33"/>
      <c r="Z1383" s="33"/>
      <c r="AA1383" s="33"/>
      <c r="AB1383" s="33"/>
      <c r="AC1383" s="33"/>
      <c r="AD1383" s="33"/>
      <c r="AE1383" s="33"/>
      <c r="AF1383" s="33"/>
      <c r="AG1383" s="33"/>
      <c r="AH1383" s="33"/>
      <c r="AI1383" s="33"/>
      <c r="AJ1383" s="33"/>
      <c r="AK1383" s="33"/>
      <c r="AL1383" s="33"/>
      <c r="AM1383" s="33"/>
      <c r="AN1383" s="33"/>
      <c r="AO1383" s="33"/>
      <c r="AP1383" s="33"/>
      <c r="AQ1383" s="33"/>
      <c r="AR1383" s="33"/>
      <c r="AS1383" s="33"/>
    </row>
    <row r="1384" spans="1:45">
      <c r="A1384" s="30"/>
      <c r="B1384" s="30"/>
      <c r="C1384" s="30"/>
      <c r="D1384" s="30"/>
      <c r="E1384" s="38"/>
      <c r="F1384" s="38"/>
      <c r="G1384" s="38"/>
      <c r="H1384" s="38"/>
      <c r="I1384" s="38"/>
      <c r="J1384" s="38"/>
      <c r="K1384" s="38"/>
      <c r="L1384" s="33"/>
      <c r="M1384" s="33"/>
      <c r="N1384" s="33"/>
      <c r="O1384" s="114"/>
      <c r="P1384" s="35"/>
      <c r="Q1384" s="33"/>
      <c r="R1384" s="33"/>
      <c r="S1384" s="33"/>
      <c r="T1384" s="33"/>
      <c r="U1384" s="33"/>
      <c r="V1384" s="33"/>
      <c r="W1384" s="33"/>
      <c r="X1384" s="33"/>
      <c r="Y1384" s="33"/>
      <c r="Z1384" s="33"/>
      <c r="AA1384" s="33"/>
      <c r="AB1384" s="33"/>
      <c r="AC1384" s="33"/>
      <c r="AD1384" s="33"/>
      <c r="AE1384" s="33"/>
      <c r="AF1384" s="33"/>
      <c r="AG1384" s="33"/>
      <c r="AH1384" s="33"/>
      <c r="AI1384" s="33"/>
      <c r="AJ1384" s="33"/>
      <c r="AK1384" s="33"/>
      <c r="AL1384" s="33"/>
      <c r="AM1384" s="33"/>
      <c r="AN1384" s="33"/>
      <c r="AO1384" s="33"/>
      <c r="AP1384" s="33"/>
      <c r="AQ1384" s="33"/>
      <c r="AR1384" s="33"/>
      <c r="AS1384" s="33"/>
    </row>
    <row r="1385" spans="1:45">
      <c r="A1385" s="30"/>
      <c r="B1385" s="30"/>
      <c r="C1385" s="30"/>
      <c r="D1385" s="30"/>
      <c r="E1385" s="38"/>
      <c r="F1385" s="38"/>
      <c r="G1385" s="38"/>
      <c r="H1385" s="38"/>
      <c r="I1385" s="38"/>
      <c r="J1385" s="38"/>
      <c r="K1385" s="38"/>
      <c r="L1385" s="33"/>
      <c r="M1385" s="33"/>
      <c r="N1385" s="33"/>
      <c r="O1385" s="114"/>
      <c r="P1385" s="35"/>
      <c r="Q1385" s="33"/>
      <c r="R1385" s="33"/>
      <c r="S1385" s="33"/>
      <c r="T1385" s="33"/>
      <c r="U1385" s="33"/>
      <c r="V1385" s="33"/>
      <c r="W1385" s="33"/>
      <c r="X1385" s="33"/>
      <c r="Y1385" s="33"/>
      <c r="Z1385" s="33"/>
      <c r="AA1385" s="33"/>
      <c r="AB1385" s="33"/>
      <c r="AC1385" s="33"/>
      <c r="AD1385" s="33"/>
      <c r="AE1385" s="33"/>
      <c r="AF1385" s="33"/>
      <c r="AG1385" s="33"/>
      <c r="AH1385" s="33"/>
      <c r="AI1385" s="33"/>
      <c r="AJ1385" s="33"/>
      <c r="AK1385" s="33"/>
      <c r="AL1385" s="33"/>
      <c r="AM1385" s="33"/>
      <c r="AN1385" s="33"/>
      <c r="AO1385" s="33"/>
      <c r="AP1385" s="33"/>
      <c r="AQ1385" s="33"/>
      <c r="AR1385" s="33"/>
      <c r="AS1385" s="33"/>
    </row>
    <row r="1386" spans="1:45">
      <c r="A1386" s="30"/>
      <c r="B1386" s="30"/>
      <c r="C1386" s="30"/>
      <c r="D1386" s="30"/>
      <c r="E1386" s="38"/>
      <c r="F1386" s="38"/>
      <c r="G1386" s="38"/>
      <c r="H1386" s="38"/>
      <c r="I1386" s="38"/>
      <c r="J1386" s="38"/>
      <c r="K1386" s="38"/>
      <c r="L1386" s="33"/>
      <c r="M1386" s="33"/>
      <c r="N1386" s="33"/>
      <c r="O1386" s="114"/>
      <c r="P1386" s="35"/>
      <c r="Q1386" s="33"/>
      <c r="R1386" s="33"/>
      <c r="S1386" s="33"/>
      <c r="T1386" s="33"/>
      <c r="U1386" s="33"/>
      <c r="V1386" s="33"/>
      <c r="W1386" s="33"/>
      <c r="X1386" s="33"/>
      <c r="Y1386" s="33"/>
      <c r="Z1386" s="33"/>
      <c r="AA1386" s="33"/>
      <c r="AB1386" s="33"/>
      <c r="AC1386" s="33"/>
      <c r="AD1386" s="33"/>
      <c r="AE1386" s="33"/>
      <c r="AF1386" s="33"/>
      <c r="AG1386" s="33"/>
      <c r="AH1386" s="33"/>
      <c r="AI1386" s="33"/>
      <c r="AJ1386" s="33"/>
      <c r="AK1386" s="33"/>
      <c r="AL1386" s="33"/>
      <c r="AM1386" s="33"/>
      <c r="AN1386" s="33"/>
      <c r="AO1386" s="33"/>
      <c r="AP1386" s="33"/>
      <c r="AQ1386" s="33"/>
      <c r="AR1386" s="33"/>
      <c r="AS1386" s="33"/>
    </row>
    <row r="1387" spans="1:45">
      <c r="A1387" s="30"/>
      <c r="B1387" s="30"/>
      <c r="C1387" s="30"/>
      <c r="D1387" s="30"/>
      <c r="E1387" s="38"/>
      <c r="F1387" s="38"/>
      <c r="G1387" s="38"/>
      <c r="H1387" s="38"/>
      <c r="I1387" s="38"/>
      <c r="J1387" s="38"/>
      <c r="K1387" s="38"/>
      <c r="L1387" s="33"/>
      <c r="M1387" s="33"/>
      <c r="N1387" s="33"/>
      <c r="O1387" s="114"/>
      <c r="P1387" s="35"/>
      <c r="Q1387" s="33"/>
      <c r="R1387" s="33"/>
      <c r="S1387" s="33"/>
      <c r="T1387" s="33"/>
      <c r="U1387" s="33"/>
      <c r="V1387" s="33"/>
      <c r="W1387" s="33"/>
      <c r="X1387" s="33"/>
      <c r="Y1387" s="33"/>
      <c r="Z1387" s="33"/>
      <c r="AA1387" s="33"/>
      <c r="AB1387" s="33"/>
      <c r="AC1387" s="33"/>
      <c r="AD1387" s="33"/>
      <c r="AE1387" s="33"/>
      <c r="AF1387" s="33"/>
      <c r="AG1387" s="33"/>
      <c r="AH1387" s="33"/>
      <c r="AI1387" s="33"/>
      <c r="AJ1387" s="33"/>
      <c r="AK1387" s="33"/>
      <c r="AL1387" s="33"/>
      <c r="AM1387" s="33"/>
      <c r="AN1387" s="33"/>
      <c r="AO1387" s="33"/>
      <c r="AP1387" s="33"/>
      <c r="AQ1387" s="33"/>
      <c r="AR1387" s="33"/>
      <c r="AS1387" s="33"/>
    </row>
    <row r="1388" spans="1:45">
      <c r="A1388" s="30"/>
      <c r="B1388" s="30"/>
      <c r="C1388" s="30"/>
      <c r="D1388" s="30"/>
      <c r="E1388" s="38"/>
      <c r="F1388" s="38"/>
      <c r="G1388" s="38"/>
      <c r="H1388" s="38"/>
      <c r="I1388" s="38"/>
      <c r="J1388" s="38"/>
      <c r="K1388" s="38"/>
      <c r="L1388" s="33"/>
      <c r="M1388" s="33"/>
      <c r="N1388" s="33"/>
      <c r="O1388" s="114"/>
      <c r="P1388" s="35"/>
      <c r="Q1388" s="33"/>
      <c r="R1388" s="33"/>
      <c r="S1388" s="33"/>
      <c r="T1388" s="33"/>
      <c r="U1388" s="33"/>
      <c r="V1388" s="33"/>
      <c r="W1388" s="33"/>
      <c r="X1388" s="33"/>
      <c r="Y1388" s="33"/>
      <c r="Z1388" s="33"/>
      <c r="AA1388" s="33"/>
      <c r="AB1388" s="33"/>
      <c r="AC1388" s="33"/>
      <c r="AD1388" s="33"/>
      <c r="AE1388" s="33"/>
      <c r="AF1388" s="33"/>
      <c r="AG1388" s="33"/>
      <c r="AH1388" s="33"/>
      <c r="AI1388" s="33"/>
      <c r="AJ1388" s="33"/>
      <c r="AK1388" s="33"/>
      <c r="AL1388" s="33"/>
      <c r="AM1388" s="33"/>
      <c r="AN1388" s="33"/>
      <c r="AO1388" s="33"/>
      <c r="AP1388" s="33"/>
      <c r="AQ1388" s="33"/>
      <c r="AR1388" s="33"/>
      <c r="AS1388" s="33"/>
    </row>
    <row r="1389" spans="1:45">
      <c r="A1389" s="30"/>
      <c r="B1389" s="30"/>
      <c r="C1389" s="30"/>
      <c r="D1389" s="30"/>
      <c r="E1389" s="38"/>
      <c r="F1389" s="38"/>
      <c r="G1389" s="38"/>
      <c r="H1389" s="38"/>
      <c r="I1389" s="38"/>
      <c r="J1389" s="38"/>
      <c r="K1389" s="38"/>
      <c r="L1389" s="33"/>
      <c r="M1389" s="33"/>
      <c r="N1389" s="33"/>
      <c r="O1389" s="114"/>
      <c r="P1389" s="35"/>
      <c r="Q1389" s="33"/>
      <c r="R1389" s="33"/>
      <c r="S1389" s="33"/>
      <c r="T1389" s="33"/>
      <c r="U1389" s="33"/>
      <c r="V1389" s="33"/>
      <c r="W1389" s="33"/>
      <c r="X1389" s="33"/>
      <c r="Y1389" s="33"/>
      <c r="Z1389" s="33"/>
      <c r="AA1389" s="33"/>
      <c r="AB1389" s="33"/>
      <c r="AC1389" s="33"/>
      <c r="AD1389" s="33"/>
      <c r="AE1389" s="33"/>
      <c r="AF1389" s="33"/>
      <c r="AG1389" s="33"/>
      <c r="AH1389" s="33"/>
      <c r="AI1389" s="33"/>
      <c r="AJ1389" s="33"/>
      <c r="AK1389" s="33"/>
      <c r="AL1389" s="33"/>
      <c r="AM1389" s="33"/>
      <c r="AN1389" s="33"/>
      <c r="AO1389" s="33"/>
      <c r="AP1389" s="33"/>
      <c r="AQ1389" s="33"/>
      <c r="AR1389" s="33"/>
      <c r="AS1389" s="33"/>
    </row>
    <row r="1390" spans="1:45">
      <c r="A1390" s="30"/>
      <c r="B1390" s="30"/>
      <c r="C1390" s="30"/>
      <c r="D1390" s="30"/>
      <c r="E1390" s="38"/>
      <c r="F1390" s="38"/>
      <c r="G1390" s="38"/>
      <c r="H1390" s="38"/>
      <c r="I1390" s="38"/>
      <c r="J1390" s="38"/>
      <c r="K1390" s="38"/>
      <c r="L1390" s="33"/>
      <c r="M1390" s="33"/>
      <c r="N1390" s="33"/>
      <c r="O1390" s="114"/>
      <c r="P1390" s="35"/>
      <c r="Q1390" s="33"/>
      <c r="R1390" s="33"/>
      <c r="S1390" s="33"/>
      <c r="T1390" s="33"/>
      <c r="U1390" s="33"/>
      <c r="V1390" s="33"/>
      <c r="W1390" s="33"/>
      <c r="X1390" s="33"/>
      <c r="Y1390" s="33"/>
      <c r="Z1390" s="33"/>
      <c r="AA1390" s="33"/>
      <c r="AB1390" s="33"/>
      <c r="AC1390" s="33"/>
      <c r="AD1390" s="33"/>
      <c r="AE1390" s="33"/>
      <c r="AF1390" s="33"/>
      <c r="AG1390" s="33"/>
      <c r="AH1390" s="33"/>
      <c r="AI1390" s="33"/>
      <c r="AJ1390" s="33"/>
      <c r="AK1390" s="33"/>
      <c r="AL1390" s="33"/>
      <c r="AM1390" s="33"/>
      <c r="AN1390" s="33"/>
      <c r="AO1390" s="33"/>
      <c r="AP1390" s="33"/>
      <c r="AQ1390" s="33"/>
      <c r="AR1390" s="33"/>
      <c r="AS1390" s="33"/>
    </row>
    <row r="1391" spans="1:45">
      <c r="A1391" s="30"/>
      <c r="B1391" s="30"/>
      <c r="C1391" s="30"/>
      <c r="D1391" s="30"/>
      <c r="E1391" s="38"/>
      <c r="F1391" s="38"/>
      <c r="G1391" s="38"/>
      <c r="H1391" s="38"/>
      <c r="I1391" s="38"/>
      <c r="J1391" s="38"/>
      <c r="K1391" s="38"/>
      <c r="L1391" s="33"/>
      <c r="M1391" s="33"/>
      <c r="N1391" s="33"/>
      <c r="O1391" s="114"/>
      <c r="P1391" s="35"/>
      <c r="Q1391" s="33"/>
      <c r="R1391" s="33"/>
      <c r="S1391" s="33"/>
      <c r="T1391" s="33"/>
      <c r="U1391" s="33"/>
      <c r="V1391" s="33"/>
      <c r="W1391" s="33"/>
      <c r="X1391" s="33"/>
      <c r="Y1391" s="33"/>
      <c r="Z1391" s="33"/>
      <c r="AA1391" s="33"/>
      <c r="AB1391" s="33"/>
      <c r="AC1391" s="33"/>
      <c r="AD1391" s="33"/>
      <c r="AE1391" s="33"/>
      <c r="AF1391" s="33"/>
      <c r="AG1391" s="33"/>
      <c r="AH1391" s="33"/>
      <c r="AI1391" s="33"/>
      <c r="AJ1391" s="33"/>
      <c r="AK1391" s="33"/>
      <c r="AL1391" s="33"/>
      <c r="AM1391" s="33"/>
      <c r="AN1391" s="33"/>
      <c r="AO1391" s="33"/>
      <c r="AP1391" s="33"/>
      <c r="AQ1391" s="33"/>
      <c r="AR1391" s="33"/>
      <c r="AS1391" s="33"/>
    </row>
    <row r="1392" spans="1:45">
      <c r="A1392" s="30"/>
      <c r="B1392" s="30"/>
      <c r="C1392" s="30"/>
      <c r="D1392" s="30"/>
      <c r="E1392" s="38"/>
      <c r="F1392" s="38"/>
      <c r="G1392" s="38"/>
      <c r="H1392" s="38"/>
      <c r="I1392" s="38"/>
      <c r="J1392" s="38"/>
      <c r="K1392" s="38"/>
      <c r="L1392" s="33"/>
      <c r="M1392" s="33"/>
      <c r="N1392" s="33"/>
      <c r="O1392" s="114"/>
      <c r="P1392" s="35"/>
      <c r="Q1392" s="33"/>
      <c r="R1392" s="33"/>
      <c r="S1392" s="33"/>
      <c r="T1392" s="33"/>
      <c r="U1392" s="33"/>
      <c r="V1392" s="33"/>
      <c r="W1392" s="33"/>
      <c r="X1392" s="33"/>
      <c r="Y1392" s="33"/>
      <c r="Z1392" s="33"/>
      <c r="AA1392" s="33"/>
      <c r="AB1392" s="33"/>
      <c r="AC1392" s="33"/>
      <c r="AD1392" s="33"/>
      <c r="AE1392" s="33"/>
      <c r="AF1392" s="33"/>
      <c r="AG1392" s="33"/>
      <c r="AH1392" s="33"/>
      <c r="AI1392" s="33"/>
      <c r="AJ1392" s="33"/>
      <c r="AK1392" s="33"/>
      <c r="AL1392" s="33"/>
      <c r="AM1392" s="33"/>
      <c r="AN1392" s="33"/>
      <c r="AO1392" s="33"/>
      <c r="AP1392" s="33"/>
      <c r="AQ1392" s="33"/>
      <c r="AR1392" s="33"/>
      <c r="AS1392" s="33"/>
    </row>
    <row r="1393" spans="1:45">
      <c r="A1393" s="30"/>
      <c r="B1393" s="30"/>
      <c r="C1393" s="30"/>
      <c r="D1393" s="30"/>
      <c r="E1393" s="38"/>
      <c r="F1393" s="38"/>
      <c r="G1393" s="38"/>
      <c r="H1393" s="38"/>
      <c r="I1393" s="38"/>
      <c r="J1393" s="38"/>
      <c r="K1393" s="38"/>
      <c r="L1393" s="33"/>
      <c r="M1393" s="33"/>
      <c r="N1393" s="33"/>
      <c r="O1393" s="114"/>
      <c r="P1393" s="35"/>
      <c r="Q1393" s="33"/>
      <c r="R1393" s="33"/>
      <c r="S1393" s="33"/>
      <c r="T1393" s="33"/>
      <c r="U1393" s="33"/>
      <c r="V1393" s="33"/>
      <c r="W1393" s="33"/>
      <c r="X1393" s="33"/>
      <c r="Y1393" s="33"/>
      <c r="Z1393" s="33"/>
      <c r="AA1393" s="33"/>
      <c r="AB1393" s="33"/>
      <c r="AC1393" s="33"/>
      <c r="AD1393" s="33"/>
      <c r="AE1393" s="33"/>
      <c r="AF1393" s="33"/>
      <c r="AG1393" s="33"/>
      <c r="AH1393" s="33"/>
      <c r="AI1393" s="33"/>
      <c r="AJ1393" s="33"/>
      <c r="AK1393" s="33"/>
      <c r="AL1393" s="33"/>
      <c r="AM1393" s="33"/>
      <c r="AN1393" s="33"/>
      <c r="AO1393" s="33"/>
      <c r="AP1393" s="33"/>
      <c r="AQ1393" s="33"/>
      <c r="AR1393" s="33"/>
      <c r="AS1393" s="33"/>
    </row>
    <row r="1394" spans="1:45">
      <c r="A1394" s="30"/>
      <c r="B1394" s="30"/>
      <c r="C1394" s="30"/>
      <c r="D1394" s="30"/>
      <c r="E1394" s="38"/>
      <c r="F1394" s="38"/>
      <c r="G1394" s="38"/>
      <c r="H1394" s="38"/>
      <c r="I1394" s="38"/>
      <c r="J1394" s="38"/>
      <c r="K1394" s="38"/>
      <c r="L1394" s="33"/>
      <c r="M1394" s="33"/>
      <c r="N1394" s="33"/>
      <c r="O1394" s="114"/>
      <c r="P1394" s="35"/>
      <c r="Q1394" s="33"/>
      <c r="R1394" s="33"/>
      <c r="S1394" s="33"/>
      <c r="T1394" s="33"/>
      <c r="U1394" s="33"/>
      <c r="V1394" s="33"/>
      <c r="W1394" s="33"/>
      <c r="X1394" s="33"/>
      <c r="Y1394" s="33"/>
      <c r="Z1394" s="33"/>
      <c r="AA1394" s="33"/>
      <c r="AB1394" s="33"/>
      <c r="AC1394" s="33"/>
      <c r="AD1394" s="33"/>
      <c r="AE1394" s="33"/>
      <c r="AF1394" s="33"/>
      <c r="AG1394" s="33"/>
      <c r="AH1394" s="33"/>
      <c r="AI1394" s="33"/>
      <c r="AJ1394" s="33"/>
      <c r="AK1394" s="33"/>
      <c r="AL1394" s="33"/>
      <c r="AM1394" s="33"/>
      <c r="AN1394" s="33"/>
      <c r="AO1394" s="33"/>
      <c r="AP1394" s="33"/>
      <c r="AQ1394" s="33"/>
      <c r="AR1394" s="33"/>
      <c r="AS1394" s="33"/>
    </row>
    <row r="1395" spans="1:45">
      <c r="A1395" s="30"/>
      <c r="B1395" s="30"/>
      <c r="C1395" s="30"/>
      <c r="D1395" s="30"/>
      <c r="E1395" s="38"/>
      <c r="F1395" s="38"/>
      <c r="G1395" s="38"/>
      <c r="H1395" s="38"/>
      <c r="I1395" s="38"/>
      <c r="J1395" s="38"/>
      <c r="K1395" s="38"/>
      <c r="L1395" s="33"/>
      <c r="M1395" s="33"/>
      <c r="N1395" s="33"/>
      <c r="O1395" s="114"/>
      <c r="P1395" s="35"/>
      <c r="Q1395" s="33"/>
      <c r="R1395" s="33"/>
      <c r="S1395" s="33"/>
      <c r="T1395" s="33"/>
      <c r="U1395" s="33"/>
      <c r="V1395" s="33"/>
      <c r="W1395" s="33"/>
      <c r="X1395" s="33"/>
      <c r="Y1395" s="33"/>
      <c r="Z1395" s="33"/>
      <c r="AA1395" s="33"/>
      <c r="AB1395" s="33"/>
      <c r="AC1395" s="33"/>
      <c r="AD1395" s="33"/>
      <c r="AE1395" s="33"/>
      <c r="AF1395" s="33"/>
      <c r="AG1395" s="33"/>
      <c r="AH1395" s="33"/>
      <c r="AI1395" s="33"/>
      <c r="AJ1395" s="33"/>
      <c r="AK1395" s="33"/>
      <c r="AL1395" s="33"/>
      <c r="AM1395" s="33"/>
      <c r="AN1395" s="33"/>
      <c r="AO1395" s="33"/>
      <c r="AP1395" s="33"/>
      <c r="AQ1395" s="33"/>
      <c r="AR1395" s="33"/>
      <c r="AS1395" s="33"/>
    </row>
    <row r="1396" spans="1:45">
      <c r="A1396" s="30"/>
      <c r="B1396" s="30"/>
      <c r="C1396" s="30"/>
      <c r="D1396" s="30"/>
      <c r="E1396" s="38"/>
      <c r="F1396" s="38"/>
      <c r="G1396" s="38"/>
      <c r="H1396" s="38"/>
      <c r="I1396" s="38"/>
      <c r="J1396" s="38"/>
      <c r="K1396" s="38"/>
      <c r="L1396" s="33"/>
      <c r="M1396" s="33"/>
      <c r="N1396" s="33"/>
      <c r="O1396" s="114"/>
      <c r="P1396" s="35"/>
      <c r="Q1396" s="33"/>
      <c r="R1396" s="33"/>
      <c r="S1396" s="33"/>
      <c r="T1396" s="33"/>
      <c r="U1396" s="33"/>
      <c r="V1396" s="33"/>
      <c r="W1396" s="33"/>
      <c r="X1396" s="33"/>
      <c r="Y1396" s="33"/>
      <c r="Z1396" s="33"/>
      <c r="AA1396" s="33"/>
      <c r="AB1396" s="33"/>
      <c r="AC1396" s="33"/>
      <c r="AD1396" s="33"/>
      <c r="AE1396" s="33"/>
      <c r="AF1396" s="33"/>
      <c r="AG1396" s="33"/>
      <c r="AH1396" s="33"/>
      <c r="AI1396" s="33"/>
      <c r="AJ1396" s="33"/>
      <c r="AK1396" s="33"/>
      <c r="AL1396" s="33"/>
      <c r="AM1396" s="33"/>
      <c r="AN1396" s="33"/>
      <c r="AO1396" s="33"/>
      <c r="AP1396" s="33"/>
      <c r="AQ1396" s="33"/>
      <c r="AR1396" s="33"/>
      <c r="AS1396" s="33"/>
    </row>
    <row r="1397" spans="1:45">
      <c r="A1397" s="30"/>
      <c r="B1397" s="30"/>
      <c r="C1397" s="30"/>
      <c r="D1397" s="30"/>
      <c r="E1397" s="38"/>
      <c r="F1397" s="38"/>
      <c r="G1397" s="38"/>
      <c r="H1397" s="38"/>
      <c r="I1397" s="38"/>
      <c r="J1397" s="38"/>
      <c r="K1397" s="38"/>
      <c r="L1397" s="33"/>
      <c r="M1397" s="33"/>
      <c r="N1397" s="33"/>
      <c r="O1397" s="114"/>
      <c r="P1397" s="35"/>
      <c r="Q1397" s="33"/>
      <c r="R1397" s="33"/>
      <c r="S1397" s="33"/>
      <c r="T1397" s="33"/>
      <c r="U1397" s="33"/>
      <c r="V1397" s="33"/>
      <c r="W1397" s="33"/>
      <c r="X1397" s="33"/>
      <c r="Y1397" s="33"/>
      <c r="Z1397" s="33"/>
      <c r="AA1397" s="33"/>
      <c r="AB1397" s="33"/>
      <c r="AC1397" s="33"/>
      <c r="AD1397" s="33"/>
      <c r="AE1397" s="33"/>
      <c r="AF1397" s="33"/>
      <c r="AG1397" s="33"/>
      <c r="AH1397" s="33"/>
      <c r="AI1397" s="33"/>
      <c r="AJ1397" s="33"/>
      <c r="AK1397" s="33"/>
      <c r="AL1397" s="33"/>
      <c r="AM1397" s="33"/>
      <c r="AN1397" s="33"/>
      <c r="AO1397" s="33"/>
      <c r="AP1397" s="33"/>
      <c r="AQ1397" s="33"/>
      <c r="AR1397" s="33"/>
      <c r="AS1397" s="33"/>
    </row>
    <row r="1398" spans="1:45">
      <c r="A1398" s="30"/>
      <c r="B1398" s="30"/>
      <c r="C1398" s="30"/>
      <c r="D1398" s="30"/>
      <c r="E1398" s="38"/>
      <c r="F1398" s="38"/>
      <c r="G1398" s="38"/>
      <c r="H1398" s="38"/>
      <c r="I1398" s="38"/>
      <c r="J1398" s="38"/>
      <c r="K1398" s="38"/>
      <c r="L1398" s="33"/>
      <c r="M1398" s="33"/>
      <c r="N1398" s="33"/>
      <c r="O1398" s="114"/>
      <c r="P1398" s="35"/>
      <c r="Q1398" s="33"/>
      <c r="R1398" s="33"/>
      <c r="S1398" s="33"/>
      <c r="T1398" s="33"/>
      <c r="U1398" s="33"/>
      <c r="V1398" s="33"/>
      <c r="W1398" s="33"/>
      <c r="X1398" s="33"/>
      <c r="Y1398" s="33"/>
      <c r="Z1398" s="33"/>
      <c r="AA1398" s="33"/>
      <c r="AB1398" s="33"/>
      <c r="AC1398" s="33"/>
      <c r="AD1398" s="33"/>
      <c r="AE1398" s="33"/>
      <c r="AF1398" s="33"/>
      <c r="AG1398" s="33"/>
      <c r="AH1398" s="33"/>
      <c r="AI1398" s="33"/>
      <c r="AJ1398" s="33"/>
      <c r="AK1398" s="33"/>
      <c r="AL1398" s="33"/>
      <c r="AM1398" s="33"/>
      <c r="AN1398" s="33"/>
      <c r="AO1398" s="33"/>
      <c r="AP1398" s="33"/>
      <c r="AQ1398" s="33"/>
      <c r="AR1398" s="33"/>
      <c r="AS1398" s="33"/>
    </row>
    <row r="1399" spans="1:45">
      <c r="A1399" s="30"/>
      <c r="B1399" s="30"/>
      <c r="C1399" s="30"/>
      <c r="D1399" s="30"/>
      <c r="E1399" s="38"/>
      <c r="F1399" s="38"/>
      <c r="G1399" s="38"/>
      <c r="H1399" s="38"/>
      <c r="I1399" s="38"/>
      <c r="J1399" s="38"/>
      <c r="K1399" s="38"/>
      <c r="L1399" s="33"/>
      <c r="M1399" s="33"/>
      <c r="N1399" s="33"/>
      <c r="O1399" s="114"/>
      <c r="P1399" s="35"/>
      <c r="Q1399" s="33"/>
      <c r="R1399" s="33"/>
      <c r="S1399" s="33"/>
      <c r="T1399" s="33"/>
      <c r="U1399" s="33"/>
      <c r="V1399" s="33"/>
      <c r="W1399" s="33"/>
      <c r="X1399" s="33"/>
      <c r="Y1399" s="33"/>
      <c r="Z1399" s="33"/>
      <c r="AA1399" s="33"/>
      <c r="AB1399" s="33"/>
      <c r="AC1399" s="33"/>
      <c r="AD1399" s="33"/>
      <c r="AE1399" s="33"/>
      <c r="AF1399" s="33"/>
      <c r="AG1399" s="33"/>
      <c r="AH1399" s="33"/>
      <c r="AI1399" s="33"/>
      <c r="AJ1399" s="33"/>
      <c r="AK1399" s="33"/>
      <c r="AL1399" s="33"/>
      <c r="AM1399" s="33"/>
      <c r="AN1399" s="33"/>
      <c r="AO1399" s="33"/>
      <c r="AP1399" s="33"/>
      <c r="AQ1399" s="33"/>
      <c r="AR1399" s="33"/>
      <c r="AS1399" s="33"/>
    </row>
    <row r="1400" spans="1:45">
      <c r="A1400" s="30"/>
      <c r="B1400" s="30"/>
      <c r="C1400" s="30"/>
      <c r="D1400" s="30"/>
      <c r="E1400" s="38"/>
      <c r="F1400" s="38"/>
      <c r="G1400" s="38"/>
      <c r="H1400" s="38"/>
      <c r="I1400" s="38"/>
      <c r="J1400" s="38"/>
      <c r="K1400" s="38"/>
      <c r="L1400" s="33"/>
      <c r="M1400" s="33"/>
      <c r="N1400" s="33"/>
      <c r="O1400" s="114"/>
      <c r="P1400" s="35"/>
      <c r="Q1400" s="33"/>
      <c r="R1400" s="33"/>
      <c r="S1400" s="33"/>
      <c r="T1400" s="33"/>
      <c r="U1400" s="33"/>
      <c r="V1400" s="33"/>
      <c r="W1400" s="33"/>
      <c r="X1400" s="33"/>
      <c r="Y1400" s="33"/>
      <c r="Z1400" s="33"/>
      <c r="AA1400" s="33"/>
      <c r="AB1400" s="33"/>
      <c r="AC1400" s="33"/>
      <c r="AD1400" s="33"/>
      <c r="AE1400" s="33"/>
      <c r="AF1400" s="33"/>
      <c r="AG1400" s="33"/>
      <c r="AH1400" s="33"/>
      <c r="AI1400" s="33"/>
      <c r="AJ1400" s="33"/>
      <c r="AK1400" s="33"/>
      <c r="AL1400" s="33"/>
      <c r="AM1400" s="33"/>
      <c r="AN1400" s="33"/>
      <c r="AO1400" s="33"/>
      <c r="AP1400" s="33"/>
      <c r="AQ1400" s="33"/>
      <c r="AR1400" s="33"/>
      <c r="AS1400" s="33"/>
    </row>
    <row r="1401" spans="1:45">
      <c r="A1401" s="30"/>
      <c r="B1401" s="30"/>
      <c r="C1401" s="30"/>
      <c r="D1401" s="30"/>
      <c r="E1401" s="38"/>
      <c r="F1401" s="38"/>
      <c r="G1401" s="38"/>
      <c r="H1401" s="38"/>
      <c r="I1401" s="38"/>
      <c r="J1401" s="38"/>
      <c r="K1401" s="38"/>
      <c r="L1401" s="33"/>
      <c r="M1401" s="33"/>
      <c r="N1401" s="33"/>
      <c r="O1401" s="114"/>
      <c r="P1401" s="35"/>
      <c r="Q1401" s="33"/>
      <c r="R1401" s="33"/>
      <c r="S1401" s="33"/>
      <c r="T1401" s="33"/>
      <c r="U1401" s="33"/>
      <c r="V1401" s="33"/>
      <c r="W1401" s="33"/>
      <c r="X1401" s="33"/>
      <c r="Y1401" s="33"/>
      <c r="Z1401" s="33"/>
      <c r="AA1401" s="33"/>
      <c r="AB1401" s="33"/>
      <c r="AC1401" s="33"/>
      <c r="AD1401" s="33"/>
      <c r="AE1401" s="33"/>
      <c r="AF1401" s="33"/>
      <c r="AG1401" s="33"/>
      <c r="AH1401" s="33"/>
      <c r="AI1401" s="33"/>
      <c r="AJ1401" s="33"/>
      <c r="AK1401" s="33"/>
      <c r="AL1401" s="33"/>
      <c r="AM1401" s="33"/>
      <c r="AN1401" s="33"/>
      <c r="AO1401" s="33"/>
      <c r="AP1401" s="33"/>
      <c r="AQ1401" s="33"/>
      <c r="AR1401" s="33"/>
      <c r="AS1401" s="33"/>
    </row>
    <row r="1402" spans="1:45">
      <c r="A1402" s="30"/>
      <c r="B1402" s="30"/>
      <c r="C1402" s="30"/>
      <c r="D1402" s="30"/>
      <c r="E1402" s="38"/>
      <c r="F1402" s="38"/>
      <c r="G1402" s="38"/>
      <c r="H1402" s="38"/>
      <c r="I1402" s="38"/>
      <c r="J1402" s="38"/>
      <c r="K1402" s="38"/>
      <c r="L1402" s="33"/>
      <c r="M1402" s="33"/>
      <c r="N1402" s="33"/>
      <c r="O1402" s="114"/>
      <c r="P1402" s="35"/>
      <c r="Q1402" s="33"/>
      <c r="R1402" s="33"/>
      <c r="S1402" s="33"/>
      <c r="T1402" s="33"/>
      <c r="U1402" s="33"/>
      <c r="V1402" s="33"/>
      <c r="W1402" s="33"/>
      <c r="X1402" s="33"/>
      <c r="Y1402" s="33"/>
      <c r="Z1402" s="33"/>
      <c r="AA1402" s="33"/>
      <c r="AB1402" s="33"/>
      <c r="AC1402" s="33"/>
      <c r="AD1402" s="33"/>
      <c r="AE1402" s="33"/>
      <c r="AF1402" s="33"/>
      <c r="AG1402" s="33"/>
      <c r="AH1402" s="33"/>
      <c r="AI1402" s="33"/>
      <c r="AJ1402" s="33"/>
      <c r="AK1402" s="33"/>
      <c r="AL1402" s="33"/>
      <c r="AM1402" s="33"/>
      <c r="AN1402" s="33"/>
      <c r="AO1402" s="33"/>
      <c r="AP1402" s="33"/>
      <c r="AQ1402" s="33"/>
      <c r="AR1402" s="33"/>
      <c r="AS1402" s="33"/>
    </row>
    <row r="1403" spans="1:45">
      <c r="A1403" s="30"/>
      <c r="B1403" s="30"/>
      <c r="C1403" s="30"/>
      <c r="D1403" s="30"/>
      <c r="E1403" s="38"/>
      <c r="F1403" s="38"/>
      <c r="G1403" s="38"/>
      <c r="H1403" s="38"/>
      <c r="I1403" s="38"/>
      <c r="J1403" s="38"/>
      <c r="K1403" s="38"/>
      <c r="L1403" s="33"/>
      <c r="M1403" s="33"/>
      <c r="N1403" s="33"/>
      <c r="O1403" s="114"/>
      <c r="P1403" s="35"/>
      <c r="Q1403" s="33"/>
      <c r="R1403" s="33"/>
      <c r="S1403" s="33"/>
      <c r="T1403" s="33"/>
      <c r="U1403" s="33"/>
      <c r="V1403" s="33"/>
      <c r="W1403" s="33"/>
      <c r="X1403" s="33"/>
      <c r="Y1403" s="33"/>
      <c r="Z1403" s="33"/>
      <c r="AA1403" s="33"/>
      <c r="AB1403" s="33"/>
      <c r="AC1403" s="33"/>
      <c r="AD1403" s="33"/>
      <c r="AE1403" s="33"/>
      <c r="AF1403" s="33"/>
      <c r="AG1403" s="33"/>
      <c r="AH1403" s="33"/>
      <c r="AI1403" s="33"/>
      <c r="AJ1403" s="33"/>
      <c r="AK1403" s="33"/>
      <c r="AL1403" s="33"/>
      <c r="AM1403" s="33"/>
      <c r="AN1403" s="33"/>
      <c r="AO1403" s="33"/>
      <c r="AP1403" s="33"/>
      <c r="AQ1403" s="33"/>
      <c r="AR1403" s="33"/>
      <c r="AS1403" s="33"/>
    </row>
    <row r="1404" spans="1:45">
      <c r="A1404" s="30"/>
      <c r="B1404" s="30"/>
      <c r="C1404" s="30"/>
      <c r="D1404" s="30"/>
      <c r="E1404" s="38"/>
      <c r="F1404" s="38"/>
      <c r="G1404" s="38"/>
      <c r="H1404" s="38"/>
      <c r="I1404" s="38"/>
      <c r="J1404" s="38"/>
      <c r="K1404" s="38"/>
      <c r="L1404" s="33"/>
      <c r="M1404" s="33"/>
      <c r="N1404" s="33"/>
      <c r="O1404" s="114"/>
      <c r="P1404" s="35"/>
      <c r="Q1404" s="33"/>
      <c r="R1404" s="33"/>
      <c r="S1404" s="33"/>
      <c r="T1404" s="33"/>
      <c r="U1404" s="33"/>
      <c r="V1404" s="33"/>
      <c r="W1404" s="33"/>
      <c r="X1404" s="33"/>
      <c r="Y1404" s="33"/>
      <c r="Z1404" s="33"/>
      <c r="AA1404" s="33"/>
      <c r="AB1404" s="33"/>
      <c r="AC1404" s="33"/>
      <c r="AD1404" s="33"/>
      <c r="AE1404" s="33"/>
      <c r="AF1404" s="33"/>
      <c r="AG1404" s="33"/>
      <c r="AH1404" s="33"/>
      <c r="AI1404" s="33"/>
      <c r="AJ1404" s="33"/>
      <c r="AK1404" s="33"/>
      <c r="AL1404" s="33"/>
      <c r="AM1404" s="33"/>
      <c r="AN1404" s="33"/>
      <c r="AO1404" s="33"/>
      <c r="AP1404" s="33"/>
      <c r="AQ1404" s="33"/>
      <c r="AR1404" s="33"/>
      <c r="AS1404" s="33"/>
    </row>
    <row r="1405" spans="1:45">
      <c r="A1405" s="30"/>
      <c r="B1405" s="30"/>
      <c r="C1405" s="30"/>
      <c r="D1405" s="30"/>
      <c r="E1405" s="38"/>
      <c r="F1405" s="38"/>
      <c r="G1405" s="38"/>
      <c r="H1405" s="38"/>
      <c r="I1405" s="38"/>
      <c r="J1405" s="38"/>
      <c r="K1405" s="38"/>
      <c r="L1405" s="33"/>
      <c r="M1405" s="33"/>
      <c r="N1405" s="33"/>
      <c r="O1405" s="114"/>
      <c r="P1405" s="35"/>
      <c r="Q1405" s="33"/>
      <c r="R1405" s="33"/>
      <c r="S1405" s="33"/>
      <c r="T1405" s="33"/>
      <c r="U1405" s="33"/>
      <c r="V1405" s="33"/>
      <c r="W1405" s="33"/>
      <c r="X1405" s="33"/>
      <c r="Y1405" s="33"/>
      <c r="Z1405" s="33"/>
      <c r="AA1405" s="33"/>
      <c r="AB1405" s="33"/>
      <c r="AC1405" s="33"/>
      <c r="AD1405" s="33"/>
      <c r="AE1405" s="33"/>
      <c r="AF1405" s="33"/>
      <c r="AG1405" s="33"/>
      <c r="AH1405" s="33"/>
      <c r="AI1405" s="33"/>
      <c r="AJ1405" s="33"/>
      <c r="AK1405" s="33"/>
      <c r="AL1405" s="33"/>
      <c r="AM1405" s="33"/>
      <c r="AN1405" s="33"/>
      <c r="AO1405" s="33"/>
      <c r="AP1405" s="33"/>
      <c r="AQ1405" s="33"/>
      <c r="AR1405" s="33"/>
      <c r="AS1405" s="33"/>
    </row>
    <row r="1406" spans="1:45">
      <c r="A1406" s="30"/>
      <c r="B1406" s="30"/>
      <c r="C1406" s="30"/>
      <c r="D1406" s="30"/>
      <c r="E1406" s="38"/>
      <c r="F1406" s="38"/>
      <c r="G1406" s="38"/>
      <c r="H1406" s="38"/>
      <c r="I1406" s="38"/>
      <c r="J1406" s="38"/>
      <c r="K1406" s="38"/>
      <c r="L1406" s="33"/>
      <c r="M1406" s="33"/>
      <c r="N1406" s="33"/>
      <c r="O1406" s="114"/>
      <c r="P1406" s="35"/>
      <c r="Q1406" s="33"/>
      <c r="R1406" s="33"/>
      <c r="S1406" s="33"/>
      <c r="T1406" s="33"/>
      <c r="U1406" s="33"/>
      <c r="V1406" s="33"/>
      <c r="W1406" s="33"/>
      <c r="X1406" s="33"/>
      <c r="Y1406" s="33"/>
      <c r="Z1406" s="33"/>
      <c r="AA1406" s="33"/>
      <c r="AB1406" s="33"/>
      <c r="AC1406" s="33"/>
      <c r="AD1406" s="33"/>
      <c r="AE1406" s="33"/>
      <c r="AF1406" s="33"/>
      <c r="AG1406" s="33"/>
      <c r="AH1406" s="33"/>
      <c r="AI1406" s="33"/>
      <c r="AJ1406" s="33"/>
      <c r="AK1406" s="33"/>
      <c r="AL1406" s="33"/>
      <c r="AM1406" s="33"/>
      <c r="AN1406" s="33"/>
      <c r="AO1406" s="33"/>
      <c r="AP1406" s="33"/>
      <c r="AQ1406" s="33"/>
      <c r="AR1406" s="33"/>
      <c r="AS1406" s="33"/>
    </row>
  </sheetData>
  <sheetProtection password="F7E3" sheet="1" objects="1" scenarios="1"/>
  <mergeCells count="2">
    <mergeCell ref="A2:N2"/>
    <mergeCell ref="O2:AS2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120" verticalDpi="14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AC154"/>
  <sheetViews>
    <sheetView topLeftCell="A4" zoomScale="85" zoomScaleNormal="85" workbookViewId="0">
      <selection activeCell="A41" sqref="A41"/>
    </sheetView>
  </sheetViews>
  <sheetFormatPr defaultColWidth="9.109375" defaultRowHeight="17.399999999999999" customHeight="1"/>
  <cols>
    <col min="1" max="1" width="52.5546875" style="56" customWidth="1"/>
    <col min="2" max="2" width="12.44140625" style="56" customWidth="1"/>
    <col min="3" max="12" width="11.6640625" style="56" customWidth="1"/>
    <col min="13" max="13" width="10.44140625" style="56" hidden="1" customWidth="1"/>
    <col min="14" max="14" width="11.33203125" style="56" hidden="1" customWidth="1"/>
    <col min="15" max="15" width="14.88671875" style="56" bestFit="1" customWidth="1"/>
    <col min="16" max="23" width="13" style="56" customWidth="1"/>
    <col min="24" max="25" width="9.109375" style="56"/>
    <col min="26" max="26" width="12.109375" style="56" customWidth="1"/>
    <col min="27" max="16384" width="9.109375" style="56"/>
  </cols>
  <sheetData>
    <row r="1" spans="1:29" ht="15" customHeight="1">
      <c r="A1" s="42"/>
      <c r="B1" s="42"/>
      <c r="C1" s="42"/>
      <c r="D1" s="42"/>
      <c r="E1" s="42"/>
      <c r="F1" s="42"/>
      <c r="G1" s="42"/>
      <c r="H1" s="42"/>
      <c r="I1" s="42"/>
      <c r="K1" s="43" t="s">
        <v>211</v>
      </c>
      <c r="L1" s="56" t="s">
        <v>299</v>
      </c>
      <c r="O1" s="56" t="s">
        <v>145</v>
      </c>
    </row>
    <row r="2" spans="1:29" ht="15" customHeight="1">
      <c r="A2" s="42"/>
      <c r="B2" s="42"/>
      <c r="C2" s="57"/>
      <c r="D2" s="45"/>
      <c r="E2" s="45"/>
      <c r="F2" s="45"/>
      <c r="G2" s="45"/>
      <c r="H2" s="45"/>
      <c r="I2" s="45"/>
      <c r="K2" s="43" t="s">
        <v>212</v>
      </c>
      <c r="L2" s="56" t="s">
        <v>300</v>
      </c>
      <c r="N2" s="58"/>
      <c r="O2" s="109"/>
    </row>
    <row r="3" spans="1:29" s="59" customFormat="1" ht="15" customHeight="1">
      <c r="A3" s="42"/>
      <c r="B3" s="42" t="str">
        <f>IF(B5="Mesa de Seno",1,"")</f>
        <v/>
      </c>
      <c r="C3" s="42"/>
      <c r="D3" s="42"/>
      <c r="E3" s="42"/>
      <c r="F3" s="42"/>
      <c r="G3" s="42"/>
      <c r="H3" s="42"/>
      <c r="I3" s="42"/>
      <c r="K3" s="43" t="s">
        <v>213</v>
      </c>
      <c r="L3" s="56" t="s">
        <v>301</v>
      </c>
      <c r="M3" s="56"/>
      <c r="N3" s="56"/>
    </row>
    <row r="4" spans="1:29" s="59" customFormat="1" ht="17.399999999999999" customHeight="1" thickBot="1">
      <c r="A4" s="42"/>
      <c r="B4" s="42"/>
      <c r="C4" s="42"/>
      <c r="D4" s="42"/>
      <c r="E4" s="42"/>
      <c r="F4" s="46"/>
      <c r="G4" s="46"/>
      <c r="H4" s="46"/>
      <c r="I4" s="46"/>
      <c r="K4" s="46"/>
      <c r="L4" s="56"/>
      <c r="M4" s="56"/>
      <c r="N4" s="56"/>
    </row>
    <row r="5" spans="1:29" s="59" customFormat="1" ht="17.399999999999999" customHeight="1">
      <c r="A5" s="60" t="s">
        <v>130</v>
      </c>
      <c r="B5" s="61" t="str">
        <f>UPPER(Geral!F4)</f>
        <v>PADRAO CILÍNDRICO COM DIÂMETROS ESCALONADOS</v>
      </c>
      <c r="C5" s="62"/>
      <c r="D5" s="63"/>
      <c r="E5" s="64" t="s">
        <v>116</v>
      </c>
      <c r="F5" s="64"/>
      <c r="G5" s="64"/>
      <c r="H5" s="64"/>
      <c r="I5" s="64"/>
      <c r="K5" s="65"/>
      <c r="L5" s="56"/>
      <c r="M5" s="56"/>
      <c r="N5" s="56"/>
      <c r="O5" s="66"/>
    </row>
    <row r="6" spans="1:29" ht="17.399999999999999" customHeight="1">
      <c r="A6" s="67" t="s">
        <v>131</v>
      </c>
      <c r="B6" s="68"/>
      <c r="C6" s="69"/>
      <c r="D6" s="70" t="str">
        <f>Geral!F14</f>
        <v>Não consta</v>
      </c>
      <c r="E6" s="71" t="str">
        <f>(TEXT(Geral!L3,"0000")&amp;"/"&amp;TEXT(Geral!L4,"00"))</f>
        <v>0032/24</v>
      </c>
      <c r="F6" s="72"/>
      <c r="G6" s="72"/>
      <c r="H6" s="72"/>
      <c r="I6" s="72"/>
      <c r="K6" s="73"/>
      <c r="O6" s="172" t="s">
        <v>215</v>
      </c>
    </row>
    <row r="7" spans="1:29" ht="17.399999999999999" customHeight="1">
      <c r="A7" s="67" t="s">
        <v>132</v>
      </c>
      <c r="B7" s="68"/>
      <c r="C7" s="69"/>
      <c r="D7" s="74" t="str">
        <f>Geral!F3</f>
        <v>A11 0036</v>
      </c>
      <c r="E7" s="75" t="s">
        <v>117</v>
      </c>
      <c r="F7" s="76"/>
      <c r="G7" s="76"/>
      <c r="H7" s="76"/>
      <c r="I7" s="76"/>
      <c r="K7" s="76"/>
      <c r="L7" s="87"/>
      <c r="O7" s="173" t="s">
        <v>216</v>
      </c>
    </row>
    <row r="8" spans="1:29" ht="17.399999999999999" customHeight="1" thickBot="1">
      <c r="A8" s="67" t="s">
        <v>133</v>
      </c>
      <c r="B8" s="77"/>
      <c r="C8" s="78"/>
      <c r="D8" s="79">
        <f>Geral!F16</f>
        <v>0</v>
      </c>
      <c r="E8" s="80"/>
      <c r="F8" s="80" t="s">
        <v>118</v>
      </c>
      <c r="G8" s="81" t="s">
        <v>119</v>
      </c>
      <c r="H8" s="80"/>
      <c r="I8" s="80"/>
      <c r="K8" s="80"/>
      <c r="L8" s="117"/>
      <c r="O8" s="173" t="s">
        <v>217</v>
      </c>
    </row>
    <row r="9" spans="1:29" ht="17.399999999999999" customHeight="1">
      <c r="A9" s="82" t="s">
        <v>170</v>
      </c>
      <c r="B9" s="77"/>
      <c r="D9" s="102">
        <v>11.5</v>
      </c>
      <c r="E9" s="80"/>
      <c r="F9" s="104" t="s">
        <v>298</v>
      </c>
      <c r="G9" s="108" t="str">
        <f>TEXT(Geral!L11,"dd/mm/aa")</f>
        <v>11/01/24</v>
      </c>
      <c r="H9" s="104"/>
      <c r="I9" s="104"/>
      <c r="K9" s="84" t="s">
        <v>214</v>
      </c>
      <c r="L9" s="174"/>
      <c r="O9" s="173" t="s">
        <v>218</v>
      </c>
    </row>
    <row r="10" spans="1:29" ht="17.399999999999999" customHeight="1">
      <c r="A10" s="85" t="s">
        <v>134</v>
      </c>
      <c r="B10" s="86"/>
      <c r="D10" s="102">
        <v>0.5</v>
      </c>
      <c r="E10" s="80" t="s">
        <v>197</v>
      </c>
      <c r="F10" s="143" t="s">
        <v>201</v>
      </c>
      <c r="G10" s="83"/>
      <c r="H10" s="83"/>
      <c r="I10" s="83" t="s">
        <v>200</v>
      </c>
      <c r="J10" s="142" t="s">
        <v>205</v>
      </c>
      <c r="K10" s="84"/>
      <c r="O10"/>
    </row>
    <row r="11" spans="1:29" ht="17.399999999999999" customHeight="1">
      <c r="A11" s="88" t="s">
        <v>174</v>
      </c>
      <c r="B11" s="89"/>
      <c r="C11" s="90"/>
      <c r="D11" s="103" t="s">
        <v>165</v>
      </c>
      <c r="E11" s="80" t="s">
        <v>198</v>
      </c>
      <c r="F11" s="143" t="s">
        <v>202</v>
      </c>
      <c r="G11" s="83"/>
      <c r="H11" s="83"/>
      <c r="I11" s="83"/>
      <c r="J11" s="143" t="s">
        <v>206</v>
      </c>
      <c r="K11" s="84"/>
      <c r="L11" s="87"/>
      <c r="O11"/>
    </row>
    <row r="12" spans="1:29" ht="17.399999999999999" customHeight="1" thickBot="1">
      <c r="A12" s="88"/>
      <c r="B12" s="67"/>
      <c r="C12" s="118"/>
      <c r="D12" s="103"/>
      <c r="E12" s="119" t="s">
        <v>199</v>
      </c>
      <c r="F12" s="144" t="s">
        <v>203</v>
      </c>
      <c r="G12" s="144" t="s">
        <v>204</v>
      </c>
      <c r="H12" s="120"/>
      <c r="I12" s="120"/>
      <c r="J12" s="120"/>
      <c r="K12" s="121"/>
      <c r="L12" s="117"/>
      <c r="N12" s="91"/>
      <c r="O12"/>
    </row>
    <row r="13" spans="1:29" ht="17.399999999999999" customHeight="1">
      <c r="A13" s="124"/>
      <c r="B13" s="234" t="s">
        <v>186</v>
      </c>
      <c r="C13" s="234"/>
      <c r="D13" s="234"/>
      <c r="E13" s="234"/>
      <c r="F13" s="234"/>
      <c r="G13" s="234"/>
      <c r="H13" s="234"/>
      <c r="I13" s="234"/>
      <c r="J13" s="234"/>
      <c r="K13" s="234"/>
      <c r="L13" s="125" t="s">
        <v>190</v>
      </c>
      <c r="M13" s="126"/>
      <c r="N13" s="126"/>
      <c r="O13" s="125" t="s">
        <v>172</v>
      </c>
    </row>
    <row r="14" spans="1:29" ht="17.399999999999999" customHeight="1" thickBot="1">
      <c r="A14" s="127" t="s">
        <v>171</v>
      </c>
      <c r="B14" s="105">
        <v>1</v>
      </c>
      <c r="C14" s="106">
        <v>2</v>
      </c>
      <c r="D14" s="106">
        <v>3</v>
      </c>
      <c r="E14" s="105">
        <v>4</v>
      </c>
      <c r="F14" s="106">
        <v>5</v>
      </c>
      <c r="G14" s="105">
        <v>6</v>
      </c>
      <c r="H14" s="106">
        <v>7</v>
      </c>
      <c r="I14" s="106">
        <v>8</v>
      </c>
      <c r="J14" s="105">
        <v>9</v>
      </c>
      <c r="K14" s="106">
        <v>10</v>
      </c>
      <c r="L14" s="107"/>
      <c r="M14" s="122"/>
      <c r="N14" s="122"/>
      <c r="O14" s="107"/>
    </row>
    <row r="15" spans="1:29" ht="28.5" customHeight="1" thickBot="1">
      <c r="A15" s="128" t="s">
        <v>340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35"/>
      <c r="P15" s="167" t="s">
        <v>187</v>
      </c>
      <c r="Q15" s="168" t="s">
        <v>207</v>
      </c>
      <c r="R15" s="169" t="s">
        <v>194</v>
      </c>
      <c r="S15" s="168" t="s">
        <v>189</v>
      </c>
      <c r="T15" s="168" t="s">
        <v>188</v>
      </c>
      <c r="U15" s="168" t="s">
        <v>193</v>
      </c>
      <c r="V15" s="168" t="s">
        <v>137</v>
      </c>
      <c r="W15" s="168" t="s">
        <v>209</v>
      </c>
      <c r="X15" s="168" t="s">
        <v>122</v>
      </c>
      <c r="Y15" s="168" t="s">
        <v>210</v>
      </c>
      <c r="Z15" s="168" t="s">
        <v>173</v>
      </c>
      <c r="AA15" s="170" t="s">
        <v>208</v>
      </c>
      <c r="AB15" s="145" t="s">
        <v>121</v>
      </c>
      <c r="AC15" s="175" t="s">
        <v>219</v>
      </c>
    </row>
    <row r="16" spans="1:29" ht="17.399999999999999" customHeight="1">
      <c r="A16" s="129" t="str">
        <f>IF(B16="","",(IF(Z16="",'Med1'!A14,Z16)&amp;IF(AA16=3," [°]"," [mm]")))</f>
        <v>7,5 [mm]</v>
      </c>
      <c r="B16" s="139">
        <v>7.5080105000000001</v>
      </c>
      <c r="C16" s="139">
        <v>7.5080187</v>
      </c>
      <c r="D16" s="139">
        <v>7.5079988999999996</v>
      </c>
      <c r="E16" s="139">
        <v>7.5080169999999997</v>
      </c>
      <c r="F16" s="139">
        <v>7.5079779999999996</v>
      </c>
      <c r="G16" s="116"/>
      <c r="H16" s="116"/>
      <c r="I16" s="116"/>
      <c r="J16" s="116"/>
      <c r="K16" s="116"/>
      <c r="L16" s="123">
        <f>AVERAGE(B16:D16)</f>
        <v>7.5080093666666663</v>
      </c>
      <c r="M16" s="122"/>
      <c r="N16" s="122"/>
      <c r="O16" s="140">
        <f>_xlfn.STDEV.S(B16:D16)</f>
        <v>9.9485342306412586E-6</v>
      </c>
      <c r="P16" s="161">
        <f>IF(U16="",IF(AA16=3,ATAN(DEGREES(0.001/100))/2,((0.6+L16/500)/1000)/2),U16)</f>
        <v>3.0750800936666669E-4</v>
      </c>
      <c r="Q16" s="162">
        <f t="shared" ref="Q16:Q21" si="0">IF(AA16=1,(L16*coef*(10^(-6))*temp)/SQRT(3),"")</f>
        <v>2.4924819566308581E-5</v>
      </c>
      <c r="R16" s="162" t="str">
        <f t="shared" ref="R16:R25" si="1">IF(AA16=2,L16*0.01/SQRT(3),"")</f>
        <v/>
      </c>
      <c r="S16" s="162">
        <f>IF(AA16=3,0.0005/SQRT(3),0.0003/SQRT(3))</f>
        <v>1.7320508075688773E-4</v>
      </c>
      <c r="T16" s="163">
        <f>O16/SQRT(3)</f>
        <v>5.7437889161029374E-6</v>
      </c>
      <c r="U16" s="138" t="str">
        <f>IF('Med1'!G14="","",'Med1'!G14/2)</f>
        <v/>
      </c>
      <c r="V16" s="162">
        <f>SQRT(SUMSQ(P16:T16))</f>
        <v>3.5385790024553042E-4</v>
      </c>
      <c r="W16" s="162">
        <f>IF(AA16=1,0.0006+(L16/500)/1000,IF(AA16=2,0.0008,0.003))</f>
        <v>6.1501601873333327E-4</v>
      </c>
      <c r="X16" s="164">
        <f>IF(W16&gt;V16*TINV(0.0455,AB16),2,TINV(0.0455,AB16))</f>
        <v>2.0014295721866944</v>
      </c>
      <c r="Y16" s="171">
        <f>IF(W16&gt;V16*X16,W16,V16*X16)</f>
        <v>7.0822166590329397E-4</v>
      </c>
      <c r="Z16" s="165">
        <v>7.5</v>
      </c>
      <c r="AA16" s="166">
        <v>1</v>
      </c>
      <c r="AB16" s="56">
        <f>(V16^4)/(((P16^4)/1000)+((T16^4)/2))</f>
        <v>1753.3290405292917</v>
      </c>
      <c r="AC16" s="176" t="str">
        <f>IF(SUM(U16:U25)=0,"",MIN(U16:U25))</f>
        <v/>
      </c>
    </row>
    <row r="17" spans="1:28" ht="17.399999999999999" customHeight="1">
      <c r="A17" s="129" t="str">
        <f>IF(B17="","",(IF(Z17="",'Med1'!A15,Z17)&amp;IF(AA17=3," [°]"," [mm]")))</f>
        <v>17,5 [mm]</v>
      </c>
      <c r="B17" s="139">
        <v>17.5148984</v>
      </c>
      <c r="C17" s="139">
        <v>17.514889499999999</v>
      </c>
      <c r="D17" s="139">
        <v>17.514895200000002</v>
      </c>
      <c r="E17" s="139">
        <v>17.514900000000001</v>
      </c>
      <c r="F17" s="139">
        <v>17.514869999999998</v>
      </c>
      <c r="G17" s="116"/>
      <c r="H17" s="116"/>
      <c r="I17" s="116"/>
      <c r="J17" s="116"/>
      <c r="K17" s="116"/>
      <c r="L17" s="123">
        <f>AVERAGE(B17:D17)</f>
        <v>17.514894366666667</v>
      </c>
      <c r="M17" s="122"/>
      <c r="N17" s="122"/>
      <c r="O17" s="140">
        <f t="shared" ref="O17:O28" si="2">_xlfn.STDEV.S(B17:D17)</f>
        <v>4.508140785234469E-6</v>
      </c>
      <c r="P17" s="161">
        <f t="shared" ref="P17:P25" si="3">IF(U17="",IF(AA17=3,ATAN(DEGREES(0.001/100))/2,((0.6+L17/500)/1000)/2),U17)</f>
        <v>3.1751489436666663E-4</v>
      </c>
      <c r="Q17" s="138">
        <f t="shared" si="0"/>
        <v>5.8145316620181448E-5</v>
      </c>
      <c r="R17" s="138" t="str">
        <f t="shared" si="1"/>
        <v/>
      </c>
      <c r="S17" s="162">
        <f t="shared" ref="S17:S25" si="4">IF(AA17=3,0.0005/SQRT(3),0.0003/SQRT(3))</f>
        <v>1.7320508075688773E-4</v>
      </c>
      <c r="T17" s="141">
        <f t="shared" ref="T17:T25" si="5">O17/SQRT(3)</f>
        <v>2.6027762958998518E-6</v>
      </c>
      <c r="U17" s="138" t="str">
        <f>IF('Med1'!G15="","",'Med1'!G15/2)</f>
        <v/>
      </c>
      <c r="V17" s="138">
        <f t="shared" ref="V17:V25" si="6">SQRT(SUMSQ(P17:T17))</f>
        <v>3.6633776823306538E-4</v>
      </c>
      <c r="W17" s="162">
        <f t="shared" ref="W17:W25" si="7">IF(AA17=1,0.0006+(L17/500)/1000,IF(AA17=2,0.0008,0.003))</f>
        <v>6.3502978873333327E-4</v>
      </c>
      <c r="X17" s="164">
        <f t="shared" ref="X17:X25" si="8">IF(W17&gt;V17*TINV(0.0455,AB17),2,TINV(0.0455,AB17))</f>
        <v>2.0014142594386812</v>
      </c>
      <c r="Y17" s="171">
        <f t="shared" ref="Y17:Y25" si="9">IF(W17&gt;V17*X17,W17,V17*X17)</f>
        <v>7.3319363311259982E-4</v>
      </c>
      <c r="Z17" s="153">
        <v>17.5</v>
      </c>
      <c r="AA17" s="155">
        <v>1</v>
      </c>
      <c r="AB17" s="56">
        <f t="shared" ref="AB17:AB59" si="10">(V17^4)/(((P17^4)/1000)+((T17^4)/2))</f>
        <v>1772.0231478735718</v>
      </c>
    </row>
    <row r="18" spans="1:28" ht="18" customHeight="1">
      <c r="A18" s="129" t="str">
        <f>IF(B18="","",(IF(Z18="",'Med1'!A16,Z18)&amp;IF(AA18=3," [°]"," [mm]")))</f>
        <v>22,5 [mm]</v>
      </c>
      <c r="B18" s="139">
        <v>22.5065539</v>
      </c>
      <c r="C18" s="139">
        <v>22.5065542</v>
      </c>
      <c r="D18" s="139">
        <v>22.5065557</v>
      </c>
      <c r="E18" s="139">
        <v>22.506589999999999</v>
      </c>
      <c r="F18" s="139">
        <v>22.50657</v>
      </c>
      <c r="G18" s="116"/>
      <c r="H18" s="116"/>
      <c r="I18" s="116"/>
      <c r="J18" s="116"/>
      <c r="K18" s="116"/>
      <c r="L18" s="123">
        <f>AVERAGE(B18:D18)</f>
        <v>22.506554599999998</v>
      </c>
      <c r="M18" s="122"/>
      <c r="N18" s="122"/>
      <c r="O18" s="140">
        <f t="shared" si="2"/>
        <v>9.6436507594858317E-7</v>
      </c>
      <c r="P18" s="161">
        <f t="shared" si="3"/>
        <v>3.225065546E-4</v>
      </c>
      <c r="Q18" s="138">
        <f t="shared" si="0"/>
        <v>7.471645080183581E-5</v>
      </c>
      <c r="R18" s="138" t="str">
        <f t="shared" si="1"/>
        <v/>
      </c>
      <c r="S18" s="162">
        <f t="shared" si="4"/>
        <v>1.7320508075688773E-4</v>
      </c>
      <c r="T18" s="141">
        <f t="shared" si="5"/>
        <v>5.5677643619598847E-7</v>
      </c>
      <c r="U18" s="138" t="str">
        <f>IF('Med1'!G16="","",'Med1'!G16/2)</f>
        <v/>
      </c>
      <c r="V18" s="138">
        <f t="shared" si="6"/>
        <v>3.7362191555151826E-4</v>
      </c>
      <c r="W18" s="162">
        <f t="shared" si="7"/>
        <v>6.450131091999999E-4</v>
      </c>
      <c r="X18" s="164">
        <f t="shared" si="8"/>
        <v>2.0013915106831521</v>
      </c>
      <c r="Y18" s="171">
        <f t="shared" si="9"/>
        <v>7.4776372998998624E-4</v>
      </c>
      <c r="Z18" s="153">
        <v>22.5</v>
      </c>
      <c r="AA18" s="155">
        <v>1</v>
      </c>
      <c r="AB18" s="56">
        <f t="shared" si="10"/>
        <v>1801.2549465300729</v>
      </c>
    </row>
    <row r="19" spans="1:28" ht="17.399999999999999" customHeight="1">
      <c r="A19" s="129" t="str">
        <f>IF(B19="","",(IF(Z19="",'Med1'!A17,Z19)&amp;IF(AA19=3," [°]"," [mm]")))</f>
        <v>32,5 [mm]</v>
      </c>
      <c r="B19" s="139">
        <v>32.514244499999997</v>
      </c>
      <c r="C19" s="139">
        <v>32.514227200000001</v>
      </c>
      <c r="D19" s="139">
        <v>32.514249</v>
      </c>
      <c r="E19" s="139">
        <v>32.514229999999998</v>
      </c>
      <c r="F19" s="139">
        <v>32.514220000000002</v>
      </c>
      <c r="G19" s="116"/>
      <c r="H19" s="116"/>
      <c r="I19" s="116"/>
      <c r="J19" s="116"/>
      <c r="K19" s="116"/>
      <c r="L19" s="123">
        <f t="shared" ref="L19:L25" si="11">AVERAGE(B19:F19)</f>
        <v>32.514234139999999</v>
      </c>
      <c r="M19" s="122"/>
      <c r="N19" s="122"/>
      <c r="O19" s="140">
        <f t="shared" si="2"/>
        <v>1.1509271623679801E-5</v>
      </c>
      <c r="P19" s="161">
        <f t="shared" si="3"/>
        <v>3.3251423413999999E-4</v>
      </c>
      <c r="Q19" s="138">
        <f t="shared" si="0"/>
        <v>1.0793958554103524E-4</v>
      </c>
      <c r="R19" s="138" t="str">
        <f t="shared" si="1"/>
        <v/>
      </c>
      <c r="S19" s="162">
        <f t="shared" si="4"/>
        <v>1.7320508075688773E-4</v>
      </c>
      <c r="T19" s="141">
        <f t="shared" si="5"/>
        <v>6.644881070108055E-6</v>
      </c>
      <c r="U19" s="138" t="str">
        <f>IF('Med1'!G17="","",'Med1'!G17/2)</f>
        <v/>
      </c>
      <c r="V19" s="138">
        <f t="shared" si="6"/>
        <v>3.9020613075260241E-4</v>
      </c>
      <c r="W19" s="162">
        <f t="shared" si="7"/>
        <v>6.6502846827999997E-4</v>
      </c>
      <c r="X19" s="164">
        <f t="shared" si="8"/>
        <v>2.0013218658347367</v>
      </c>
      <c r="Y19" s="171">
        <f t="shared" si="9"/>
        <v>7.8092806165795149E-4</v>
      </c>
      <c r="Z19" s="153">
        <v>32.5</v>
      </c>
      <c r="AA19" s="155">
        <v>1</v>
      </c>
      <c r="AB19" s="56">
        <f t="shared" si="10"/>
        <v>1896.2725583945044</v>
      </c>
    </row>
    <row r="20" spans="1:28" ht="17.399999999999999" customHeight="1">
      <c r="A20" s="129" t="str">
        <f>IF(B20="","",(IF(Z20="",'Med1'!A18,Z20)&amp;IF(AA20=3," [°]"," [mm]")))</f>
        <v>37,5 [mm]</v>
      </c>
      <c r="B20" s="139">
        <v>37.505979600000003</v>
      </c>
      <c r="C20" s="139">
        <v>37.505935999999998</v>
      </c>
      <c r="D20" s="139">
        <v>37.505971600000002</v>
      </c>
      <c r="E20" s="139">
        <v>37.505969999999998</v>
      </c>
      <c r="F20" s="139">
        <v>37.505949999999999</v>
      </c>
      <c r="G20" s="116"/>
      <c r="H20" s="116"/>
      <c r="I20" s="116"/>
      <c r="J20" s="116"/>
      <c r="K20" s="116"/>
      <c r="L20" s="123">
        <f t="shared" si="11"/>
        <v>37.50596144</v>
      </c>
      <c r="M20" s="122"/>
      <c r="N20" s="122"/>
      <c r="O20" s="140">
        <f t="shared" si="2"/>
        <v>2.3210342524884564E-5</v>
      </c>
      <c r="P20" s="161">
        <f t="shared" si="3"/>
        <v>3.3750596143999998E-4</v>
      </c>
      <c r="Q20" s="138">
        <f t="shared" si="0"/>
        <v>1.2451094236819841E-4</v>
      </c>
      <c r="R20" s="138" t="str">
        <f t="shared" si="1"/>
        <v/>
      </c>
      <c r="S20" s="162">
        <f t="shared" si="4"/>
        <v>1.7320508075688773E-4</v>
      </c>
      <c r="T20" s="141">
        <f t="shared" si="5"/>
        <v>1.3400497504725522E-5</v>
      </c>
      <c r="U20" s="138" t="str">
        <f>IF('Med1'!G18="","",'Med1'!G18/2)</f>
        <v/>
      </c>
      <c r="V20" s="138">
        <f t="shared" si="6"/>
        <v>3.9949070340914035E-4</v>
      </c>
      <c r="W20" s="162">
        <f t="shared" si="7"/>
        <v>6.7501192287999995E-4</v>
      </c>
      <c r="X20" s="164">
        <f t="shared" si="8"/>
        <v>2.0012787557338036</v>
      </c>
      <c r="Y20" s="171">
        <f t="shared" si="9"/>
        <v>7.9949225784586636E-4</v>
      </c>
      <c r="Z20" s="153">
        <v>37.5</v>
      </c>
      <c r="AA20" s="155">
        <v>1</v>
      </c>
      <c r="AB20" s="56">
        <f t="shared" si="10"/>
        <v>1960.4763197447151</v>
      </c>
    </row>
    <row r="21" spans="1:28" ht="17.399999999999999" customHeight="1">
      <c r="A21" s="129" t="str">
        <f>IF(B21="","",(IF(Z21="",'Med1'!A19,Z21)&amp;IF(AA21=3," [°]"," [mm]")))</f>
        <v>47,5 [mm]</v>
      </c>
      <c r="B21" s="139">
        <v>47.519904199999999</v>
      </c>
      <c r="C21" s="139">
        <v>47.519874399999999</v>
      </c>
      <c r="D21" s="139">
        <v>47.519911299999997</v>
      </c>
      <c r="E21" s="139">
        <v>47.519910000000003</v>
      </c>
      <c r="F21" s="139">
        <v>47.5199</v>
      </c>
      <c r="G21" s="116"/>
      <c r="H21" s="116"/>
      <c r="I21" s="116"/>
      <c r="J21" s="116"/>
      <c r="K21" s="116"/>
      <c r="L21" s="123">
        <f t="shared" si="11"/>
        <v>47.519899980000005</v>
      </c>
      <c r="M21" s="122"/>
      <c r="N21" s="122"/>
      <c r="O21" s="140">
        <f t="shared" si="2"/>
        <v>1.95791555819311E-5</v>
      </c>
      <c r="P21" s="161">
        <f t="shared" si="3"/>
        <v>3.4751989997999999E-4</v>
      </c>
      <c r="Q21" s="138">
        <f t="shared" si="0"/>
        <v>1.5775485551057329E-4</v>
      </c>
      <c r="R21" s="138" t="str">
        <f t="shared" si="1"/>
        <v/>
      </c>
      <c r="S21" s="162">
        <f t="shared" si="4"/>
        <v>1.7320508075688773E-4</v>
      </c>
      <c r="T21" s="141">
        <f t="shared" si="5"/>
        <v>1.1304030745733485E-5</v>
      </c>
      <c r="U21" s="138" t="str">
        <f>IF('Med1'!G19="","",'Med1'!G19/2)</f>
        <v/>
      </c>
      <c r="V21" s="138">
        <f t="shared" si="6"/>
        <v>4.1926656965511996E-4</v>
      </c>
      <c r="W21" s="162">
        <f t="shared" si="7"/>
        <v>6.9503979995999999E-4</v>
      </c>
      <c r="X21" s="164">
        <f t="shared" si="8"/>
        <v>2.001184047683501</v>
      </c>
      <c r="Y21" s="171">
        <f t="shared" si="9"/>
        <v>8.3902957092080947E-4</v>
      </c>
      <c r="Z21" s="153">
        <v>47.5</v>
      </c>
      <c r="AA21" s="155">
        <v>1</v>
      </c>
      <c r="AB21" s="56">
        <f t="shared" si="10"/>
        <v>2117.3819347423341</v>
      </c>
    </row>
    <row r="22" spans="1:28" ht="17.399999999999999" customHeight="1">
      <c r="A22" s="129" t="str">
        <f>IF(B22="","",(IF(Z22="",'Med1'!A20,Z22)&amp;IF(AA22=3," [°]"," [mm]")))</f>
        <v>52,5 [mm]</v>
      </c>
      <c r="B22" s="139">
        <v>52.5024978</v>
      </c>
      <c r="C22" s="139">
        <v>52.502361499999999</v>
      </c>
      <c r="D22" s="139">
        <v>52.502343099999997</v>
      </c>
      <c r="E22" s="139">
        <v>52.502160000000003</v>
      </c>
      <c r="F22" s="139">
        <v>52.502229999999997</v>
      </c>
      <c r="G22" s="116"/>
      <c r="H22" s="116"/>
      <c r="I22" s="116"/>
      <c r="J22" s="116"/>
      <c r="K22" s="116"/>
      <c r="L22" s="123">
        <f t="shared" si="11"/>
        <v>52.50231848</v>
      </c>
      <c r="M22" s="122"/>
      <c r="N22" s="122"/>
      <c r="O22" s="140">
        <f t="shared" si="2"/>
        <v>8.4506745294229252E-5</v>
      </c>
      <c r="P22" s="161">
        <f t="shared" si="3"/>
        <v>3.5250231847999995E-4</v>
      </c>
      <c r="Q22" s="138">
        <f t="shared" ref="Q22:Q28" si="12">IF(AA22=1,(L22*coef*(10^(-6))*temp)/SQRT(3),"")</f>
        <v>1.7429530931816791E-4</v>
      </c>
      <c r="R22" s="138" t="str">
        <f t="shared" si="1"/>
        <v/>
      </c>
      <c r="S22" s="162">
        <f t="shared" si="4"/>
        <v>1.7320508075688773E-4</v>
      </c>
      <c r="T22" s="141">
        <f t="shared" si="5"/>
        <v>4.8789992143962401E-5</v>
      </c>
      <c r="U22" s="138" t="str">
        <f>IF('Med1'!G20="","",'Med1'!G20/2)</f>
        <v/>
      </c>
      <c r="V22" s="138">
        <f t="shared" si="6"/>
        <v>4.3245485627692868E-4</v>
      </c>
      <c r="W22" s="162">
        <f t="shared" si="7"/>
        <v>7.050046369599999E-4</v>
      </c>
      <c r="X22" s="164">
        <f t="shared" si="8"/>
        <v>2.0013094495336747</v>
      </c>
      <c r="Y22" s="171">
        <f t="shared" si="9"/>
        <v>8.6547599036374456E-4</v>
      </c>
      <c r="Z22" s="153">
        <v>52.5</v>
      </c>
      <c r="AA22" s="155">
        <v>1</v>
      </c>
      <c r="AB22" s="56">
        <f t="shared" si="10"/>
        <v>1914.0159039471914</v>
      </c>
    </row>
    <row r="23" spans="1:28" ht="17.399999999999999" customHeight="1">
      <c r="A23" s="129" t="str">
        <f>IF(B23="","",(IF(Z23="",'Med1'!A21,Z23)&amp;IF(AA23=3," [°]"," [mm]")))</f>
        <v>62,5 [mm]</v>
      </c>
      <c r="B23" s="139">
        <v>62.526448600000002</v>
      </c>
      <c r="C23" s="139">
        <v>62.526435800000002</v>
      </c>
      <c r="D23" s="139">
        <v>62.526487899999999</v>
      </c>
      <c r="E23" s="139">
        <v>62.526479999999999</v>
      </c>
      <c r="F23" s="139">
        <v>62.526440000000001</v>
      </c>
      <c r="G23" s="116"/>
      <c r="H23" s="116"/>
      <c r="I23" s="116"/>
      <c r="J23" s="116"/>
      <c r="K23" s="116"/>
      <c r="L23" s="123">
        <f t="shared" si="11"/>
        <v>62.526458460000001</v>
      </c>
      <c r="M23" s="122"/>
      <c r="N23" s="122"/>
      <c r="O23" s="140">
        <f t="shared" si="2"/>
        <v>2.7150015345528135E-5</v>
      </c>
      <c r="P23" s="161">
        <f t="shared" si="3"/>
        <v>3.6252645846E-4</v>
      </c>
      <c r="Q23" s="138">
        <f t="shared" si="12"/>
        <v>2.0757308883429096E-4</v>
      </c>
      <c r="R23" s="138" t="str">
        <f t="shared" si="1"/>
        <v/>
      </c>
      <c r="S23" s="162">
        <f t="shared" si="4"/>
        <v>1.7320508075688773E-4</v>
      </c>
      <c r="T23" s="141">
        <f t="shared" si="5"/>
        <v>1.5675068668243141E-5</v>
      </c>
      <c r="U23" s="138" t="str">
        <f>IF('Med1'!G21="","",'Med1'!G21/2)</f>
        <v/>
      </c>
      <c r="V23" s="138">
        <f t="shared" si="6"/>
        <v>4.5250163322303343E-4</v>
      </c>
      <c r="W23" s="162">
        <f t="shared" si="7"/>
        <v>7.250529169199999E-4</v>
      </c>
      <c r="X23" s="164">
        <f t="shared" si="8"/>
        <v>2.0010347478059534</v>
      </c>
      <c r="Y23" s="171">
        <f t="shared" si="9"/>
        <v>9.0547149151823467E-4</v>
      </c>
      <c r="Z23" s="153">
        <v>62.5</v>
      </c>
      <c r="AA23" s="155">
        <v>1</v>
      </c>
      <c r="AB23" s="56">
        <f t="shared" si="10"/>
        <v>2423.0559803582578</v>
      </c>
    </row>
    <row r="24" spans="1:28" ht="17.399999999999999" customHeight="1">
      <c r="A24" s="129" t="str">
        <f>IF(B24="","",(IF(Z24="",'Med1'!A22,Z24)&amp;IF(AA24=3," [°]"," [mm]")))</f>
        <v>67,5 [mm]</v>
      </c>
      <c r="B24" s="139">
        <v>67.498203099999998</v>
      </c>
      <c r="C24" s="139">
        <v>67.498183900000001</v>
      </c>
      <c r="D24" s="139">
        <v>67.498283700000002</v>
      </c>
      <c r="E24" s="139">
        <v>67.498220000000003</v>
      </c>
      <c r="F24" s="139">
        <v>67.498199999999997</v>
      </c>
      <c r="G24" s="116"/>
      <c r="H24" s="116"/>
      <c r="I24" s="116"/>
      <c r="J24" s="116"/>
      <c r="K24" s="116"/>
      <c r="L24" s="123">
        <f t="shared" si="11"/>
        <v>67.498218139999992</v>
      </c>
      <c r="M24" s="122"/>
      <c r="N24" s="122"/>
      <c r="O24" s="140">
        <f t="shared" si="2"/>
        <v>5.2954445832751598E-5</v>
      </c>
      <c r="P24" s="161">
        <f t="shared" si="3"/>
        <v>3.6749821814E-4</v>
      </c>
      <c r="Q24" s="138">
        <f t="shared" si="12"/>
        <v>2.2407815787445719E-4</v>
      </c>
      <c r="R24" s="138" t="str">
        <f t="shared" si="1"/>
        <v/>
      </c>
      <c r="S24" s="162">
        <f t="shared" si="4"/>
        <v>1.7320508075688773E-4</v>
      </c>
      <c r="T24" s="141">
        <f t="shared" si="5"/>
        <v>3.0573263556326591E-5</v>
      </c>
      <c r="U24" s="138" t="str">
        <f>IF('Med1'!G22="","",'Med1'!G22/2)</f>
        <v/>
      </c>
      <c r="V24" s="138">
        <f t="shared" si="6"/>
        <v>4.6497385476709308E-4</v>
      </c>
      <c r="W24" s="162">
        <f t="shared" si="7"/>
        <v>7.3499643627999989E-4</v>
      </c>
      <c r="X24" s="164">
        <f t="shared" si="8"/>
        <v>2.0010021371155471</v>
      </c>
      <c r="Y24" s="171">
        <f t="shared" si="9"/>
        <v>9.3041367709180726E-4</v>
      </c>
      <c r="Z24" s="153">
        <v>67.5</v>
      </c>
      <c r="AA24" s="155">
        <v>1</v>
      </c>
      <c r="AB24" s="56">
        <f t="shared" si="10"/>
        <v>2502.731048674907</v>
      </c>
    </row>
    <row r="25" spans="1:28" ht="17.399999999999999" customHeight="1">
      <c r="A25" s="129" t="str">
        <f>IF(B25="","",(IF(Z25="",'Med1'!A23,Z25)&amp;IF(AA25=3," [°]"," [mm]")))</f>
        <v>77,5 [mm]</v>
      </c>
      <c r="B25" s="139">
        <v>77.526469500000005</v>
      </c>
      <c r="C25" s="139">
        <v>77.526447200000007</v>
      </c>
      <c r="D25" s="139">
        <v>77.526518999999993</v>
      </c>
      <c r="E25" s="139">
        <v>77.526520000000005</v>
      </c>
      <c r="F25" s="139">
        <v>77.52646</v>
      </c>
      <c r="G25" s="116"/>
      <c r="H25" s="116"/>
      <c r="I25" s="116"/>
      <c r="J25" s="116"/>
      <c r="K25" s="116"/>
      <c r="L25" s="123">
        <f t="shared" si="11"/>
        <v>77.526483140000011</v>
      </c>
      <c r="M25" s="122"/>
      <c r="N25" s="122"/>
      <c r="O25" s="140">
        <f t="shared" si="2"/>
        <v>3.6748650761690908E-5</v>
      </c>
      <c r="P25" s="161">
        <f t="shared" si="3"/>
        <v>3.7752648314E-4</v>
      </c>
      <c r="Q25" s="138">
        <f t="shared" si="12"/>
        <v>2.5736963148367294E-4</v>
      </c>
      <c r="R25" s="138" t="str">
        <f t="shared" si="1"/>
        <v/>
      </c>
      <c r="S25" s="162">
        <f t="shared" si="4"/>
        <v>1.7320508075688773E-4</v>
      </c>
      <c r="T25" s="141">
        <f t="shared" si="5"/>
        <v>2.1216843409617792E-5</v>
      </c>
      <c r="U25" s="138" t="str">
        <f>IF('Med1'!G23="","",'Med1'!G23/2)</f>
        <v/>
      </c>
      <c r="V25" s="138">
        <f t="shared" si="6"/>
        <v>4.8909664395328518E-4</v>
      </c>
      <c r="W25" s="162">
        <f t="shared" si="7"/>
        <v>7.5505296628E-4</v>
      </c>
      <c r="X25" s="164">
        <f t="shared" si="8"/>
        <v>2.0008947381883004</v>
      </c>
      <c r="Y25" s="171">
        <f t="shared" si="9"/>
        <v>9.7863090135168499E-4</v>
      </c>
      <c r="Z25" s="153">
        <v>77.5</v>
      </c>
      <c r="AA25" s="155">
        <v>1</v>
      </c>
      <c r="AB25" s="56">
        <f t="shared" si="10"/>
        <v>2803.0334468579072</v>
      </c>
    </row>
    <row r="26" spans="1:28" ht="17.399999999999999" customHeight="1">
      <c r="A26" s="129" t="str">
        <f>IF(B26="","",(IF(Z26="",'Med1'!A24,Z26)&amp;IF(AA26=3," [°]"," [mm]")))</f>
        <v>82,5 [mm]</v>
      </c>
      <c r="B26" s="139">
        <v>82.497019199999997</v>
      </c>
      <c r="C26" s="139">
        <v>82.496963899999997</v>
      </c>
      <c r="D26" s="139">
        <v>82.497034999999997</v>
      </c>
      <c r="E26" s="139">
        <v>82.497010000000003</v>
      </c>
      <c r="F26" s="139">
        <v>82.497</v>
      </c>
      <c r="G26" s="116"/>
      <c r="H26" s="116"/>
      <c r="I26" s="116"/>
      <c r="J26" s="116"/>
      <c r="K26" s="116"/>
      <c r="L26" s="123">
        <f t="shared" ref="L26:L37" si="13">AVERAGE(B26:F26)</f>
        <v>82.497005619999996</v>
      </c>
      <c r="M26" s="122"/>
      <c r="N26" s="122"/>
      <c r="O26" s="140">
        <f t="shared" si="2"/>
        <v>3.7333943447157491E-5</v>
      </c>
      <c r="P26" s="161">
        <f t="shared" ref="P26:P37" si="14">IF(U26="",IF(AA26=3,ATAN(DEGREES(0.001/100))/2,((0.6+L26/500)/1000)/2),U26)</f>
        <v>3.8249700562E-4</v>
      </c>
      <c r="Q26" s="138">
        <f t="shared" si="12"/>
        <v>2.7387059331175916E-4</v>
      </c>
      <c r="R26" s="138" t="str">
        <f t="shared" ref="R26:R47" si="15">IF(AA26=2,L26*0.01/SQRT(3),"")</f>
        <v/>
      </c>
      <c r="S26" s="162">
        <f t="shared" ref="S26:S37" si="16">IF(AA26=3,0.0005/SQRT(3),0.0003/SQRT(3))</f>
        <v>1.7320508075688773E-4</v>
      </c>
      <c r="T26" s="141">
        <f t="shared" ref="T26:T37" si="17">O26/SQRT(3)</f>
        <v>2.1554762299126645E-5</v>
      </c>
      <c r="U26" s="138" t="str">
        <f>IF('Med1'!G24="","",'Med1'!G24/2)</f>
        <v/>
      </c>
      <c r="V26" s="138">
        <f t="shared" ref="V26:V37" si="18">SQRT(SUMSQ(P26:T26))</f>
        <v>5.0177053417570575E-4</v>
      </c>
      <c r="W26" s="162">
        <f t="shared" ref="W26:W37" si="19">IF(AA26=1,0.0006+(L26/500)/1000,IF(AA26=2,0.0008,0.003))</f>
        <v>7.6499401123999999E-4</v>
      </c>
      <c r="X26" s="164">
        <f>IF(W26&gt;V26*TINV(0.0455,AB26),2,TINV(0.0455,AB26))</f>
        <v>2.0008514078584398</v>
      </c>
      <c r="Y26" s="171">
        <f t="shared" ref="Y26:Y37" si="20">IF(W26&gt;V26*X26,W26,V26*X26)</f>
        <v>1.0039682797273422E-3</v>
      </c>
      <c r="Z26" s="153">
        <v>82.5</v>
      </c>
      <c r="AA26" s="155">
        <v>1</v>
      </c>
      <c r="AB26" s="56">
        <f t="shared" si="10"/>
        <v>2946.6198328284681</v>
      </c>
    </row>
    <row r="27" spans="1:28" ht="17.399999999999999" customHeight="1">
      <c r="A27" s="129" t="str">
        <f>IF(B27="","",(IF(Z27="",'Med1'!A25,Z27)&amp;IF(AA27=3," [°]"," [mm]")))</f>
        <v>92,5 [mm]</v>
      </c>
      <c r="B27" s="139">
        <v>92.523884800000005</v>
      </c>
      <c r="C27" s="139">
        <v>92.523854400000005</v>
      </c>
      <c r="D27" s="139">
        <v>92.523906699999998</v>
      </c>
      <c r="E27" s="139">
        <v>92.523880000000005</v>
      </c>
      <c r="F27" s="139">
        <v>92.523870000000002</v>
      </c>
      <c r="G27" s="116"/>
      <c r="H27" s="116"/>
      <c r="I27" s="116"/>
      <c r="J27" s="116"/>
      <c r="K27" s="116"/>
      <c r="L27" s="123">
        <f t="shared" si="13"/>
        <v>92.523879180000009</v>
      </c>
      <c r="M27" s="122"/>
      <c r="N27" s="122"/>
      <c r="O27" s="140">
        <f t="shared" si="2"/>
        <v>2.6264868801507944E-5</v>
      </c>
      <c r="P27" s="161">
        <f t="shared" si="14"/>
        <v>3.9252387918E-4</v>
      </c>
      <c r="Q27" s="138">
        <f t="shared" si="12"/>
        <v>3.0715744766848812E-4</v>
      </c>
      <c r="R27" s="138" t="str">
        <f t="shared" si="15"/>
        <v/>
      </c>
      <c r="S27" s="162">
        <f t="shared" si="16"/>
        <v>1.7320508075688773E-4</v>
      </c>
      <c r="T27" s="141">
        <f t="shared" si="17"/>
        <v>1.5164029072780817E-5</v>
      </c>
      <c r="U27" s="138" t="str">
        <f>IF('Med1'!G25="","",'Med1'!G25/2)</f>
        <v/>
      </c>
      <c r="V27" s="138">
        <f t="shared" si="18"/>
        <v>5.2787369811580442E-4</v>
      </c>
      <c r="W27" s="162">
        <f t="shared" si="19"/>
        <v>7.8504775835999999E-4</v>
      </c>
      <c r="X27" s="164">
        <f t="shared" ref="X27:X37" si="21">IF(W27&gt;V27*TINV(0.0455,AB27),2,TINV(0.0455,AB27))</f>
        <v>2.0007679613834579</v>
      </c>
      <c r="Y27" s="171">
        <f t="shared" si="20"/>
        <v>1.0561527828471049E-3</v>
      </c>
      <c r="Z27" s="153">
        <v>92.5</v>
      </c>
      <c r="AA27" s="155">
        <v>1</v>
      </c>
      <c r="AB27" s="56">
        <f t="shared" si="10"/>
        <v>3267.1747543328579</v>
      </c>
    </row>
    <row r="28" spans="1:28" ht="17.399999999999999" customHeight="1">
      <c r="A28" s="129" t="str">
        <f>IF(B28="","",(IF(Z28="",'Med1'!A26,Z28)&amp;IF(AA28=3," [°]"," [mm]")))</f>
        <v>100 [mm]</v>
      </c>
      <c r="B28" s="139">
        <v>100.011217</v>
      </c>
      <c r="C28" s="139">
        <v>100.01116709999999</v>
      </c>
      <c r="D28" s="139">
        <v>100.01119060000001</v>
      </c>
      <c r="E28" s="139">
        <v>100.0112</v>
      </c>
      <c r="F28" s="139">
        <v>100.0112</v>
      </c>
      <c r="G28" s="116"/>
      <c r="H28" s="116"/>
      <c r="I28" s="116"/>
      <c r="J28" s="116"/>
      <c r="K28" s="116"/>
      <c r="L28" s="123">
        <f t="shared" si="13"/>
        <v>100.01119494000002</v>
      </c>
      <c r="M28" s="122"/>
      <c r="N28" s="122"/>
      <c r="O28" s="140">
        <f t="shared" si="2"/>
        <v>2.4964040809035896E-5</v>
      </c>
      <c r="P28" s="161">
        <f t="shared" si="14"/>
        <v>4.0001119494000004E-4</v>
      </c>
      <c r="Q28" s="138">
        <f t="shared" si="12"/>
        <v>3.3201356934336464E-4</v>
      </c>
      <c r="R28" s="138" t="str">
        <f t="shared" si="15"/>
        <v/>
      </c>
      <c r="S28" s="162">
        <f t="shared" si="16"/>
        <v>1.7320508075688773E-4</v>
      </c>
      <c r="T28" s="141">
        <f t="shared" si="17"/>
        <v>1.4412995681157678E-5</v>
      </c>
      <c r="U28" s="138" t="str">
        <f>IF('Med1'!G26="","",'Med1'!G26/2)</f>
        <v/>
      </c>
      <c r="V28" s="138">
        <f t="shared" si="18"/>
        <v>5.4813292251966851E-4</v>
      </c>
      <c r="W28" s="162">
        <f t="shared" si="19"/>
        <v>8.0002238987999998E-4</v>
      </c>
      <c r="X28" s="164">
        <f t="shared" si="21"/>
        <v>2.0007125170716926</v>
      </c>
      <c r="Y28" s="171">
        <f t="shared" si="20"/>
        <v>1.096656399104189E-3</v>
      </c>
      <c r="Z28" s="153">
        <v>100</v>
      </c>
      <c r="AA28" s="155">
        <v>1</v>
      </c>
      <c r="AB28" s="56">
        <f t="shared" si="10"/>
        <v>3522.8091903648628</v>
      </c>
    </row>
    <row r="29" spans="1:28" ht="17.399999999999999" customHeight="1">
      <c r="A29" s="129" t="str">
        <f>IF(B29="","",(IF(Z29="",'Med1'!A27,Z29)&amp;IF(AA29=3," [°]"," [mm]")))</f>
        <v/>
      </c>
      <c r="B29" s="139"/>
      <c r="C29" s="139"/>
      <c r="D29" s="139"/>
      <c r="E29" s="139"/>
      <c r="F29" s="139"/>
      <c r="G29" s="116"/>
      <c r="H29" s="116"/>
      <c r="I29" s="116"/>
      <c r="J29" s="116"/>
      <c r="K29" s="116"/>
      <c r="L29" s="123" t="e">
        <f t="shared" si="13"/>
        <v>#DIV/0!</v>
      </c>
      <c r="M29" s="122"/>
      <c r="N29" s="122"/>
      <c r="O29" s="140" t="e">
        <f t="shared" ref="O29:O37" si="22">_xlfn.STDEV.S(B29:F29)</f>
        <v>#DIV/0!</v>
      </c>
      <c r="P29" s="161" t="e">
        <f t="shared" si="14"/>
        <v>#DIV/0!</v>
      </c>
      <c r="Q29" s="138" t="str">
        <f t="shared" ref="Q29:Q43" si="23">IF(AA29=1,(L29*coef*(10^(-6))*temp)/SQRT(3),"")</f>
        <v/>
      </c>
      <c r="R29" s="138" t="str">
        <f t="shared" si="15"/>
        <v/>
      </c>
      <c r="S29" s="162">
        <f t="shared" si="16"/>
        <v>1.7320508075688773E-4</v>
      </c>
      <c r="T29" s="141" t="e">
        <f t="shared" si="17"/>
        <v>#DIV/0!</v>
      </c>
      <c r="U29" s="138" t="str">
        <f>IF('Med1'!G27="","",'Med1'!G27/2)</f>
        <v/>
      </c>
      <c r="V29" s="138" t="e">
        <f t="shared" si="18"/>
        <v>#DIV/0!</v>
      </c>
      <c r="W29" s="162">
        <f t="shared" si="19"/>
        <v>3.0000000000000001E-3</v>
      </c>
      <c r="X29" s="164" t="e">
        <f t="shared" si="21"/>
        <v>#DIV/0!</v>
      </c>
      <c r="Y29" s="171" t="e">
        <f t="shared" si="20"/>
        <v>#DIV/0!</v>
      </c>
      <c r="Z29" s="153"/>
      <c r="AA29" s="155"/>
      <c r="AB29" s="56" t="e">
        <f t="shared" si="10"/>
        <v>#DIV/0!</v>
      </c>
    </row>
    <row r="30" spans="1:28" ht="17.399999999999999" customHeight="1">
      <c r="A30" s="129" t="s">
        <v>341</v>
      </c>
      <c r="B30" s="139"/>
      <c r="C30" s="139"/>
      <c r="D30" s="139"/>
      <c r="E30" s="139"/>
      <c r="F30" s="139"/>
      <c r="G30" s="116"/>
      <c r="H30" s="116"/>
      <c r="I30" s="116"/>
      <c r="J30" s="116"/>
      <c r="K30" s="116"/>
      <c r="L30" s="123" t="e">
        <f t="shared" si="13"/>
        <v>#DIV/0!</v>
      </c>
      <c r="M30" s="122"/>
      <c r="N30" s="122"/>
      <c r="O30" s="140" t="e">
        <f t="shared" si="22"/>
        <v>#DIV/0!</v>
      </c>
      <c r="P30" s="161" t="e">
        <f t="shared" si="14"/>
        <v>#DIV/0!</v>
      </c>
      <c r="Q30" s="138" t="str">
        <f t="shared" si="23"/>
        <v/>
      </c>
      <c r="R30" s="138" t="str">
        <f t="shared" si="15"/>
        <v/>
      </c>
      <c r="S30" s="162">
        <f t="shared" si="16"/>
        <v>1.7320508075688773E-4</v>
      </c>
      <c r="T30" s="141" t="e">
        <f t="shared" si="17"/>
        <v>#DIV/0!</v>
      </c>
      <c r="U30" s="138" t="str">
        <f>IF('Med1'!G28="","",'Med1'!G28/2)</f>
        <v/>
      </c>
      <c r="V30" s="138" t="e">
        <f t="shared" si="18"/>
        <v>#DIV/0!</v>
      </c>
      <c r="W30" s="162">
        <f t="shared" si="19"/>
        <v>3.0000000000000001E-3</v>
      </c>
      <c r="X30" s="164" t="e">
        <f t="shared" si="21"/>
        <v>#DIV/0!</v>
      </c>
      <c r="Y30" s="171" t="e">
        <f t="shared" si="20"/>
        <v>#DIV/0!</v>
      </c>
      <c r="Z30" s="122"/>
      <c r="AA30" s="155"/>
      <c r="AB30" s="56" t="e">
        <f t="shared" si="10"/>
        <v>#DIV/0!</v>
      </c>
    </row>
    <row r="31" spans="1:28" ht="17.399999999999999" customHeight="1">
      <c r="A31" s="129" t="str">
        <f>IF(B31="","",(IF(Z31="",'Med1'!A29,Z31)&amp;IF(AA31=3," [°]"," [mm]")))</f>
        <v>7,5 [mm]</v>
      </c>
      <c r="B31" s="139">
        <v>7.5050265999999999</v>
      </c>
      <c r="C31" s="139">
        <v>7.5050324000000002</v>
      </c>
      <c r="D31" s="139">
        <v>7.5050251000000001</v>
      </c>
      <c r="E31" s="139">
        <v>7.5050622999999996</v>
      </c>
      <c r="F31" s="139">
        <v>7.5050512999999999</v>
      </c>
      <c r="G31" s="116"/>
      <c r="H31" s="116"/>
      <c r="I31" s="116"/>
      <c r="J31" s="116"/>
      <c r="K31" s="116"/>
      <c r="L31" s="123">
        <f t="shared" si="13"/>
        <v>7.5050395400000003</v>
      </c>
      <c r="M31" s="122"/>
      <c r="N31" s="122"/>
      <c r="O31" s="140">
        <f t="shared" si="22"/>
        <v>1.6456396932330046E-5</v>
      </c>
      <c r="P31" s="161">
        <f t="shared" si="14"/>
        <v>3.0750503953999998E-4</v>
      </c>
      <c r="Q31" s="138">
        <f t="shared" si="23"/>
        <v>2.4914960442512267E-5</v>
      </c>
      <c r="R31" s="138" t="str">
        <f t="shared" si="15"/>
        <v/>
      </c>
      <c r="S31" s="162">
        <f t="shared" si="16"/>
        <v>1.7320508075688773E-4</v>
      </c>
      <c r="T31" s="141">
        <f t="shared" si="17"/>
        <v>9.5011051987720832E-6</v>
      </c>
      <c r="U31" s="138" t="str">
        <f>IF('Med1'!G29="","",'Med1'!G29/2)</f>
        <v/>
      </c>
      <c r="V31" s="138">
        <f t="shared" si="18"/>
        <v>3.5393555288547524E-4</v>
      </c>
      <c r="W31" s="162">
        <f t="shared" si="19"/>
        <v>6.1501007907999996E-4</v>
      </c>
      <c r="X31" s="164">
        <f t="shared" si="21"/>
        <v>2.0014287579761132</v>
      </c>
      <c r="Y31" s="171">
        <f t="shared" si="20"/>
        <v>7.0837679401516561E-4</v>
      </c>
      <c r="Z31" s="122">
        <v>7.5</v>
      </c>
      <c r="AA31" s="155">
        <v>1</v>
      </c>
      <c r="AB31" s="56">
        <f t="shared" si="10"/>
        <v>1754.2438215069712</v>
      </c>
    </row>
    <row r="32" spans="1:28" ht="17.399999999999999" customHeight="1">
      <c r="A32" s="129" t="str">
        <f>IF(B32="","",(IF(Z32="",'Med1'!A30,Z32)&amp;IF(AA32=3," [°]"," [mm]")))</f>
        <v>17,5 [mm]</v>
      </c>
      <c r="B32" s="139">
        <v>17.512855399999999</v>
      </c>
      <c r="C32" s="139">
        <v>17.512840099999998</v>
      </c>
      <c r="D32" s="139">
        <v>17.512868399999999</v>
      </c>
      <c r="E32" s="139">
        <v>17.512898700000001</v>
      </c>
      <c r="F32" s="139">
        <v>17.512893699999999</v>
      </c>
      <c r="G32" s="116"/>
      <c r="H32" s="116"/>
      <c r="I32" s="116"/>
      <c r="J32" s="116"/>
      <c r="K32" s="116"/>
      <c r="L32" s="123">
        <f t="shared" si="13"/>
        <v>17.512871260000004</v>
      </c>
      <c r="M32" s="122"/>
      <c r="N32" s="122"/>
      <c r="O32" s="140">
        <f t="shared" si="22"/>
        <v>2.4935777510225712E-5</v>
      </c>
      <c r="P32" s="161">
        <f t="shared" si="14"/>
        <v>3.1751287126000001E-4</v>
      </c>
      <c r="Q32" s="138">
        <f t="shared" si="23"/>
        <v>5.8138600383404516E-5</v>
      </c>
      <c r="R32" s="138" t="str">
        <f t="shared" si="15"/>
        <v/>
      </c>
      <c r="S32" s="162">
        <f t="shared" si="16"/>
        <v>1.7320508075688773E-4</v>
      </c>
      <c r="T32" s="141">
        <f t="shared" si="17"/>
        <v>1.4396677857981432E-5</v>
      </c>
      <c r="U32" s="138" t="str">
        <f>IF('Med1'!G30="","",'Med1'!G30/2)</f>
        <v/>
      </c>
      <c r="V32" s="138">
        <f t="shared" si="18"/>
        <v>3.6660848954116849E-4</v>
      </c>
      <c r="W32" s="162">
        <f t="shared" si="19"/>
        <v>6.3502574251999991E-4</v>
      </c>
      <c r="X32" s="164">
        <f t="shared" si="21"/>
        <v>2.0014134626021307</v>
      </c>
      <c r="Y32" s="171">
        <f t="shared" si="20"/>
        <v>7.3373516647192707E-4</v>
      </c>
      <c r="Z32" s="122">
        <v>17.5</v>
      </c>
      <c r="AA32" s="155">
        <v>1</v>
      </c>
      <c r="AB32" s="56">
        <f t="shared" si="10"/>
        <v>1773.5681322603712</v>
      </c>
    </row>
    <row r="33" spans="1:28" ht="17.399999999999999" customHeight="1">
      <c r="A33" s="129" t="str">
        <f>IF(B33="","",(IF(Z33="",'Med1'!A31,Z33)&amp;IF(AA33=3," [°]"," [mm]")))</f>
        <v>22,5 [mm]</v>
      </c>
      <c r="B33" s="139">
        <v>22.503993699999999</v>
      </c>
      <c r="C33" s="139">
        <v>22.5040029</v>
      </c>
      <c r="D33" s="139">
        <v>22.504044100000002</v>
      </c>
      <c r="E33" s="139">
        <v>22.504052699999999</v>
      </c>
      <c r="F33" s="139">
        <v>22.5040245</v>
      </c>
      <c r="G33" s="116"/>
      <c r="H33" s="116"/>
      <c r="I33" s="116"/>
      <c r="J33" s="116"/>
      <c r="K33" s="116"/>
      <c r="L33" s="123">
        <f t="shared" si="13"/>
        <v>22.504023580000002</v>
      </c>
      <c r="M33" s="122"/>
      <c r="N33" s="122"/>
      <c r="O33" s="140">
        <f t="shared" si="22"/>
        <v>2.5447828984475529E-5</v>
      </c>
      <c r="P33" s="161">
        <f t="shared" si="14"/>
        <v>3.2250402357999997E-4</v>
      </c>
      <c r="Q33" s="138">
        <f t="shared" si="23"/>
        <v>7.4708048412635449E-5</v>
      </c>
      <c r="R33" s="138" t="str">
        <f t="shared" si="15"/>
        <v/>
      </c>
      <c r="S33" s="162">
        <f t="shared" si="16"/>
        <v>1.7320508075688773E-4</v>
      </c>
      <c r="T33" s="141">
        <f t="shared" si="17"/>
        <v>1.4692310914478509E-5</v>
      </c>
      <c r="U33" s="138" t="str">
        <f>IF('Med1'!G31="","",'Med1'!G31/2)</f>
        <v/>
      </c>
      <c r="V33" s="138">
        <f t="shared" si="18"/>
        <v>3.7390640770508543E-4</v>
      </c>
      <c r="W33" s="162">
        <f t="shared" si="19"/>
        <v>6.4500804715999995E-4</v>
      </c>
      <c r="X33" s="164">
        <f t="shared" si="21"/>
        <v>2.0013907393116317</v>
      </c>
      <c r="Y33" s="171">
        <f t="shared" si="20"/>
        <v>7.4833282175023729E-4</v>
      </c>
      <c r="Z33" s="122">
        <v>22.5</v>
      </c>
      <c r="AA33" s="155">
        <v>1</v>
      </c>
      <c r="AB33" s="56">
        <f t="shared" si="10"/>
        <v>1802.9211677970784</v>
      </c>
    </row>
    <row r="34" spans="1:28" ht="17.399999999999999" customHeight="1">
      <c r="A34" s="129" t="str">
        <f>IF(B34="","",(IF(Z34="",'Med1'!A32,Z34)&amp;IF(AA34=3," [°]"," [mm]")))</f>
        <v>32,5 [mm]</v>
      </c>
      <c r="B34" s="139">
        <v>32.512250399999999</v>
      </c>
      <c r="C34" s="139">
        <v>32.512239100000002</v>
      </c>
      <c r="D34" s="139">
        <v>32.5122535</v>
      </c>
      <c r="E34" s="139">
        <v>32.512309500000001</v>
      </c>
      <c r="F34" s="139">
        <v>32.512257200000001</v>
      </c>
      <c r="G34" s="116"/>
      <c r="H34" s="116"/>
      <c r="I34" s="116"/>
      <c r="J34" s="116"/>
      <c r="K34" s="116"/>
      <c r="L34" s="123">
        <f t="shared" si="13"/>
        <v>32.512261940000002</v>
      </c>
      <c r="M34" s="122"/>
      <c r="N34" s="122"/>
      <c r="O34" s="140">
        <f t="shared" si="22"/>
        <v>2.7433975286022142E-5</v>
      </c>
      <c r="P34" s="161">
        <f t="shared" si="14"/>
        <v>3.3251226193999999E-4</v>
      </c>
      <c r="Q34" s="138">
        <f t="shared" si="23"/>
        <v>1.0793303830238009E-4</v>
      </c>
      <c r="R34" s="138" t="str">
        <f t="shared" si="15"/>
        <v/>
      </c>
      <c r="S34" s="162">
        <f t="shared" si="16"/>
        <v>1.7320508075688773E-4</v>
      </c>
      <c r="T34" s="141">
        <f t="shared" si="17"/>
        <v>1.5839013016326425E-5</v>
      </c>
      <c r="U34" s="138" t="str">
        <f>IF('Med1'!G32="","",'Med1'!G32/2)</f>
        <v/>
      </c>
      <c r="V34" s="138">
        <f t="shared" si="18"/>
        <v>3.9046743709427243E-4</v>
      </c>
      <c r="W34" s="162">
        <f t="shared" si="19"/>
        <v>6.6502452387999999E-4</v>
      </c>
      <c r="X34" s="164">
        <f t="shared" si="21"/>
        <v>2.0013218658347367</v>
      </c>
      <c r="Y34" s="171">
        <f t="shared" si="20"/>
        <v>7.8145101975321692E-4</v>
      </c>
      <c r="Z34" s="122">
        <v>32.5</v>
      </c>
      <c r="AA34" s="155">
        <v>1</v>
      </c>
      <c r="AB34" s="56">
        <f t="shared" si="10"/>
        <v>1896.671321887914</v>
      </c>
    </row>
    <row r="35" spans="1:28" ht="17.399999999999999" customHeight="1">
      <c r="A35" s="129" t="str">
        <f>IF(B35="","",(IF(Z35="",'Med1'!A33,Z35)&amp;IF(AA35=3," [°]"," [mm]")))</f>
        <v>37,5 [mm]</v>
      </c>
      <c r="B35" s="139">
        <v>37.504086000000001</v>
      </c>
      <c r="C35" s="139">
        <v>37.504048500000003</v>
      </c>
      <c r="D35" s="139">
        <v>37.5040713</v>
      </c>
      <c r="E35" s="139">
        <v>37.5041425</v>
      </c>
      <c r="F35" s="139">
        <v>37.5040908</v>
      </c>
      <c r="G35" s="116"/>
      <c r="H35" s="116"/>
      <c r="I35" s="116"/>
      <c r="J35" s="116"/>
      <c r="K35" s="116"/>
      <c r="L35" s="123">
        <f t="shared" si="13"/>
        <v>37.504087820000002</v>
      </c>
      <c r="M35" s="122"/>
      <c r="N35" s="122"/>
      <c r="O35" s="140">
        <f t="shared" si="22"/>
        <v>3.4716955510947516E-5</v>
      </c>
      <c r="P35" s="161">
        <f t="shared" si="14"/>
        <v>3.3750408781999994E-4</v>
      </c>
      <c r="Q35" s="138">
        <f t="shared" si="23"/>
        <v>1.245047223918831E-4</v>
      </c>
      <c r="R35" s="138" t="str">
        <f t="shared" si="15"/>
        <v/>
      </c>
      <c r="S35" s="162">
        <f t="shared" si="16"/>
        <v>1.7320508075688773E-4</v>
      </c>
      <c r="T35" s="141">
        <f t="shared" si="17"/>
        <v>2.004384360968981E-5</v>
      </c>
      <c r="U35" s="138" t="str">
        <f>IF('Med1'!G33="","",'Med1'!G33/2)</f>
        <v/>
      </c>
      <c r="V35" s="138">
        <f t="shared" si="18"/>
        <v>3.9976516964305411E-4</v>
      </c>
      <c r="W35" s="162">
        <f t="shared" si="19"/>
        <v>6.7500817563999999E-4</v>
      </c>
      <c r="X35" s="164">
        <f t="shared" si="21"/>
        <v>2.0012813674136458</v>
      </c>
      <c r="Y35" s="171">
        <f t="shared" si="20"/>
        <v>8.0004258534759943E-4</v>
      </c>
      <c r="Z35" s="122">
        <v>37.5</v>
      </c>
      <c r="AA35" s="155">
        <v>1</v>
      </c>
      <c r="AB35" s="56">
        <f t="shared" si="10"/>
        <v>1956.1889134451915</v>
      </c>
    </row>
    <row r="36" spans="1:28" ht="17.399999999999999" customHeight="1">
      <c r="A36" s="129" t="str">
        <f>IF(B36="","",(IF(Z36="",'Med1'!A34,Z36)&amp;IF(AA36=3," [°]"," [mm]")))</f>
        <v>47,5 [mm]</v>
      </c>
      <c r="B36" s="139">
        <v>47.517935799999997</v>
      </c>
      <c r="C36" s="139">
        <v>47.517926500000002</v>
      </c>
      <c r="D36" s="139">
        <v>47.517947900000003</v>
      </c>
      <c r="E36" s="139">
        <v>47.518001699999999</v>
      </c>
      <c r="F36" s="139">
        <v>47.517968400000001</v>
      </c>
      <c r="G36" s="116"/>
      <c r="H36" s="116"/>
      <c r="I36" s="116"/>
      <c r="J36" s="116"/>
      <c r="K36" s="116"/>
      <c r="L36" s="123">
        <f t="shared" si="13"/>
        <v>47.517956060000003</v>
      </c>
      <c r="M36" s="122"/>
      <c r="N36" s="122"/>
      <c r="O36" s="140">
        <f t="shared" si="22"/>
        <v>2.9942160910481519E-5</v>
      </c>
      <c r="P36" s="161">
        <f t="shared" si="14"/>
        <v>3.4751795606000003E-4</v>
      </c>
      <c r="Q36" s="138">
        <f t="shared" si="23"/>
        <v>1.577484021548454E-4</v>
      </c>
      <c r="R36" s="138" t="str">
        <f t="shared" si="15"/>
        <v/>
      </c>
      <c r="S36" s="162">
        <f t="shared" si="16"/>
        <v>1.7320508075688773E-4</v>
      </c>
      <c r="T36" s="141">
        <f t="shared" si="17"/>
        <v>1.7287114661785596E-5</v>
      </c>
      <c r="U36" s="138" t="str">
        <f>IF('Med1'!G34="","",'Med1'!G34/2)</f>
        <v/>
      </c>
      <c r="V36" s="138">
        <f t="shared" si="18"/>
        <v>4.1946648555022444E-4</v>
      </c>
      <c r="W36" s="162">
        <f t="shared" si="19"/>
        <v>6.9503591211999996E-4</v>
      </c>
      <c r="X36" s="164">
        <f t="shared" si="21"/>
        <v>2.001184606420761</v>
      </c>
      <c r="Y36" s="171">
        <f t="shared" si="20"/>
        <v>8.3942987379252579E-4</v>
      </c>
      <c r="Z36" s="122">
        <v>47.5</v>
      </c>
      <c r="AA36" s="155">
        <v>1</v>
      </c>
      <c r="AB36" s="56">
        <f t="shared" si="10"/>
        <v>2116.179289666446</v>
      </c>
    </row>
    <row r="37" spans="1:28" ht="17.399999999999999" customHeight="1">
      <c r="A37" s="129" t="str">
        <f>IF(B37="","",(IF(Z37="",'Med1'!A35,Z37)&amp;IF(AA37=3," [°]"," [mm]")))</f>
        <v>52,5 [mm]</v>
      </c>
      <c r="B37" s="116">
        <v>52.499620499999999</v>
      </c>
      <c r="C37" s="116">
        <v>52.499614899999997</v>
      </c>
      <c r="D37" s="116">
        <v>52.499645399999999</v>
      </c>
      <c r="E37" s="116">
        <v>52.499642600000001</v>
      </c>
      <c r="F37" s="116">
        <v>52.499643499999998</v>
      </c>
      <c r="G37" s="116"/>
      <c r="H37" s="116"/>
      <c r="I37" s="116"/>
      <c r="J37" s="116"/>
      <c r="K37" s="116"/>
      <c r="L37" s="123">
        <f t="shared" si="13"/>
        <v>52.499633379999999</v>
      </c>
      <c r="M37" s="122"/>
      <c r="N37" s="122"/>
      <c r="O37" s="140">
        <f t="shared" si="22"/>
        <v>1.4485406449835419E-5</v>
      </c>
      <c r="P37" s="161">
        <f t="shared" si="14"/>
        <v>3.5249963338000002E-4</v>
      </c>
      <c r="Q37" s="138">
        <f t="shared" si="23"/>
        <v>1.7428639541972307E-4</v>
      </c>
      <c r="R37" s="138" t="str">
        <f t="shared" si="15"/>
        <v/>
      </c>
      <c r="S37" s="162">
        <f t="shared" si="16"/>
        <v>1.7320508075688773E-4</v>
      </c>
      <c r="T37" s="141">
        <f t="shared" si="17"/>
        <v>8.3631533131336213E-6</v>
      </c>
      <c r="U37" s="138" t="str">
        <f>IF('Med1'!G35="","",'Med1'!G35/2)</f>
        <v/>
      </c>
      <c r="V37" s="138">
        <f t="shared" si="18"/>
        <v>4.2976933521922373E-4</v>
      </c>
      <c r="W37" s="162">
        <f t="shared" si="19"/>
        <v>7.0499926675999993E-4</v>
      </c>
      <c r="X37" s="164">
        <f t="shared" si="21"/>
        <v>2.0011348091823571</v>
      </c>
      <c r="Y37" s="171">
        <f t="shared" si="20"/>
        <v>8.6002637662634975E-4</v>
      </c>
      <c r="Z37" s="122">
        <v>52.5</v>
      </c>
      <c r="AA37" s="155">
        <v>1</v>
      </c>
      <c r="AB37" s="56">
        <f t="shared" si="10"/>
        <v>2209.2162218565718</v>
      </c>
    </row>
    <row r="38" spans="1:28" ht="17.399999999999999" customHeight="1">
      <c r="A38" s="129" t="str">
        <f>IF(B38="","",(IF(Z38="",'Med1'!A36,Z38)&amp;IF(AA38=3," [°]"," [mm]")))</f>
        <v>62,5 [mm]</v>
      </c>
      <c r="B38" s="116">
        <v>62.524474499999997</v>
      </c>
      <c r="C38" s="116">
        <v>62.524464199999997</v>
      </c>
      <c r="D38" s="116">
        <v>62.524493100000001</v>
      </c>
      <c r="E38" s="116">
        <v>62.524450399999999</v>
      </c>
      <c r="F38" s="116">
        <v>62.524495600000002</v>
      </c>
      <c r="G38" s="116"/>
      <c r="H38" s="116"/>
      <c r="I38" s="116"/>
      <c r="J38" s="116"/>
      <c r="K38" s="116"/>
      <c r="L38" s="123">
        <f>AVERAGE(B38:D38)</f>
        <v>62.524477266666658</v>
      </c>
      <c r="M38" s="122"/>
      <c r="N38" s="122"/>
      <c r="O38" s="140">
        <f>_xlfn.STDEV.S(B38:D38)</f>
        <v>1.4647297818855588E-5</v>
      </c>
      <c r="P38" s="161">
        <f>IF(U38="",IF(AA38=3,ATAN(DEGREES(0.001/100))/2,((0.6+L38/500)/1000)/2),U38)</f>
        <v>3.6252447726666664E-4</v>
      </c>
      <c r="Q38" s="162">
        <f t="shared" si="23"/>
        <v>2.0756651173989112E-4</v>
      </c>
      <c r="R38" s="162" t="str">
        <f t="shared" si="15"/>
        <v/>
      </c>
      <c r="S38" s="162">
        <f>IF(AA38=3,0.0005/SQRT(3),0.0003/SQRT(3))</f>
        <v>1.7320508075688773E-4</v>
      </c>
      <c r="T38" s="163">
        <f>O38/SQRT(3)</f>
        <v>8.456621338616893E-6</v>
      </c>
      <c r="U38" s="138" t="str">
        <f>IF('Med1'!G36="","",'Med1'!G36/2)</f>
        <v/>
      </c>
      <c r="V38" s="162">
        <f>SQRT(SUMSQ(P38:T38))</f>
        <v>4.5230450789020553E-4</v>
      </c>
      <c r="W38" s="162">
        <f>IF(AA38=1,0.0006+(L38/500)/1000,IF(AA38=2,0.0008,0.003))</f>
        <v>7.2504895453333329E-4</v>
      </c>
      <c r="X38" s="164">
        <f>IF(W38&gt;V38*TINV(0.0455,AB38),2,TINV(0.0455,AB38))</f>
        <v>2.0010351742412595</v>
      </c>
      <c r="Y38" s="171">
        <f>IF(W38&gt;V38*X38,W38,V38*X38)</f>
        <v>9.0507722975618457E-4</v>
      </c>
      <c r="Z38" s="122">
        <v>62.5</v>
      </c>
      <c r="AA38" s="155">
        <v>1</v>
      </c>
      <c r="AB38" s="56">
        <f t="shared" si="10"/>
        <v>2422.7579768440232</v>
      </c>
    </row>
    <row r="39" spans="1:28" ht="17.399999999999999" customHeight="1">
      <c r="A39" s="129" t="str">
        <f>IF(B39="","",(IF(Z39="",'Med1'!A37,Z39)&amp;IF(AA39=3," [°]"," [mm]")))</f>
        <v>67,5 [mm]</v>
      </c>
      <c r="B39" s="116">
        <v>67.496641400000001</v>
      </c>
      <c r="C39" s="116">
        <v>67.496634599999993</v>
      </c>
      <c r="D39" s="116">
        <v>67.496672200000006</v>
      </c>
      <c r="E39" s="116">
        <v>67.496646400000003</v>
      </c>
      <c r="F39" s="116">
        <v>67.496685200000002</v>
      </c>
      <c r="G39" s="116"/>
      <c r="H39" s="116"/>
      <c r="I39" s="116"/>
      <c r="J39" s="116"/>
      <c r="K39" s="116"/>
      <c r="L39" s="123">
        <f>AVERAGE(B39:D39)</f>
        <v>67.496649399999995</v>
      </c>
      <c r="M39" s="122"/>
      <c r="N39" s="122"/>
      <c r="O39" s="140">
        <f t="shared" ref="O39:O50" si="24">_xlfn.STDEV.S(B39:D39)</f>
        <v>2.0035967663947341E-5</v>
      </c>
      <c r="P39" s="161">
        <f t="shared" ref="P39:P59" si="25">IF(U39="",IF(AA39=3,ATAN(DEGREES(0.001/100))/2,((0.6+L39/500)/1000)/2),U39)</f>
        <v>3.6749664940000001E-4</v>
      </c>
      <c r="Q39" s="138">
        <f t="shared" si="23"/>
        <v>2.2407295002780479E-4</v>
      </c>
      <c r="R39" s="138" t="str">
        <f t="shared" si="15"/>
        <v/>
      </c>
      <c r="S39" s="162">
        <f t="shared" ref="S39:S59" si="26">IF(AA39=3,0.0005/SQRT(3),0.0003/SQRT(3))</f>
        <v>1.7320508075688773E-4</v>
      </c>
      <c r="T39" s="141">
        <f t="shared" ref="T39:T59" si="27">O39/SQRT(3)</f>
        <v>1.1567771324254634E-5</v>
      </c>
      <c r="U39" s="138" t="str">
        <f>IF('Med1'!G37="","",'Med1'!G37/2)</f>
        <v/>
      </c>
      <c r="V39" s="138">
        <f t="shared" ref="V39:V59" si="28">SQRT(SUMSQ(P39:T39))</f>
        <v>4.6410805593934682E-4</v>
      </c>
      <c r="W39" s="162">
        <f t="shared" ref="W39:W59" si="29">IF(AA39=1,0.0006+(L39/500)/1000,IF(AA39=2,0.0008,0.003))</f>
        <v>7.3499329879999991E-4</v>
      </c>
      <c r="X39" s="164">
        <f t="shared" ref="X39:X47" si="30">IF(W39&gt;V39*TINV(0.0455,AB39),2,TINV(0.0455,AB39))</f>
        <v>2.0009863987192142</v>
      </c>
      <c r="Y39" s="171">
        <f t="shared" ref="Y39:Y59" si="31">IF(W39&gt;V39*X39,W39,V39*X39)</f>
        <v>9.2867390747064927E-4</v>
      </c>
      <c r="Z39" s="122">
        <v>67.5</v>
      </c>
      <c r="AA39" s="155">
        <v>1</v>
      </c>
      <c r="AB39" s="56">
        <f t="shared" si="10"/>
        <v>2542.4344705578887</v>
      </c>
    </row>
    <row r="40" spans="1:28" ht="17.399999999999999" customHeight="1">
      <c r="A40" s="129" t="str">
        <f>IF(B40="","",(IF(Z40="",'Med1'!A38,Z40)&amp;IF(AA40=3," [°]"," [mm]")))</f>
        <v>77,5 [mm]</v>
      </c>
      <c r="B40" s="116">
        <v>77.524801400000001</v>
      </c>
      <c r="C40" s="116">
        <v>77.524783999999997</v>
      </c>
      <c r="D40" s="116">
        <v>77.524824499999994</v>
      </c>
      <c r="E40" s="116">
        <v>77.524783600000006</v>
      </c>
      <c r="F40" s="116">
        <v>77.524822999999998</v>
      </c>
      <c r="G40" s="116"/>
      <c r="H40" s="116"/>
      <c r="I40" s="116"/>
      <c r="J40" s="116"/>
      <c r="K40" s="116"/>
      <c r="L40" s="123">
        <f>AVERAGE(B40:D40)</f>
        <v>77.524803300000002</v>
      </c>
      <c r="M40" s="122"/>
      <c r="N40" s="122"/>
      <c r="O40" s="140">
        <f t="shared" si="24"/>
        <v>2.0316741863123639E-5</v>
      </c>
      <c r="P40" s="161">
        <f t="shared" si="25"/>
        <v>3.7752480329999999E-4</v>
      </c>
      <c r="Q40" s="138">
        <f t="shared" si="23"/>
        <v>2.5736405481123476E-4</v>
      </c>
      <c r="R40" s="138" t="str">
        <f t="shared" si="15"/>
        <v/>
      </c>
      <c r="S40" s="162">
        <f t="shared" si="26"/>
        <v>1.7320508075688773E-4</v>
      </c>
      <c r="T40" s="141">
        <f t="shared" si="27"/>
        <v>1.1729876383730572E-5</v>
      </c>
      <c r="U40" s="138" t="str">
        <f>IF('Med1'!G38="","",'Med1'!G38/2)</f>
        <v/>
      </c>
      <c r="V40" s="138">
        <f t="shared" si="28"/>
        <v>4.8877277319380374E-4</v>
      </c>
      <c r="W40" s="162">
        <f t="shared" si="29"/>
        <v>7.5504960659999998E-4</v>
      </c>
      <c r="X40" s="164">
        <f t="shared" si="30"/>
        <v>2.0008931486520303</v>
      </c>
      <c r="Y40" s="171">
        <f t="shared" si="31"/>
        <v>9.779820931311346E-4</v>
      </c>
      <c r="Z40" s="122">
        <v>77.5</v>
      </c>
      <c r="AA40" s="155">
        <v>1</v>
      </c>
      <c r="AB40" s="56">
        <f t="shared" si="10"/>
        <v>2808.301555096742</v>
      </c>
    </row>
    <row r="41" spans="1:28" ht="17.399999999999999" customHeight="1">
      <c r="A41" s="129" t="str">
        <f>IF(B41="","",(IF(Z41="",'Med1'!A39,Z41)&amp;IF(AA41=3," [°]"," [mm]")))</f>
        <v>82,5 [mm]</v>
      </c>
      <c r="B41" s="116">
        <v>82.495456099999998</v>
      </c>
      <c r="C41" s="116">
        <v>82.4954623</v>
      </c>
      <c r="D41" s="116">
        <v>82.495466800000003</v>
      </c>
      <c r="E41" s="116">
        <v>82.495457700000003</v>
      </c>
      <c r="F41" s="116">
        <v>82.495470600000004</v>
      </c>
      <c r="G41" s="116"/>
      <c r="H41" s="116"/>
      <c r="I41" s="116"/>
      <c r="J41" s="116"/>
      <c r="K41" s="116"/>
      <c r="L41" s="123">
        <f t="shared" ref="L41:L59" si="32">AVERAGE(B41:F41)</f>
        <v>82.495462700000004</v>
      </c>
      <c r="M41" s="122"/>
      <c r="N41" s="122"/>
      <c r="O41" s="140">
        <f t="shared" si="24"/>
        <v>5.3724606425412329E-6</v>
      </c>
      <c r="P41" s="161">
        <f t="shared" si="25"/>
        <v>3.8249546270000001E-4</v>
      </c>
      <c r="Q41" s="138">
        <f t="shared" si="23"/>
        <v>2.7386547118141445E-4</v>
      </c>
      <c r="R41" s="138" t="str">
        <f t="shared" si="15"/>
        <v/>
      </c>
      <c r="S41" s="162">
        <f t="shared" si="26"/>
        <v>1.7320508075688773E-4</v>
      </c>
      <c r="T41" s="141">
        <f t="shared" si="27"/>
        <v>3.1017915981818507E-6</v>
      </c>
      <c r="U41" s="138" t="str">
        <f>IF('Med1'!G39="","",'Med1'!G39/2)</f>
        <v/>
      </c>
      <c r="V41" s="138">
        <f t="shared" si="28"/>
        <v>5.0131297250582279E-4</v>
      </c>
      <c r="W41" s="162">
        <f t="shared" si="29"/>
        <v>7.6499092540000002E-4</v>
      </c>
      <c r="X41" s="164">
        <f t="shared" si="30"/>
        <v>2.0008502562427051</v>
      </c>
      <c r="Y41" s="171">
        <f t="shared" si="31"/>
        <v>1.0030521894960676E-3</v>
      </c>
      <c r="Z41" s="122">
        <v>82.5</v>
      </c>
      <c r="AA41" s="155">
        <v>1</v>
      </c>
      <c r="AB41" s="56">
        <f t="shared" si="10"/>
        <v>2950.7314254977841</v>
      </c>
    </row>
    <row r="42" spans="1:28" ht="17.399999999999999" customHeight="1">
      <c r="A42" s="129" t="str">
        <f>IF(B42="","",(IF(Z42="",'Med1'!A40,Z42)&amp;IF(AA42=3," [°]"," [mm]")))</f>
        <v>92,5 [mm]</v>
      </c>
      <c r="B42" s="116">
        <v>92.522402</v>
      </c>
      <c r="C42" s="116">
        <v>92.522361700000005</v>
      </c>
      <c r="D42" s="116">
        <v>92.522372099999998</v>
      </c>
      <c r="E42" s="116">
        <v>92.522363999999996</v>
      </c>
      <c r="F42" s="116">
        <v>92.522415800000005</v>
      </c>
      <c r="G42" s="116"/>
      <c r="H42" s="116"/>
      <c r="I42" s="116"/>
      <c r="J42" s="116"/>
      <c r="K42" s="116"/>
      <c r="L42" s="123">
        <f t="shared" si="32"/>
        <v>92.522383120000001</v>
      </c>
      <c r="M42" s="122"/>
      <c r="N42" s="122"/>
      <c r="O42" s="140">
        <f t="shared" si="24"/>
        <v>2.0921520019388873E-5</v>
      </c>
      <c r="P42" s="161">
        <f t="shared" si="25"/>
        <v>3.9252238311999999E-4</v>
      </c>
      <c r="Q42" s="138">
        <f t="shared" si="23"/>
        <v>3.0715248110228674E-4</v>
      </c>
      <c r="R42" s="138" t="str">
        <f t="shared" si="15"/>
        <v/>
      </c>
      <c r="S42" s="162">
        <f t="shared" si="26"/>
        <v>1.7320508075688773E-4</v>
      </c>
      <c r="T42" s="141">
        <f t="shared" si="27"/>
        <v>1.207904521505031E-5</v>
      </c>
      <c r="U42" s="138" t="str">
        <f>IF('Med1'!G40="","",'Med1'!G40/2)</f>
        <v/>
      </c>
      <c r="V42" s="138">
        <f t="shared" si="28"/>
        <v>5.2779008254305224E-4</v>
      </c>
      <c r="W42" s="162">
        <f t="shared" si="29"/>
        <v>7.8504476623999998E-4</v>
      </c>
      <c r="X42" s="164">
        <f t="shared" si="30"/>
        <v>2.0007679613834579</v>
      </c>
      <c r="Y42" s="171">
        <f t="shared" si="31"/>
        <v>1.0559854874880696E-3</v>
      </c>
      <c r="Z42" s="122">
        <v>92.5</v>
      </c>
      <c r="AA42" s="155">
        <v>1</v>
      </c>
      <c r="AB42" s="56">
        <f t="shared" si="10"/>
        <v>3267.3263103035065</v>
      </c>
    </row>
    <row r="43" spans="1:28" ht="17.399999999999999" customHeight="1">
      <c r="A43" s="129" t="str">
        <f>IF(B43="","",(IF(Z43="",'Med1'!A41,Z43)&amp;IF(AA43=3," [°]"," [mm]")))</f>
        <v>100 [mm]</v>
      </c>
      <c r="B43" s="116">
        <v>100.0095177</v>
      </c>
      <c r="C43" s="116">
        <v>100.0094794</v>
      </c>
      <c r="D43" s="116">
        <v>100.0095012</v>
      </c>
      <c r="E43" s="116">
        <v>100.0094694</v>
      </c>
      <c r="F43" s="116">
        <v>100.0095491</v>
      </c>
      <c r="G43" s="116"/>
      <c r="H43" s="116"/>
      <c r="I43" s="116"/>
      <c r="J43" s="116"/>
      <c r="K43" s="116"/>
      <c r="L43" s="123">
        <f t="shared" si="32"/>
        <v>100.00950336000001</v>
      </c>
      <c r="M43" s="122"/>
      <c r="N43" s="122"/>
      <c r="O43" s="140">
        <f t="shared" si="24"/>
        <v>1.921102114231106E-5</v>
      </c>
      <c r="P43" s="161">
        <f t="shared" si="25"/>
        <v>4.0000950336E-4</v>
      </c>
      <c r="Q43" s="138">
        <f t="shared" si="23"/>
        <v>3.3200795369689657E-4</v>
      </c>
      <c r="R43" s="138" t="str">
        <f t="shared" si="15"/>
        <v/>
      </c>
      <c r="S43" s="162">
        <f t="shared" si="26"/>
        <v>1.7320508075688773E-4</v>
      </c>
      <c r="T43" s="141">
        <f t="shared" si="27"/>
        <v>1.1091488227920883E-5</v>
      </c>
      <c r="U43" s="138" t="str">
        <f>IF('Med1'!G41="","",'Med1'!G41/2)</f>
        <v/>
      </c>
      <c r="V43" s="138">
        <f t="shared" si="28"/>
        <v>5.4805100602719863E-4</v>
      </c>
      <c r="W43" s="162">
        <f t="shared" si="29"/>
        <v>8.0001900672E-4</v>
      </c>
      <c r="X43" s="164">
        <f t="shared" si="30"/>
        <v>2.0007125170716926</v>
      </c>
      <c r="Y43" s="171">
        <f t="shared" si="31"/>
        <v>1.0964925077523498E-3</v>
      </c>
      <c r="Z43" s="122">
        <v>100</v>
      </c>
      <c r="AA43" s="155">
        <v>1</v>
      </c>
      <c r="AB43" s="56">
        <f t="shared" si="10"/>
        <v>3522.6892816121881</v>
      </c>
    </row>
    <row r="44" spans="1:28" ht="17.399999999999999" customHeight="1">
      <c r="A44" s="129" t="str">
        <f>IF(B44="","",(IF(Z44="",'Med1'!A42,Z44)&amp;IF(AA44=3," [°]"," [mm]")))</f>
        <v/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23" t="e">
        <f t="shared" si="32"/>
        <v>#DIV/0!</v>
      </c>
      <c r="M44" s="122"/>
      <c r="N44" s="122"/>
      <c r="O44" s="140" t="e">
        <f t="shared" si="24"/>
        <v>#DIV/0!</v>
      </c>
      <c r="P44" s="161" t="e">
        <f t="shared" si="25"/>
        <v>#DIV/0!</v>
      </c>
      <c r="Q44" s="138" t="str">
        <f t="shared" ref="Q44:Q50" si="33">IF(AA44=1,(L44*coef*(10^(-6))*temp)/SQRT(3),"")</f>
        <v/>
      </c>
      <c r="R44" s="138" t="str">
        <f t="shared" si="15"/>
        <v/>
      </c>
      <c r="S44" s="162">
        <f t="shared" si="26"/>
        <v>1.7320508075688773E-4</v>
      </c>
      <c r="T44" s="141" t="e">
        <f t="shared" si="27"/>
        <v>#DIV/0!</v>
      </c>
      <c r="U44" s="138" t="str">
        <f>IF('Med1'!G42="","",'Med1'!G42/2)</f>
        <v/>
      </c>
      <c r="V44" s="138" t="e">
        <f t="shared" si="28"/>
        <v>#DIV/0!</v>
      </c>
      <c r="W44" s="162">
        <f t="shared" si="29"/>
        <v>3.0000000000000001E-3</v>
      </c>
      <c r="X44" s="164" t="e">
        <f t="shared" si="30"/>
        <v>#DIV/0!</v>
      </c>
      <c r="Y44" s="171" t="e">
        <f t="shared" si="31"/>
        <v>#DIV/0!</v>
      </c>
      <c r="Z44" s="122"/>
      <c r="AA44" s="155"/>
      <c r="AB44" s="56" t="e">
        <f t="shared" si="10"/>
        <v>#DIV/0!</v>
      </c>
    </row>
    <row r="45" spans="1:28" ht="17.399999999999999" customHeight="1">
      <c r="A45" s="129" t="str">
        <f>IF(B45="","",(IF(Z45="",'Med1'!A43,Z45)&amp;IF(AA45=3," [°]"," [mm]")))</f>
        <v/>
      </c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23" t="e">
        <f t="shared" si="32"/>
        <v>#DIV/0!</v>
      </c>
      <c r="M45" s="122"/>
      <c r="N45" s="122"/>
      <c r="O45" s="140" t="e">
        <f t="shared" si="24"/>
        <v>#DIV/0!</v>
      </c>
      <c r="P45" s="161" t="e">
        <f t="shared" si="25"/>
        <v>#DIV/0!</v>
      </c>
      <c r="Q45" s="138" t="str">
        <f t="shared" si="33"/>
        <v/>
      </c>
      <c r="R45" s="138" t="str">
        <f t="shared" si="15"/>
        <v/>
      </c>
      <c r="S45" s="162">
        <f t="shared" si="26"/>
        <v>1.7320508075688773E-4</v>
      </c>
      <c r="T45" s="141" t="e">
        <f t="shared" si="27"/>
        <v>#DIV/0!</v>
      </c>
      <c r="U45" s="138" t="str">
        <f>IF('Med1'!G43="","",'Med1'!G43/2)</f>
        <v/>
      </c>
      <c r="V45" s="138" t="e">
        <f t="shared" si="28"/>
        <v>#DIV/0!</v>
      </c>
      <c r="W45" s="162">
        <f t="shared" si="29"/>
        <v>3.0000000000000001E-3</v>
      </c>
      <c r="X45" s="164" t="e">
        <f t="shared" si="30"/>
        <v>#DIV/0!</v>
      </c>
      <c r="Y45" s="171" t="e">
        <f t="shared" si="31"/>
        <v>#DIV/0!</v>
      </c>
      <c r="Z45" s="122"/>
      <c r="AA45" s="155"/>
      <c r="AB45" s="56" t="e">
        <f t="shared" si="10"/>
        <v>#DIV/0!</v>
      </c>
    </row>
    <row r="46" spans="1:28" ht="17.399999999999999" customHeight="1">
      <c r="A46" s="129" t="str">
        <f>IF(B46="","",(IF(Z46="",'Med1'!A44,Z46)&amp;IF(AA46=3," [°]"," [mm]")))</f>
        <v/>
      </c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23" t="e">
        <f t="shared" si="32"/>
        <v>#DIV/0!</v>
      </c>
      <c r="M46" s="122"/>
      <c r="N46" s="122"/>
      <c r="O46" s="140" t="e">
        <f t="shared" si="24"/>
        <v>#DIV/0!</v>
      </c>
      <c r="P46" s="161" t="e">
        <f t="shared" si="25"/>
        <v>#DIV/0!</v>
      </c>
      <c r="Q46" s="138" t="str">
        <f t="shared" si="33"/>
        <v/>
      </c>
      <c r="R46" s="138" t="str">
        <f t="shared" si="15"/>
        <v/>
      </c>
      <c r="S46" s="162">
        <f t="shared" si="26"/>
        <v>1.7320508075688773E-4</v>
      </c>
      <c r="T46" s="141" t="e">
        <f t="shared" si="27"/>
        <v>#DIV/0!</v>
      </c>
      <c r="U46" s="138" t="str">
        <f>IF('Med1'!G44="","",'Med1'!G44/2)</f>
        <v/>
      </c>
      <c r="V46" s="138" t="e">
        <f t="shared" si="28"/>
        <v>#DIV/0!</v>
      </c>
      <c r="W46" s="162">
        <f t="shared" si="29"/>
        <v>3.0000000000000001E-3</v>
      </c>
      <c r="X46" s="164" t="e">
        <f t="shared" si="30"/>
        <v>#DIV/0!</v>
      </c>
      <c r="Y46" s="171" t="e">
        <f t="shared" si="31"/>
        <v>#DIV/0!</v>
      </c>
      <c r="Z46" s="122"/>
      <c r="AA46" s="155"/>
      <c r="AB46" s="56" t="e">
        <f t="shared" si="10"/>
        <v>#DIV/0!</v>
      </c>
    </row>
    <row r="47" spans="1:28" ht="17.399999999999999" customHeight="1">
      <c r="A47" s="129" t="str">
        <f>IF(B47="","",(IF(Z47="",'Med1'!A45,Z47)&amp;IF(AA47=3," [°]"," [mm]")))</f>
        <v/>
      </c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23" t="e">
        <f t="shared" si="32"/>
        <v>#DIV/0!</v>
      </c>
      <c r="M47" s="122"/>
      <c r="N47" s="122"/>
      <c r="O47" s="140" t="e">
        <f t="shared" si="24"/>
        <v>#DIV/0!</v>
      </c>
      <c r="P47" s="161" t="e">
        <f t="shared" si="25"/>
        <v>#DIV/0!</v>
      </c>
      <c r="Q47" s="138" t="str">
        <f t="shared" si="33"/>
        <v/>
      </c>
      <c r="R47" s="138" t="str">
        <f t="shared" si="15"/>
        <v/>
      </c>
      <c r="S47" s="162">
        <f t="shared" si="26"/>
        <v>1.7320508075688773E-4</v>
      </c>
      <c r="T47" s="141" t="e">
        <f t="shared" si="27"/>
        <v>#DIV/0!</v>
      </c>
      <c r="U47" s="138" t="str">
        <f>IF('Med1'!G45="","",'Med1'!G45/2)</f>
        <v/>
      </c>
      <c r="V47" s="138" t="e">
        <f t="shared" si="28"/>
        <v>#DIV/0!</v>
      </c>
      <c r="W47" s="162">
        <f t="shared" si="29"/>
        <v>3.0000000000000001E-3</v>
      </c>
      <c r="X47" s="164" t="e">
        <f t="shared" si="30"/>
        <v>#DIV/0!</v>
      </c>
      <c r="Y47" s="171" t="e">
        <f t="shared" si="31"/>
        <v>#DIV/0!</v>
      </c>
      <c r="Z47" s="122"/>
      <c r="AA47" s="155"/>
      <c r="AB47" s="56" t="e">
        <f t="shared" si="10"/>
        <v>#DIV/0!</v>
      </c>
    </row>
    <row r="48" spans="1:28" ht="17.399999999999999" customHeight="1">
      <c r="A48" s="129" t="str">
        <f>IF(B48="","",(IF(Z48="",'Med1'!A46,Z48)&amp;IF(AA48=3," [°]"," [mm]")))</f>
        <v/>
      </c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23" t="e">
        <f t="shared" si="32"/>
        <v>#DIV/0!</v>
      </c>
      <c r="M48" s="122"/>
      <c r="N48" s="122"/>
      <c r="O48" s="140" t="e">
        <f t="shared" si="24"/>
        <v>#DIV/0!</v>
      </c>
      <c r="P48" s="161" t="e">
        <f t="shared" si="25"/>
        <v>#DIV/0!</v>
      </c>
      <c r="Q48" s="138" t="str">
        <f t="shared" si="33"/>
        <v/>
      </c>
      <c r="R48" s="138" t="str">
        <f t="shared" ref="R48:R59" si="34">IF(AA48=2,L48*0.01/SQRT(3),"")</f>
        <v/>
      </c>
      <c r="S48" s="162">
        <f t="shared" si="26"/>
        <v>1.7320508075688773E-4</v>
      </c>
      <c r="T48" s="141" t="e">
        <f t="shared" si="27"/>
        <v>#DIV/0!</v>
      </c>
      <c r="U48" s="138" t="str">
        <f>IF('Med1'!G46="","",'Med1'!G46/2)</f>
        <v/>
      </c>
      <c r="V48" s="138" t="e">
        <f t="shared" si="28"/>
        <v>#DIV/0!</v>
      </c>
      <c r="W48" s="162">
        <f t="shared" si="29"/>
        <v>3.0000000000000001E-3</v>
      </c>
      <c r="X48" s="164" t="e">
        <f>IF(W48&gt;V48*TINV(0.0455,AB48),2,TINV(0.0455,AB48))</f>
        <v>#DIV/0!</v>
      </c>
      <c r="Y48" s="171" t="e">
        <f t="shared" si="31"/>
        <v>#DIV/0!</v>
      </c>
      <c r="Z48" s="122"/>
      <c r="AA48" s="155"/>
      <c r="AB48" s="56" t="e">
        <f t="shared" si="10"/>
        <v>#DIV/0!</v>
      </c>
    </row>
    <row r="49" spans="1:28" ht="17.399999999999999" customHeight="1">
      <c r="A49" s="129" t="str">
        <f>IF(B49="","",(IF(Z49="",'Med1'!A47,Z49)&amp;IF(AA49=3," [°]"," [mm]")))</f>
        <v/>
      </c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23" t="e">
        <f t="shared" si="32"/>
        <v>#DIV/0!</v>
      </c>
      <c r="M49" s="122"/>
      <c r="N49" s="122"/>
      <c r="O49" s="140" t="e">
        <f t="shared" si="24"/>
        <v>#DIV/0!</v>
      </c>
      <c r="P49" s="161" t="e">
        <f t="shared" si="25"/>
        <v>#DIV/0!</v>
      </c>
      <c r="Q49" s="138" t="str">
        <f t="shared" si="33"/>
        <v/>
      </c>
      <c r="R49" s="138" t="str">
        <f t="shared" si="34"/>
        <v/>
      </c>
      <c r="S49" s="162">
        <f t="shared" si="26"/>
        <v>1.7320508075688773E-4</v>
      </c>
      <c r="T49" s="141" t="e">
        <f t="shared" si="27"/>
        <v>#DIV/0!</v>
      </c>
      <c r="U49" s="138" t="str">
        <f>IF('Med1'!G47="","",'Med1'!G47/2)</f>
        <v/>
      </c>
      <c r="V49" s="138" t="e">
        <f t="shared" si="28"/>
        <v>#DIV/0!</v>
      </c>
      <c r="W49" s="162">
        <f t="shared" si="29"/>
        <v>3.0000000000000001E-3</v>
      </c>
      <c r="X49" s="164" t="e">
        <f t="shared" ref="X49:X59" si="35">IF(W49&gt;V49*TINV(0.0455,AB49),2,TINV(0.0455,AB49))</f>
        <v>#DIV/0!</v>
      </c>
      <c r="Y49" s="171" t="e">
        <f t="shared" si="31"/>
        <v>#DIV/0!</v>
      </c>
      <c r="Z49" s="122"/>
      <c r="AA49" s="155"/>
      <c r="AB49" s="56" t="e">
        <f t="shared" si="10"/>
        <v>#DIV/0!</v>
      </c>
    </row>
    <row r="50" spans="1:28" ht="17.399999999999999" customHeight="1">
      <c r="A50" s="129" t="str">
        <f>IF(B50="","",(IF(Z50="",'Med1'!A48,Z50)&amp;IF(AA50=3," [°]"," [mm]")))</f>
        <v/>
      </c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23" t="e">
        <f t="shared" si="32"/>
        <v>#DIV/0!</v>
      </c>
      <c r="M50" s="122"/>
      <c r="N50" s="122"/>
      <c r="O50" s="140" t="e">
        <f t="shared" si="24"/>
        <v>#DIV/0!</v>
      </c>
      <c r="P50" s="161" t="e">
        <f t="shared" si="25"/>
        <v>#DIV/0!</v>
      </c>
      <c r="Q50" s="138" t="str">
        <f t="shared" si="33"/>
        <v/>
      </c>
      <c r="R50" s="138" t="str">
        <f t="shared" si="34"/>
        <v/>
      </c>
      <c r="S50" s="162">
        <f t="shared" si="26"/>
        <v>1.7320508075688773E-4</v>
      </c>
      <c r="T50" s="141" t="e">
        <f t="shared" si="27"/>
        <v>#DIV/0!</v>
      </c>
      <c r="U50" s="138" t="str">
        <f>IF('Med1'!G48="","",'Med1'!G48/2)</f>
        <v/>
      </c>
      <c r="V50" s="138" t="e">
        <f t="shared" si="28"/>
        <v>#DIV/0!</v>
      </c>
      <c r="W50" s="162">
        <f t="shared" si="29"/>
        <v>3.0000000000000001E-3</v>
      </c>
      <c r="X50" s="164" t="e">
        <f t="shared" si="35"/>
        <v>#DIV/0!</v>
      </c>
      <c r="Y50" s="171" t="e">
        <f t="shared" si="31"/>
        <v>#DIV/0!</v>
      </c>
      <c r="Z50" s="122"/>
      <c r="AA50" s="155"/>
      <c r="AB50" s="56" t="e">
        <f t="shared" si="10"/>
        <v>#DIV/0!</v>
      </c>
    </row>
    <row r="51" spans="1:28" ht="17.399999999999999" customHeight="1">
      <c r="A51" s="129" t="str">
        <f>IF(B51="","",(IF(Z51="",'Med1'!A49,Z51)&amp;IF(AA51=3," [°]"," [mm]")))</f>
        <v/>
      </c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23" t="e">
        <f t="shared" si="32"/>
        <v>#DIV/0!</v>
      </c>
      <c r="M51" s="122"/>
      <c r="N51" s="122"/>
      <c r="O51" s="140" t="e">
        <f t="shared" ref="O51:O59" si="36">_xlfn.STDEV.S(B51:F51)</f>
        <v>#DIV/0!</v>
      </c>
      <c r="P51" s="161" t="e">
        <f t="shared" si="25"/>
        <v>#DIV/0!</v>
      </c>
      <c r="Q51" s="138" t="str">
        <f t="shared" ref="Q51:Q59" si="37">IF(AA51=1,(L51*coef*(10^(-6))*temp)/SQRT(3),"")</f>
        <v/>
      </c>
      <c r="R51" s="138" t="str">
        <f t="shared" si="34"/>
        <v/>
      </c>
      <c r="S51" s="162">
        <f t="shared" si="26"/>
        <v>1.7320508075688773E-4</v>
      </c>
      <c r="T51" s="141" t="e">
        <f t="shared" si="27"/>
        <v>#DIV/0!</v>
      </c>
      <c r="U51" s="138" t="str">
        <f>IF('Med1'!G49="","",'Med1'!G49/2)</f>
        <v/>
      </c>
      <c r="V51" s="138" t="e">
        <f t="shared" si="28"/>
        <v>#DIV/0!</v>
      </c>
      <c r="W51" s="162">
        <f t="shared" si="29"/>
        <v>3.0000000000000001E-3</v>
      </c>
      <c r="X51" s="164" t="e">
        <f t="shared" si="35"/>
        <v>#DIV/0!</v>
      </c>
      <c r="Y51" s="171" t="e">
        <f t="shared" si="31"/>
        <v>#DIV/0!</v>
      </c>
      <c r="Z51" s="122"/>
      <c r="AA51" s="155"/>
      <c r="AB51" s="56" t="e">
        <f t="shared" si="10"/>
        <v>#DIV/0!</v>
      </c>
    </row>
    <row r="52" spans="1:28" ht="17.399999999999999" customHeight="1">
      <c r="A52" s="129" t="str">
        <f>IF(B52="","",(IF(Z52="",'Med1'!A50,Z52)&amp;IF(AA52=3," [°]"," [mm]")))</f>
        <v/>
      </c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23" t="e">
        <f t="shared" si="32"/>
        <v>#DIV/0!</v>
      </c>
      <c r="M52" s="122"/>
      <c r="N52" s="122"/>
      <c r="O52" s="140" t="e">
        <f t="shared" si="36"/>
        <v>#DIV/0!</v>
      </c>
      <c r="P52" s="161" t="e">
        <f t="shared" si="25"/>
        <v>#DIV/0!</v>
      </c>
      <c r="Q52" s="138" t="str">
        <f t="shared" si="37"/>
        <v/>
      </c>
      <c r="R52" s="138" t="str">
        <f t="shared" si="34"/>
        <v/>
      </c>
      <c r="S52" s="162">
        <f t="shared" si="26"/>
        <v>1.7320508075688773E-4</v>
      </c>
      <c r="T52" s="141" t="e">
        <f t="shared" si="27"/>
        <v>#DIV/0!</v>
      </c>
      <c r="U52" s="138" t="str">
        <f>IF('Med1'!G50="","",'Med1'!G50/2)</f>
        <v/>
      </c>
      <c r="V52" s="138" t="e">
        <f t="shared" si="28"/>
        <v>#DIV/0!</v>
      </c>
      <c r="W52" s="162">
        <f t="shared" si="29"/>
        <v>3.0000000000000001E-3</v>
      </c>
      <c r="X52" s="164" t="e">
        <f t="shared" si="35"/>
        <v>#DIV/0!</v>
      </c>
      <c r="Y52" s="171" t="e">
        <f t="shared" si="31"/>
        <v>#DIV/0!</v>
      </c>
      <c r="Z52" s="122"/>
      <c r="AA52" s="155"/>
      <c r="AB52" s="56" t="e">
        <f t="shared" si="10"/>
        <v>#DIV/0!</v>
      </c>
    </row>
    <row r="53" spans="1:28" ht="17.399999999999999" customHeight="1">
      <c r="A53" s="129" t="str">
        <f>IF(B53="","",(IF(Z53="",'Med1'!A51,Z53)&amp;IF(AA53=3," [°]"," [mm]")))</f>
        <v/>
      </c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23" t="e">
        <f t="shared" si="32"/>
        <v>#DIV/0!</v>
      </c>
      <c r="M53" s="122"/>
      <c r="N53" s="122"/>
      <c r="O53" s="140" t="e">
        <f t="shared" si="36"/>
        <v>#DIV/0!</v>
      </c>
      <c r="P53" s="161" t="e">
        <f t="shared" si="25"/>
        <v>#DIV/0!</v>
      </c>
      <c r="Q53" s="138" t="str">
        <f t="shared" si="37"/>
        <v/>
      </c>
      <c r="R53" s="138" t="str">
        <f t="shared" si="34"/>
        <v/>
      </c>
      <c r="S53" s="162">
        <f t="shared" si="26"/>
        <v>1.7320508075688773E-4</v>
      </c>
      <c r="T53" s="141" t="e">
        <f t="shared" si="27"/>
        <v>#DIV/0!</v>
      </c>
      <c r="U53" s="138" t="str">
        <f>IF('Med1'!G51="","",'Med1'!G51/2)</f>
        <v/>
      </c>
      <c r="V53" s="138" t="e">
        <f t="shared" si="28"/>
        <v>#DIV/0!</v>
      </c>
      <c r="W53" s="162">
        <f t="shared" si="29"/>
        <v>3.0000000000000001E-3</v>
      </c>
      <c r="X53" s="164" t="e">
        <f t="shared" si="35"/>
        <v>#DIV/0!</v>
      </c>
      <c r="Y53" s="171" t="e">
        <f t="shared" si="31"/>
        <v>#DIV/0!</v>
      </c>
      <c r="Z53" s="122"/>
      <c r="AA53" s="155"/>
      <c r="AB53" s="56" t="e">
        <f t="shared" si="10"/>
        <v>#DIV/0!</v>
      </c>
    </row>
    <row r="54" spans="1:28" ht="17.399999999999999" customHeight="1">
      <c r="A54" s="129" t="str">
        <f>IF(B54="","",(IF(Z54="",'Med1'!A52,Z54)&amp;IF(AA54=3," [°]"," [mm]")))</f>
        <v/>
      </c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23" t="e">
        <f t="shared" si="32"/>
        <v>#DIV/0!</v>
      </c>
      <c r="M54" s="122"/>
      <c r="N54" s="122"/>
      <c r="O54" s="140" t="e">
        <f t="shared" si="36"/>
        <v>#DIV/0!</v>
      </c>
      <c r="P54" s="161" t="e">
        <f t="shared" si="25"/>
        <v>#DIV/0!</v>
      </c>
      <c r="Q54" s="138" t="str">
        <f t="shared" si="37"/>
        <v/>
      </c>
      <c r="R54" s="138" t="str">
        <f t="shared" si="34"/>
        <v/>
      </c>
      <c r="S54" s="162">
        <f t="shared" si="26"/>
        <v>1.7320508075688773E-4</v>
      </c>
      <c r="T54" s="141" t="e">
        <f t="shared" si="27"/>
        <v>#DIV/0!</v>
      </c>
      <c r="U54" s="138" t="str">
        <f>IF('Med1'!G52="","",'Med1'!G52/2)</f>
        <v/>
      </c>
      <c r="V54" s="138" t="e">
        <f t="shared" si="28"/>
        <v>#DIV/0!</v>
      </c>
      <c r="W54" s="162">
        <f t="shared" si="29"/>
        <v>3.0000000000000001E-3</v>
      </c>
      <c r="X54" s="164" t="e">
        <f t="shared" si="35"/>
        <v>#DIV/0!</v>
      </c>
      <c r="Y54" s="171" t="e">
        <f t="shared" si="31"/>
        <v>#DIV/0!</v>
      </c>
      <c r="Z54" s="122"/>
      <c r="AA54" s="155"/>
      <c r="AB54" s="56" t="e">
        <f t="shared" si="10"/>
        <v>#DIV/0!</v>
      </c>
    </row>
    <row r="55" spans="1:28" ht="17.399999999999999" customHeight="1">
      <c r="A55" s="129" t="str">
        <f>IF(B55="","",(IF(Z55="",'Med1'!A53,Z55)&amp;IF(AA55=3," [°]"," [mm]")))</f>
        <v/>
      </c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23" t="e">
        <f t="shared" si="32"/>
        <v>#DIV/0!</v>
      </c>
      <c r="M55" s="122"/>
      <c r="N55" s="122"/>
      <c r="O55" s="140" t="e">
        <f t="shared" si="36"/>
        <v>#DIV/0!</v>
      </c>
      <c r="P55" s="161" t="e">
        <f t="shared" si="25"/>
        <v>#DIV/0!</v>
      </c>
      <c r="Q55" s="138" t="str">
        <f t="shared" si="37"/>
        <v/>
      </c>
      <c r="R55" s="138" t="str">
        <f t="shared" si="34"/>
        <v/>
      </c>
      <c r="S55" s="162">
        <f t="shared" si="26"/>
        <v>1.7320508075688773E-4</v>
      </c>
      <c r="T55" s="141" t="e">
        <f t="shared" si="27"/>
        <v>#DIV/0!</v>
      </c>
      <c r="U55" s="138" t="str">
        <f>IF('Med1'!G53="","",'Med1'!G53/2)</f>
        <v/>
      </c>
      <c r="V55" s="138" t="e">
        <f t="shared" si="28"/>
        <v>#DIV/0!</v>
      </c>
      <c r="W55" s="162">
        <f t="shared" si="29"/>
        <v>3.0000000000000001E-3</v>
      </c>
      <c r="X55" s="164" t="e">
        <f t="shared" si="35"/>
        <v>#DIV/0!</v>
      </c>
      <c r="Y55" s="171" t="e">
        <f t="shared" si="31"/>
        <v>#DIV/0!</v>
      </c>
      <c r="Z55" s="122"/>
      <c r="AA55" s="155"/>
      <c r="AB55" s="56" t="e">
        <f t="shared" si="10"/>
        <v>#DIV/0!</v>
      </c>
    </row>
    <row r="56" spans="1:28" ht="17.399999999999999" customHeight="1">
      <c r="A56" s="129" t="str">
        <f>IF(B56="","",(IF(Z56="",'Med1'!A54,Z56)&amp;IF(AA56=3," [°]"," [mm]")))</f>
        <v/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23" t="e">
        <f t="shared" si="32"/>
        <v>#DIV/0!</v>
      </c>
      <c r="M56" s="122"/>
      <c r="N56" s="122"/>
      <c r="O56" s="140" t="e">
        <f t="shared" si="36"/>
        <v>#DIV/0!</v>
      </c>
      <c r="P56" s="161" t="e">
        <f t="shared" si="25"/>
        <v>#DIV/0!</v>
      </c>
      <c r="Q56" s="138" t="str">
        <f t="shared" si="37"/>
        <v/>
      </c>
      <c r="R56" s="138" t="str">
        <f t="shared" si="34"/>
        <v/>
      </c>
      <c r="S56" s="162">
        <f t="shared" si="26"/>
        <v>1.7320508075688773E-4</v>
      </c>
      <c r="T56" s="141" t="e">
        <f t="shared" si="27"/>
        <v>#DIV/0!</v>
      </c>
      <c r="U56" s="138" t="str">
        <f>IF('Med1'!G54="","",'Med1'!G54/2)</f>
        <v/>
      </c>
      <c r="V56" s="138" t="e">
        <f t="shared" si="28"/>
        <v>#DIV/0!</v>
      </c>
      <c r="W56" s="162">
        <f t="shared" si="29"/>
        <v>3.0000000000000001E-3</v>
      </c>
      <c r="X56" s="164" t="e">
        <f t="shared" si="35"/>
        <v>#DIV/0!</v>
      </c>
      <c r="Y56" s="171" t="e">
        <f t="shared" si="31"/>
        <v>#DIV/0!</v>
      </c>
      <c r="Z56" s="122"/>
      <c r="AA56" s="155"/>
      <c r="AB56" s="56" t="e">
        <f t="shared" si="10"/>
        <v>#DIV/0!</v>
      </c>
    </row>
    <row r="57" spans="1:28" ht="17.399999999999999" customHeight="1">
      <c r="A57" s="129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23" t="e">
        <f t="shared" si="32"/>
        <v>#DIV/0!</v>
      </c>
      <c r="M57" s="122"/>
      <c r="N57" s="122"/>
      <c r="O57" s="140" t="e">
        <f t="shared" si="36"/>
        <v>#DIV/0!</v>
      </c>
      <c r="P57" s="161" t="e">
        <f t="shared" si="25"/>
        <v>#DIV/0!</v>
      </c>
      <c r="Q57" s="138" t="str">
        <f t="shared" si="37"/>
        <v/>
      </c>
      <c r="R57" s="138" t="str">
        <f t="shared" si="34"/>
        <v/>
      </c>
      <c r="S57" s="162">
        <f t="shared" si="26"/>
        <v>1.7320508075688773E-4</v>
      </c>
      <c r="T57" s="141" t="e">
        <f t="shared" si="27"/>
        <v>#DIV/0!</v>
      </c>
      <c r="U57" s="138" t="str">
        <f>IF('Med1'!G55="","",'Med1'!G55/2)</f>
        <v/>
      </c>
      <c r="V57" s="138" t="e">
        <f t="shared" si="28"/>
        <v>#DIV/0!</v>
      </c>
      <c r="W57" s="162">
        <f t="shared" si="29"/>
        <v>3.0000000000000001E-3</v>
      </c>
      <c r="X57" s="164" t="e">
        <f t="shared" si="35"/>
        <v>#DIV/0!</v>
      </c>
      <c r="Y57" s="171" t="e">
        <f t="shared" si="31"/>
        <v>#DIV/0!</v>
      </c>
      <c r="Z57" s="122"/>
      <c r="AA57" s="155"/>
      <c r="AB57" s="56" t="e">
        <f t="shared" si="10"/>
        <v>#DIV/0!</v>
      </c>
    </row>
    <row r="58" spans="1:28" ht="17.399999999999999" customHeight="1">
      <c r="A58" s="129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23" t="e">
        <f t="shared" si="32"/>
        <v>#DIV/0!</v>
      </c>
      <c r="M58" s="122"/>
      <c r="N58" s="122"/>
      <c r="O58" s="140" t="e">
        <f t="shared" si="36"/>
        <v>#DIV/0!</v>
      </c>
      <c r="P58" s="161" t="e">
        <f t="shared" si="25"/>
        <v>#DIV/0!</v>
      </c>
      <c r="Q58" s="138" t="str">
        <f t="shared" si="37"/>
        <v/>
      </c>
      <c r="R58" s="138" t="str">
        <f t="shared" si="34"/>
        <v/>
      </c>
      <c r="S58" s="162">
        <f t="shared" si="26"/>
        <v>1.7320508075688773E-4</v>
      </c>
      <c r="T58" s="141" t="e">
        <f t="shared" si="27"/>
        <v>#DIV/0!</v>
      </c>
      <c r="U58" s="138" t="str">
        <f>IF('Med1'!G56="","",'Med1'!G56/2)</f>
        <v/>
      </c>
      <c r="V58" s="138" t="e">
        <f t="shared" si="28"/>
        <v>#DIV/0!</v>
      </c>
      <c r="W58" s="162">
        <f t="shared" si="29"/>
        <v>3.0000000000000001E-3</v>
      </c>
      <c r="X58" s="164" t="e">
        <f t="shared" si="35"/>
        <v>#DIV/0!</v>
      </c>
      <c r="Y58" s="171" t="e">
        <f t="shared" si="31"/>
        <v>#DIV/0!</v>
      </c>
      <c r="Z58" s="122"/>
      <c r="AA58" s="155"/>
      <c r="AB58" s="56" t="e">
        <f t="shared" si="10"/>
        <v>#DIV/0!</v>
      </c>
    </row>
    <row r="59" spans="1:28" ht="17.399999999999999" customHeight="1">
      <c r="A59" s="129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23" t="e">
        <f t="shared" si="32"/>
        <v>#DIV/0!</v>
      </c>
      <c r="M59" s="122"/>
      <c r="N59" s="122"/>
      <c r="O59" s="140" t="e">
        <f t="shared" si="36"/>
        <v>#DIV/0!</v>
      </c>
      <c r="P59" s="161" t="e">
        <f t="shared" si="25"/>
        <v>#DIV/0!</v>
      </c>
      <c r="Q59" s="138" t="str">
        <f t="shared" si="37"/>
        <v/>
      </c>
      <c r="R59" s="138" t="str">
        <f t="shared" si="34"/>
        <v/>
      </c>
      <c r="S59" s="162">
        <f t="shared" si="26"/>
        <v>1.7320508075688773E-4</v>
      </c>
      <c r="T59" s="141" t="e">
        <f t="shared" si="27"/>
        <v>#DIV/0!</v>
      </c>
      <c r="U59" s="138" t="str">
        <f>IF('Med1'!G57="","",'Med1'!G57/2)</f>
        <v/>
      </c>
      <c r="V59" s="138" t="e">
        <f t="shared" si="28"/>
        <v>#DIV/0!</v>
      </c>
      <c r="W59" s="162">
        <f t="shared" si="29"/>
        <v>3.0000000000000001E-3</v>
      </c>
      <c r="X59" s="164" t="e">
        <f t="shared" si="35"/>
        <v>#DIV/0!</v>
      </c>
      <c r="Y59" s="171" t="e">
        <f t="shared" si="31"/>
        <v>#DIV/0!</v>
      </c>
      <c r="Z59" s="122"/>
      <c r="AA59" s="155"/>
      <c r="AB59" s="56" t="e">
        <f t="shared" si="10"/>
        <v>#DIV/0!</v>
      </c>
    </row>
    <row r="60" spans="1:28" ht="17.399999999999999" customHeight="1">
      <c r="A60" s="129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23"/>
      <c r="M60" s="122"/>
      <c r="N60" s="122"/>
      <c r="O60" s="136"/>
      <c r="P60" s="137"/>
      <c r="Q60" s="134"/>
      <c r="R60" s="134"/>
      <c r="S60" s="134"/>
      <c r="T60" s="134"/>
      <c r="U60" s="134"/>
      <c r="V60" s="154"/>
      <c r="W60" s="162"/>
      <c r="X60" s="122"/>
      <c r="Y60" s="122"/>
      <c r="Z60" s="122"/>
      <c r="AA60" s="155"/>
    </row>
    <row r="61" spans="1:28" ht="17.399999999999999" customHeight="1">
      <c r="A61" s="129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23"/>
      <c r="M61" s="122"/>
      <c r="N61" s="122"/>
      <c r="O61" s="136"/>
      <c r="P61" s="137"/>
      <c r="Q61" s="134"/>
      <c r="R61" s="134"/>
      <c r="S61" s="134"/>
      <c r="T61" s="134"/>
      <c r="U61" s="134"/>
      <c r="V61" s="154"/>
      <c r="W61" s="162"/>
      <c r="X61" s="122"/>
      <c r="Y61" s="122"/>
      <c r="Z61" s="122"/>
      <c r="AA61" s="155"/>
    </row>
    <row r="62" spans="1:28" ht="17.399999999999999" customHeight="1">
      <c r="A62" s="129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23"/>
      <c r="M62" s="122"/>
      <c r="N62" s="122"/>
      <c r="O62" s="136"/>
      <c r="P62" s="137"/>
      <c r="Q62" s="134"/>
      <c r="R62" s="134"/>
      <c r="S62" s="134"/>
      <c r="T62" s="134"/>
      <c r="U62" s="134"/>
      <c r="V62" s="154"/>
      <c r="W62" s="162"/>
      <c r="X62" s="122"/>
      <c r="Y62" s="122"/>
      <c r="Z62" s="122"/>
      <c r="AA62" s="155"/>
    </row>
    <row r="63" spans="1:28" ht="17.399999999999999" customHeight="1">
      <c r="A63" s="129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23"/>
      <c r="M63" s="122"/>
      <c r="N63" s="122"/>
      <c r="O63" s="136"/>
      <c r="P63" s="137"/>
      <c r="Q63" s="134"/>
      <c r="R63" s="134"/>
      <c r="S63" s="134"/>
      <c r="T63" s="134"/>
      <c r="U63" s="134"/>
      <c r="V63" s="154"/>
      <c r="W63" s="162"/>
      <c r="X63" s="122"/>
      <c r="Y63" s="122"/>
      <c r="Z63" s="122"/>
      <c r="AA63" s="155"/>
    </row>
    <row r="64" spans="1:28" ht="17.399999999999999" customHeight="1">
      <c r="A64" s="129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23"/>
      <c r="M64" s="122"/>
      <c r="N64" s="122"/>
      <c r="O64" s="136"/>
      <c r="P64" s="137"/>
      <c r="Q64" s="134"/>
      <c r="R64" s="134"/>
      <c r="S64" s="134"/>
      <c r="T64" s="134"/>
      <c r="U64" s="134"/>
      <c r="V64" s="154"/>
      <c r="W64" s="162"/>
      <c r="X64" s="122"/>
      <c r="Y64" s="122"/>
      <c r="Z64" s="122"/>
      <c r="AA64" s="155"/>
    </row>
    <row r="65" spans="1:27" ht="17.399999999999999" customHeight="1">
      <c r="A65" s="129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23"/>
      <c r="M65" s="122"/>
      <c r="N65" s="122"/>
      <c r="O65" s="136"/>
      <c r="P65" s="137"/>
      <c r="Q65" s="134"/>
      <c r="R65" s="134"/>
      <c r="S65" s="134"/>
      <c r="T65" s="134"/>
      <c r="U65" s="134"/>
      <c r="V65" s="154"/>
      <c r="W65" s="162"/>
      <c r="X65" s="122"/>
      <c r="Y65" s="122"/>
      <c r="Z65" s="122"/>
      <c r="AA65" s="155"/>
    </row>
    <row r="66" spans="1:27" ht="17.399999999999999" customHeight="1">
      <c r="A66" s="129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23"/>
      <c r="M66" s="122"/>
      <c r="N66" s="122"/>
      <c r="O66" s="136"/>
      <c r="P66" s="137"/>
      <c r="Q66" s="134"/>
      <c r="R66" s="134"/>
      <c r="S66" s="134"/>
      <c r="T66" s="134"/>
      <c r="U66" s="134"/>
      <c r="V66" s="154"/>
      <c r="W66" s="162"/>
      <c r="X66" s="122"/>
      <c r="Y66" s="122"/>
      <c r="Z66" s="122"/>
      <c r="AA66" s="155"/>
    </row>
    <row r="67" spans="1:27" ht="17.399999999999999" customHeight="1">
      <c r="A67" s="129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23"/>
      <c r="M67" s="122"/>
      <c r="N67" s="122"/>
      <c r="O67" s="136"/>
      <c r="P67" s="137"/>
      <c r="Q67" s="134"/>
      <c r="R67" s="134"/>
      <c r="S67" s="134"/>
      <c r="T67" s="134"/>
      <c r="U67" s="134"/>
      <c r="V67" s="154"/>
      <c r="W67" s="162"/>
      <c r="X67" s="122"/>
      <c r="Y67" s="122"/>
      <c r="Z67" s="122"/>
      <c r="AA67" s="155"/>
    </row>
    <row r="68" spans="1:27" ht="17.399999999999999" customHeight="1">
      <c r="A68" s="129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23"/>
      <c r="M68" s="122"/>
      <c r="N68" s="122"/>
      <c r="O68" s="136"/>
      <c r="P68" s="137"/>
      <c r="Q68" s="134"/>
      <c r="R68" s="134"/>
      <c r="S68" s="134"/>
      <c r="T68" s="134"/>
      <c r="U68" s="134"/>
      <c r="V68" s="154"/>
      <c r="W68" s="162"/>
      <c r="X68" s="122"/>
      <c r="Y68" s="122"/>
      <c r="Z68" s="122"/>
      <c r="AA68" s="155"/>
    </row>
    <row r="69" spans="1:27" ht="17.399999999999999" customHeight="1">
      <c r="A69" s="129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23"/>
      <c r="M69" s="122"/>
      <c r="N69" s="122"/>
      <c r="O69" s="136"/>
      <c r="P69" s="137"/>
      <c r="Q69" s="134"/>
      <c r="R69" s="134"/>
      <c r="S69" s="134"/>
      <c r="T69" s="134"/>
      <c r="U69" s="134"/>
      <c r="V69" s="154"/>
      <c r="W69" s="162"/>
      <c r="X69" s="122"/>
      <c r="Y69" s="122"/>
      <c r="Z69" s="122"/>
      <c r="AA69" s="155"/>
    </row>
    <row r="70" spans="1:27" ht="17.399999999999999" customHeight="1">
      <c r="A70" s="129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23"/>
      <c r="M70" s="122"/>
      <c r="N70" s="122"/>
      <c r="O70" s="136"/>
      <c r="P70" s="137"/>
      <c r="Q70" s="134"/>
      <c r="R70" s="134"/>
      <c r="S70" s="134"/>
      <c r="T70" s="134"/>
      <c r="U70" s="134"/>
      <c r="V70" s="154"/>
      <c r="W70" s="162"/>
      <c r="X70" s="122"/>
      <c r="Y70" s="122"/>
      <c r="Z70" s="122"/>
      <c r="AA70" s="155"/>
    </row>
    <row r="71" spans="1:27" ht="17.399999999999999" customHeight="1">
      <c r="A71" s="129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23"/>
      <c r="M71" s="122"/>
      <c r="N71" s="122"/>
      <c r="O71" s="136"/>
      <c r="P71" s="137"/>
      <c r="Q71" s="134"/>
      <c r="R71" s="134"/>
      <c r="S71" s="134"/>
      <c r="T71" s="134"/>
      <c r="U71" s="134"/>
      <c r="V71" s="154"/>
      <c r="W71" s="162"/>
      <c r="X71" s="122"/>
      <c r="Y71" s="122"/>
      <c r="Z71" s="122"/>
      <c r="AA71" s="155"/>
    </row>
    <row r="72" spans="1:27" ht="17.399999999999999" customHeight="1">
      <c r="A72" s="129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23"/>
      <c r="M72" s="122"/>
      <c r="N72" s="122"/>
      <c r="O72" s="136"/>
      <c r="P72" s="137"/>
      <c r="Q72" s="134"/>
      <c r="R72" s="134"/>
      <c r="S72" s="134"/>
      <c r="T72" s="134"/>
      <c r="U72" s="134"/>
      <c r="V72" s="154"/>
      <c r="W72" s="162"/>
      <c r="X72" s="122"/>
      <c r="Y72" s="122"/>
      <c r="Z72" s="122"/>
      <c r="AA72" s="155"/>
    </row>
    <row r="73" spans="1:27" ht="17.399999999999999" customHeight="1">
      <c r="A73" s="129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23"/>
      <c r="M73" s="122"/>
      <c r="N73" s="122"/>
      <c r="O73" s="136"/>
      <c r="P73" s="137"/>
      <c r="Q73" s="134"/>
      <c r="R73" s="134"/>
      <c r="S73" s="134"/>
      <c r="T73" s="134"/>
      <c r="U73" s="134"/>
      <c r="V73" s="154"/>
      <c r="W73" s="162"/>
      <c r="X73" s="122"/>
      <c r="Y73" s="122"/>
      <c r="Z73" s="122"/>
      <c r="AA73" s="155"/>
    </row>
    <row r="74" spans="1:27" ht="17.399999999999999" customHeight="1">
      <c r="A74" s="129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23"/>
      <c r="M74" s="122"/>
      <c r="N74" s="122"/>
      <c r="O74" s="136"/>
      <c r="P74" s="137"/>
      <c r="Q74" s="134"/>
      <c r="R74" s="134"/>
      <c r="S74" s="134"/>
      <c r="T74" s="134"/>
      <c r="U74" s="134"/>
      <c r="V74" s="154"/>
      <c r="W74" s="162"/>
      <c r="X74" s="122"/>
      <c r="Y74" s="122"/>
      <c r="Z74" s="122"/>
      <c r="AA74" s="155"/>
    </row>
    <row r="75" spans="1:27" ht="17.399999999999999" customHeight="1">
      <c r="A75" s="129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23"/>
      <c r="M75" s="122"/>
      <c r="N75" s="122"/>
      <c r="O75" s="136"/>
      <c r="P75" s="137"/>
      <c r="Q75" s="134"/>
      <c r="R75" s="134"/>
      <c r="S75" s="134"/>
      <c r="T75" s="134"/>
      <c r="U75" s="134"/>
      <c r="V75" s="154"/>
      <c r="W75" s="162"/>
      <c r="X75" s="122"/>
      <c r="Y75" s="122"/>
      <c r="Z75" s="122"/>
      <c r="AA75" s="155"/>
    </row>
    <row r="76" spans="1:27" ht="17.399999999999999" customHeight="1">
      <c r="A76" s="129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23"/>
      <c r="M76" s="122"/>
      <c r="N76" s="122"/>
      <c r="O76" s="136"/>
      <c r="P76" s="137"/>
      <c r="Q76" s="134"/>
      <c r="R76" s="134"/>
      <c r="S76" s="134"/>
      <c r="T76" s="134"/>
      <c r="U76" s="134"/>
      <c r="V76" s="154"/>
      <c r="W76" s="162"/>
      <c r="X76" s="122"/>
      <c r="Y76" s="122"/>
      <c r="Z76" s="122"/>
      <c r="AA76" s="155"/>
    </row>
    <row r="77" spans="1:27" ht="17.399999999999999" customHeight="1">
      <c r="A77" s="129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23"/>
      <c r="M77" s="122"/>
      <c r="N77" s="122"/>
      <c r="O77" s="136"/>
      <c r="P77" s="137"/>
      <c r="Q77" s="134"/>
      <c r="R77" s="134"/>
      <c r="S77" s="134"/>
      <c r="T77" s="134"/>
      <c r="U77" s="134"/>
      <c r="V77" s="154"/>
      <c r="W77" s="162"/>
      <c r="X77" s="122"/>
      <c r="Y77" s="122"/>
      <c r="Z77" s="122"/>
      <c r="AA77" s="155"/>
    </row>
    <row r="78" spans="1:27" ht="17.399999999999999" customHeight="1">
      <c r="A78" s="129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23"/>
      <c r="M78" s="122"/>
      <c r="N78" s="122"/>
      <c r="O78" s="136"/>
      <c r="P78" s="137"/>
      <c r="Q78" s="134"/>
      <c r="R78" s="134"/>
      <c r="S78" s="134"/>
      <c r="T78" s="134"/>
      <c r="U78" s="134"/>
      <c r="V78" s="154"/>
      <c r="W78" s="162"/>
      <c r="X78" s="122"/>
      <c r="Y78" s="122"/>
      <c r="Z78" s="122"/>
      <c r="AA78" s="155"/>
    </row>
    <row r="79" spans="1:27" ht="17.399999999999999" customHeight="1">
      <c r="A79" s="129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23"/>
      <c r="M79" s="122"/>
      <c r="N79" s="122"/>
      <c r="O79" s="136"/>
      <c r="P79" s="137"/>
      <c r="Q79" s="134"/>
      <c r="R79" s="134"/>
      <c r="S79" s="134"/>
      <c r="T79" s="134"/>
      <c r="U79" s="134"/>
      <c r="V79" s="154"/>
      <c r="W79" s="162"/>
      <c r="X79" s="122"/>
      <c r="Y79" s="122"/>
      <c r="Z79" s="122"/>
      <c r="AA79" s="155"/>
    </row>
    <row r="80" spans="1:27" ht="17.399999999999999" customHeight="1">
      <c r="A80" s="129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23"/>
      <c r="M80" s="122"/>
      <c r="N80" s="122"/>
      <c r="O80" s="136"/>
      <c r="P80" s="137"/>
      <c r="Q80" s="134"/>
      <c r="R80" s="134"/>
      <c r="S80" s="134"/>
      <c r="T80" s="134"/>
      <c r="U80" s="134"/>
      <c r="V80" s="154"/>
      <c r="W80" s="162"/>
      <c r="X80" s="122"/>
      <c r="Y80" s="122"/>
      <c r="Z80" s="122"/>
      <c r="AA80" s="155"/>
    </row>
    <row r="81" spans="1:27" ht="17.399999999999999" customHeight="1">
      <c r="A81" s="129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23"/>
      <c r="M81" s="122"/>
      <c r="N81" s="122"/>
      <c r="O81" s="136"/>
      <c r="P81" s="137"/>
      <c r="Q81" s="134"/>
      <c r="R81" s="134"/>
      <c r="S81" s="134"/>
      <c r="T81" s="134"/>
      <c r="U81" s="134"/>
      <c r="V81" s="154"/>
      <c r="W81" s="162"/>
      <c r="X81" s="122"/>
      <c r="Y81" s="122"/>
      <c r="Z81" s="122"/>
      <c r="AA81" s="155"/>
    </row>
    <row r="82" spans="1:27" ht="17.399999999999999" customHeight="1">
      <c r="A82" s="129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23"/>
      <c r="M82" s="122"/>
      <c r="N82" s="122"/>
      <c r="O82" s="136"/>
      <c r="P82" s="137"/>
      <c r="Q82" s="134"/>
      <c r="R82" s="134"/>
      <c r="S82" s="134"/>
      <c r="T82" s="134"/>
      <c r="U82" s="134"/>
      <c r="V82" s="154"/>
      <c r="W82" s="162"/>
      <c r="X82" s="122"/>
      <c r="Y82" s="122"/>
      <c r="Z82" s="122"/>
      <c r="AA82" s="155"/>
    </row>
    <row r="83" spans="1:27" ht="17.399999999999999" customHeight="1">
      <c r="A83" s="129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23"/>
      <c r="M83" s="122"/>
      <c r="N83" s="122"/>
      <c r="O83" s="136"/>
      <c r="P83" s="137"/>
      <c r="Q83" s="134"/>
      <c r="R83" s="134"/>
      <c r="S83" s="134"/>
      <c r="T83" s="134"/>
      <c r="U83" s="134"/>
      <c r="V83" s="154"/>
      <c r="W83" s="162"/>
      <c r="X83" s="122"/>
      <c r="Y83" s="122"/>
      <c r="Z83" s="122"/>
      <c r="AA83" s="155"/>
    </row>
    <row r="84" spans="1:27" ht="17.399999999999999" customHeight="1">
      <c r="A84" s="129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23"/>
      <c r="M84" s="122"/>
      <c r="N84" s="122"/>
      <c r="O84" s="136"/>
      <c r="P84" s="137"/>
      <c r="Q84" s="134"/>
      <c r="R84" s="134"/>
      <c r="S84" s="134"/>
      <c r="T84" s="134"/>
      <c r="U84" s="134"/>
      <c r="V84" s="154"/>
      <c r="W84" s="162"/>
      <c r="X84" s="122"/>
      <c r="Y84" s="122"/>
      <c r="Z84" s="122"/>
      <c r="AA84" s="155"/>
    </row>
    <row r="85" spans="1:27" ht="17.399999999999999" customHeight="1">
      <c r="A85" s="129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23"/>
      <c r="M85" s="122"/>
      <c r="N85" s="122"/>
      <c r="O85" s="136"/>
      <c r="P85" s="137"/>
      <c r="Q85" s="134"/>
      <c r="R85" s="134"/>
      <c r="S85" s="134"/>
      <c r="T85" s="134"/>
      <c r="U85" s="134"/>
      <c r="V85" s="154"/>
      <c r="W85" s="162"/>
      <c r="X85" s="122"/>
      <c r="Y85" s="122"/>
      <c r="Z85" s="122"/>
      <c r="AA85" s="155"/>
    </row>
    <row r="86" spans="1:27" ht="17.399999999999999" customHeight="1">
      <c r="A86" s="129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23"/>
      <c r="M86" s="122"/>
      <c r="N86" s="122"/>
      <c r="O86" s="136"/>
      <c r="P86" s="137"/>
      <c r="Q86" s="134"/>
      <c r="R86" s="134"/>
      <c r="S86" s="134"/>
      <c r="T86" s="134"/>
      <c r="U86" s="134"/>
      <c r="V86" s="154"/>
      <c r="W86" s="162"/>
      <c r="X86" s="122"/>
      <c r="Y86" s="122"/>
      <c r="Z86" s="122"/>
      <c r="AA86" s="155"/>
    </row>
    <row r="87" spans="1:27" ht="17.399999999999999" customHeight="1">
      <c r="A87" s="129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23"/>
      <c r="M87" s="122"/>
      <c r="N87" s="122"/>
      <c r="O87" s="136"/>
      <c r="P87" s="137"/>
      <c r="Q87" s="134"/>
      <c r="R87" s="134"/>
      <c r="S87" s="134"/>
      <c r="T87" s="134"/>
      <c r="U87" s="134"/>
      <c r="V87" s="154"/>
      <c r="W87" s="162"/>
      <c r="X87" s="122"/>
      <c r="Y87" s="122"/>
      <c r="Z87" s="122"/>
      <c r="AA87" s="155"/>
    </row>
    <row r="88" spans="1:27" ht="17.399999999999999" customHeight="1">
      <c r="A88" s="129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23"/>
      <c r="M88" s="122"/>
      <c r="N88" s="122"/>
      <c r="O88" s="136"/>
      <c r="P88" s="137"/>
      <c r="Q88" s="134"/>
      <c r="R88" s="134"/>
      <c r="S88" s="134"/>
      <c r="T88" s="134"/>
      <c r="U88" s="134"/>
      <c r="V88" s="154"/>
      <c r="W88" s="162"/>
      <c r="X88" s="122"/>
      <c r="Y88" s="122"/>
      <c r="Z88" s="122"/>
      <c r="AA88" s="155"/>
    </row>
    <row r="89" spans="1:27" ht="17.399999999999999" customHeight="1">
      <c r="A89" s="129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23"/>
      <c r="M89" s="122"/>
      <c r="N89" s="122"/>
      <c r="O89" s="136"/>
      <c r="P89" s="137"/>
      <c r="Q89" s="134"/>
      <c r="R89" s="134"/>
      <c r="S89" s="134"/>
      <c r="T89" s="134"/>
      <c r="U89" s="134"/>
      <c r="V89" s="154"/>
      <c r="W89" s="162"/>
      <c r="X89" s="122"/>
      <c r="Y89" s="122"/>
      <c r="Z89" s="122"/>
      <c r="AA89" s="155"/>
    </row>
    <row r="90" spans="1:27" ht="17.399999999999999" customHeight="1">
      <c r="A90" s="129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23"/>
      <c r="M90" s="122"/>
      <c r="N90" s="122"/>
      <c r="O90" s="136"/>
      <c r="P90" s="137"/>
      <c r="Q90" s="134"/>
      <c r="R90" s="134"/>
      <c r="S90" s="134"/>
      <c r="T90" s="134"/>
      <c r="U90" s="134"/>
      <c r="V90" s="154"/>
      <c r="W90" s="162"/>
      <c r="X90" s="122"/>
      <c r="Y90" s="122"/>
      <c r="Z90" s="122"/>
      <c r="AA90" s="155"/>
    </row>
    <row r="91" spans="1:27" ht="17.399999999999999" customHeight="1">
      <c r="A91" s="129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23"/>
      <c r="M91" s="122"/>
      <c r="N91" s="122"/>
      <c r="O91" s="136"/>
      <c r="P91" s="137"/>
      <c r="Q91" s="134"/>
      <c r="R91" s="134"/>
      <c r="S91" s="134"/>
      <c r="T91" s="134"/>
      <c r="U91" s="134"/>
      <c r="V91" s="154"/>
      <c r="W91" s="162"/>
      <c r="X91" s="122"/>
      <c r="Y91" s="122"/>
      <c r="Z91" s="122"/>
      <c r="AA91" s="155"/>
    </row>
    <row r="92" spans="1:27" ht="17.399999999999999" customHeight="1">
      <c r="A92" s="129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23"/>
      <c r="M92" s="122"/>
      <c r="N92" s="122"/>
      <c r="O92" s="136"/>
      <c r="P92" s="137"/>
      <c r="Q92" s="134"/>
      <c r="R92" s="134"/>
      <c r="S92" s="134"/>
      <c r="T92" s="134"/>
      <c r="U92" s="134"/>
      <c r="V92" s="154"/>
      <c r="W92" s="162"/>
      <c r="X92" s="122"/>
      <c r="Y92" s="122"/>
      <c r="Z92" s="122"/>
      <c r="AA92" s="155"/>
    </row>
    <row r="93" spans="1:27" ht="17.399999999999999" customHeight="1">
      <c r="A93" s="129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23"/>
      <c r="M93" s="122"/>
      <c r="N93" s="122"/>
      <c r="O93" s="136"/>
      <c r="P93" s="137"/>
      <c r="Q93" s="134"/>
      <c r="R93" s="134"/>
      <c r="S93" s="134"/>
      <c r="T93" s="134"/>
      <c r="U93" s="134"/>
      <c r="V93" s="154"/>
      <c r="W93" s="162"/>
      <c r="X93" s="122"/>
      <c r="Y93" s="122"/>
      <c r="Z93" s="122"/>
      <c r="AA93" s="155"/>
    </row>
    <row r="94" spans="1:27" ht="17.399999999999999" customHeight="1">
      <c r="A94" s="129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23"/>
      <c r="M94" s="122"/>
      <c r="N94" s="122"/>
      <c r="O94" s="136"/>
      <c r="P94" s="137"/>
      <c r="Q94" s="134"/>
      <c r="R94" s="134"/>
      <c r="S94" s="134"/>
      <c r="T94" s="134"/>
      <c r="U94" s="134"/>
      <c r="V94" s="154"/>
      <c r="W94" s="162"/>
      <c r="X94" s="122"/>
      <c r="Y94" s="122"/>
      <c r="Z94" s="122"/>
      <c r="AA94" s="155"/>
    </row>
    <row r="95" spans="1:27" ht="17.399999999999999" customHeight="1">
      <c r="A95" s="129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23"/>
      <c r="M95" s="122"/>
      <c r="N95" s="122"/>
      <c r="O95" s="136"/>
      <c r="P95" s="137"/>
      <c r="Q95" s="134"/>
      <c r="R95" s="134"/>
      <c r="S95" s="134"/>
      <c r="T95" s="134"/>
      <c r="U95" s="134"/>
      <c r="V95" s="154"/>
      <c r="W95" s="162"/>
      <c r="X95" s="122"/>
      <c r="Y95" s="122"/>
      <c r="Z95" s="122"/>
      <c r="AA95" s="155"/>
    </row>
    <row r="96" spans="1:27" ht="17.399999999999999" customHeight="1">
      <c r="A96" s="129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23"/>
      <c r="M96" s="122"/>
      <c r="N96" s="122"/>
      <c r="O96" s="136"/>
      <c r="P96" s="137"/>
      <c r="Q96" s="134"/>
      <c r="R96" s="134"/>
      <c r="S96" s="134"/>
      <c r="T96" s="134"/>
      <c r="U96" s="134"/>
      <c r="V96" s="154"/>
      <c r="W96" s="162"/>
      <c r="X96" s="122"/>
      <c r="Y96" s="122"/>
      <c r="Z96" s="122"/>
      <c r="AA96" s="155"/>
    </row>
    <row r="97" spans="1:27" ht="17.399999999999999" customHeight="1">
      <c r="A97" s="129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23"/>
      <c r="M97" s="122"/>
      <c r="N97" s="122"/>
      <c r="O97" s="136"/>
      <c r="P97" s="137"/>
      <c r="Q97" s="134"/>
      <c r="R97" s="134"/>
      <c r="S97" s="134"/>
      <c r="T97" s="134"/>
      <c r="U97" s="134"/>
      <c r="V97" s="154"/>
      <c r="W97" s="162"/>
      <c r="X97" s="122"/>
      <c r="Y97" s="122"/>
      <c r="Z97" s="122"/>
      <c r="AA97" s="155"/>
    </row>
    <row r="98" spans="1:27" ht="17.399999999999999" customHeight="1">
      <c r="A98" s="129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23"/>
      <c r="M98" s="122"/>
      <c r="N98" s="122"/>
      <c r="O98" s="136"/>
      <c r="P98" s="137"/>
      <c r="Q98" s="134"/>
      <c r="R98" s="134"/>
      <c r="S98" s="134"/>
      <c r="T98" s="134"/>
      <c r="U98" s="134"/>
      <c r="V98" s="154"/>
      <c r="W98" s="162"/>
      <c r="X98" s="122"/>
      <c r="Y98" s="122"/>
      <c r="Z98" s="122"/>
      <c r="AA98" s="155"/>
    </row>
    <row r="99" spans="1:27" ht="17.399999999999999" customHeight="1">
      <c r="A99" s="129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23"/>
      <c r="M99" s="122"/>
      <c r="N99" s="122"/>
      <c r="O99" s="136"/>
      <c r="P99" s="137"/>
      <c r="Q99" s="134"/>
      <c r="R99" s="134"/>
      <c r="S99" s="134"/>
      <c r="T99" s="134"/>
      <c r="U99" s="134"/>
      <c r="V99" s="154"/>
      <c r="W99" s="162"/>
      <c r="X99" s="122"/>
      <c r="Y99" s="122"/>
      <c r="Z99" s="122"/>
      <c r="AA99" s="155"/>
    </row>
    <row r="100" spans="1:27" ht="17.399999999999999" customHeight="1">
      <c r="A100" s="129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23"/>
      <c r="M100" s="122"/>
      <c r="N100" s="122"/>
      <c r="O100" s="136"/>
      <c r="P100" s="137"/>
      <c r="Q100" s="134"/>
      <c r="R100" s="134"/>
      <c r="S100" s="134"/>
      <c r="T100" s="134"/>
      <c r="U100" s="134"/>
      <c r="V100" s="154"/>
      <c r="W100" s="162"/>
      <c r="X100" s="122"/>
      <c r="Y100" s="122"/>
      <c r="Z100" s="122"/>
      <c r="AA100" s="155"/>
    </row>
    <row r="101" spans="1:27" ht="17.399999999999999" customHeight="1">
      <c r="A101" s="129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23"/>
      <c r="M101" s="122"/>
      <c r="N101" s="122"/>
      <c r="O101" s="136"/>
      <c r="P101" s="137"/>
      <c r="Q101" s="134"/>
      <c r="R101" s="134"/>
      <c r="S101" s="134"/>
      <c r="T101" s="134"/>
      <c r="U101" s="134"/>
      <c r="V101" s="154"/>
      <c r="W101" s="162"/>
      <c r="X101" s="122"/>
      <c r="Y101" s="122"/>
      <c r="Z101" s="122"/>
      <c r="AA101" s="155"/>
    </row>
    <row r="102" spans="1:27" ht="17.399999999999999" customHeight="1">
      <c r="A102" s="129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23"/>
      <c r="M102" s="122"/>
      <c r="N102" s="122"/>
      <c r="O102" s="136"/>
      <c r="P102" s="137"/>
      <c r="Q102" s="134"/>
      <c r="R102" s="134"/>
      <c r="S102" s="134"/>
      <c r="T102" s="134"/>
      <c r="U102" s="134"/>
      <c r="V102" s="154"/>
      <c r="W102" s="162"/>
      <c r="X102" s="122"/>
      <c r="Y102" s="122"/>
      <c r="Z102" s="122"/>
      <c r="AA102" s="155"/>
    </row>
    <row r="103" spans="1:27" ht="17.399999999999999" customHeight="1">
      <c r="A103" s="129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23"/>
      <c r="M103" s="122"/>
      <c r="N103" s="122"/>
      <c r="O103" s="136"/>
      <c r="P103" s="137"/>
      <c r="Q103" s="134"/>
      <c r="R103" s="134"/>
      <c r="S103" s="134"/>
      <c r="T103" s="134"/>
      <c r="U103" s="134"/>
      <c r="V103" s="154"/>
      <c r="W103" s="162"/>
      <c r="X103" s="122"/>
      <c r="Y103" s="122"/>
      <c r="Z103" s="122"/>
      <c r="AA103" s="155"/>
    </row>
    <row r="104" spans="1:27" ht="17.399999999999999" customHeight="1">
      <c r="A104" s="129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23"/>
      <c r="M104" s="122"/>
      <c r="N104" s="122"/>
      <c r="O104" s="136"/>
      <c r="P104" s="137"/>
      <c r="Q104" s="134"/>
      <c r="R104" s="134"/>
      <c r="S104" s="134"/>
      <c r="T104" s="134"/>
      <c r="U104" s="134"/>
      <c r="V104" s="154"/>
      <c r="W104" s="162"/>
      <c r="X104" s="122"/>
      <c r="Y104" s="122"/>
      <c r="Z104" s="122"/>
      <c r="AA104" s="155"/>
    </row>
    <row r="105" spans="1:27" ht="17.399999999999999" customHeight="1">
      <c r="A105" s="129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23"/>
      <c r="M105" s="122"/>
      <c r="N105" s="122"/>
      <c r="O105" s="136"/>
      <c r="P105" s="137"/>
      <c r="Q105" s="134"/>
      <c r="R105" s="134"/>
      <c r="S105" s="134"/>
      <c r="T105" s="134"/>
      <c r="U105" s="134"/>
      <c r="V105" s="154"/>
      <c r="W105" s="162"/>
      <c r="X105" s="122"/>
      <c r="Y105" s="122"/>
      <c r="Z105" s="122"/>
      <c r="AA105" s="155"/>
    </row>
    <row r="106" spans="1:27" ht="17.399999999999999" customHeight="1">
      <c r="A106" s="129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23"/>
      <c r="M106" s="122"/>
      <c r="N106" s="122"/>
      <c r="O106" s="136"/>
      <c r="P106" s="137"/>
      <c r="Q106" s="134"/>
      <c r="R106" s="134"/>
      <c r="S106" s="134"/>
      <c r="T106" s="134"/>
      <c r="U106" s="134"/>
      <c r="V106" s="154"/>
      <c r="W106" s="162"/>
      <c r="X106" s="122"/>
      <c r="Y106" s="122"/>
      <c r="Z106" s="122"/>
      <c r="AA106" s="155"/>
    </row>
    <row r="107" spans="1:27" ht="17.399999999999999" customHeight="1">
      <c r="A107" s="129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23"/>
      <c r="M107" s="122"/>
      <c r="N107" s="122"/>
      <c r="O107" s="136"/>
      <c r="P107" s="137"/>
      <c r="Q107" s="134"/>
      <c r="R107" s="134"/>
      <c r="S107" s="134"/>
      <c r="T107" s="134"/>
      <c r="U107" s="134"/>
      <c r="V107" s="154"/>
      <c r="W107" s="162"/>
      <c r="X107" s="122"/>
      <c r="Y107" s="122"/>
      <c r="Z107" s="122"/>
      <c r="AA107" s="155"/>
    </row>
    <row r="108" spans="1:27" ht="17.399999999999999" customHeight="1">
      <c r="A108" s="129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23"/>
      <c r="M108" s="122"/>
      <c r="N108" s="122"/>
      <c r="O108" s="136"/>
      <c r="P108" s="137"/>
      <c r="Q108" s="134"/>
      <c r="R108" s="134"/>
      <c r="S108" s="134"/>
      <c r="T108" s="134"/>
      <c r="U108" s="134"/>
      <c r="V108" s="154"/>
      <c r="W108" s="162"/>
      <c r="X108" s="122"/>
      <c r="Y108" s="122"/>
      <c r="Z108" s="122"/>
      <c r="AA108" s="155"/>
    </row>
    <row r="109" spans="1:27" ht="17.399999999999999" customHeight="1">
      <c r="A109" s="129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23"/>
      <c r="M109" s="122"/>
      <c r="N109" s="122"/>
      <c r="O109" s="136"/>
      <c r="P109" s="137"/>
      <c r="Q109" s="134"/>
      <c r="R109" s="134"/>
      <c r="S109" s="134"/>
      <c r="T109" s="134"/>
      <c r="U109" s="134"/>
      <c r="V109" s="154"/>
      <c r="W109" s="162"/>
      <c r="X109" s="122"/>
      <c r="Y109" s="122"/>
      <c r="Z109" s="122"/>
      <c r="AA109" s="155"/>
    </row>
    <row r="110" spans="1:27" ht="16.5" customHeight="1">
      <c r="A110" s="129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23"/>
      <c r="M110" s="122"/>
      <c r="N110" s="122"/>
      <c r="O110" s="136"/>
      <c r="P110" s="137"/>
      <c r="Q110" s="134"/>
      <c r="R110" s="134"/>
      <c r="S110" s="134"/>
      <c r="T110" s="134"/>
      <c r="U110" s="134"/>
      <c r="V110" s="154"/>
      <c r="W110" s="162"/>
      <c r="X110" s="122"/>
      <c r="Y110" s="122"/>
      <c r="Z110" s="122"/>
      <c r="AA110" s="155"/>
    </row>
    <row r="111" spans="1:27" ht="17.399999999999999" customHeight="1">
      <c r="A111" s="129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23"/>
      <c r="M111" s="122"/>
      <c r="N111" s="122"/>
      <c r="O111" s="136"/>
      <c r="P111" s="137"/>
      <c r="Q111" s="134"/>
      <c r="R111" s="134"/>
      <c r="S111" s="134"/>
      <c r="T111" s="134"/>
      <c r="U111" s="134"/>
      <c r="V111" s="154"/>
      <c r="W111" s="162"/>
      <c r="X111" s="122"/>
      <c r="Y111" s="122"/>
      <c r="Z111" s="122"/>
      <c r="AA111" s="155"/>
    </row>
    <row r="112" spans="1:27" ht="17.399999999999999" customHeight="1">
      <c r="A112" s="129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23"/>
      <c r="M112" s="122"/>
      <c r="N112" s="122"/>
      <c r="O112" s="136"/>
      <c r="P112" s="137"/>
      <c r="Q112" s="134"/>
      <c r="R112" s="134"/>
      <c r="S112" s="134"/>
      <c r="T112" s="134"/>
      <c r="U112" s="134"/>
      <c r="V112" s="154"/>
      <c r="W112" s="162"/>
      <c r="X112" s="122"/>
      <c r="Y112" s="122"/>
      <c r="Z112" s="122"/>
      <c r="AA112" s="155"/>
    </row>
    <row r="113" spans="1:27" ht="17.399999999999999" customHeight="1">
      <c r="A113" s="129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23"/>
      <c r="M113" s="122"/>
      <c r="N113" s="122"/>
      <c r="O113" s="136"/>
      <c r="P113" s="137"/>
      <c r="Q113" s="134"/>
      <c r="R113" s="134"/>
      <c r="S113" s="134"/>
      <c r="T113" s="134"/>
      <c r="U113" s="134"/>
      <c r="V113" s="154"/>
      <c r="W113" s="162"/>
      <c r="X113" s="122"/>
      <c r="Y113" s="122"/>
      <c r="Z113" s="122"/>
      <c r="AA113" s="155"/>
    </row>
    <row r="114" spans="1:27" ht="17.399999999999999" customHeight="1">
      <c r="A114" s="129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23"/>
      <c r="M114" s="122"/>
      <c r="N114" s="122"/>
      <c r="O114" s="136"/>
      <c r="P114" s="137"/>
      <c r="Q114" s="134"/>
      <c r="R114" s="134"/>
      <c r="S114" s="134"/>
      <c r="T114" s="134"/>
      <c r="U114" s="134"/>
      <c r="V114" s="154"/>
      <c r="W114" s="162"/>
      <c r="X114" s="122"/>
      <c r="Y114" s="122"/>
      <c r="Z114" s="122"/>
      <c r="AA114" s="155"/>
    </row>
    <row r="115" spans="1:27" ht="17.399999999999999" customHeight="1">
      <c r="A115" s="129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23"/>
      <c r="M115" s="122"/>
      <c r="N115" s="122"/>
      <c r="O115" s="136"/>
      <c r="P115" s="137"/>
      <c r="Q115" s="134"/>
      <c r="R115" s="134"/>
      <c r="S115" s="134"/>
      <c r="T115" s="134"/>
      <c r="U115" s="134"/>
      <c r="V115" s="154"/>
      <c r="W115" s="162"/>
      <c r="X115" s="122"/>
      <c r="Y115" s="122"/>
      <c r="Z115" s="122"/>
      <c r="AA115" s="155"/>
    </row>
    <row r="116" spans="1:27" ht="17.399999999999999" customHeight="1">
      <c r="A116" s="129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23"/>
      <c r="M116" s="122"/>
      <c r="N116" s="122"/>
      <c r="O116" s="136"/>
      <c r="P116" s="137"/>
      <c r="Q116" s="134"/>
      <c r="R116" s="134"/>
      <c r="S116" s="134"/>
      <c r="T116" s="134"/>
      <c r="U116" s="134"/>
      <c r="V116" s="154"/>
      <c r="W116" s="162"/>
      <c r="X116" s="122"/>
      <c r="Y116" s="122"/>
      <c r="Z116" s="122"/>
      <c r="AA116" s="155"/>
    </row>
    <row r="117" spans="1:27" ht="17.399999999999999" customHeight="1">
      <c r="A117" s="129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23"/>
      <c r="M117" s="122"/>
      <c r="N117" s="122"/>
      <c r="O117" s="136"/>
      <c r="P117" s="137"/>
      <c r="Q117" s="134"/>
      <c r="R117" s="134"/>
      <c r="S117" s="134"/>
      <c r="T117" s="134"/>
      <c r="U117" s="134"/>
      <c r="V117" s="154"/>
      <c r="W117" s="162"/>
      <c r="X117" s="122"/>
      <c r="Y117" s="122"/>
      <c r="Z117" s="122"/>
      <c r="AA117" s="155"/>
    </row>
    <row r="118" spans="1:27" ht="17.399999999999999" customHeight="1">
      <c r="A118" s="129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23"/>
      <c r="M118" s="122"/>
      <c r="N118" s="122"/>
      <c r="O118" s="136"/>
      <c r="P118" s="137"/>
      <c r="Q118" s="134"/>
      <c r="R118" s="134"/>
      <c r="S118" s="134"/>
      <c r="T118" s="134"/>
      <c r="U118" s="134"/>
      <c r="V118" s="154"/>
      <c r="W118" s="162"/>
      <c r="X118" s="122"/>
      <c r="Y118" s="122"/>
      <c r="Z118" s="122"/>
      <c r="AA118" s="155"/>
    </row>
    <row r="119" spans="1:27" ht="17.399999999999999" customHeight="1">
      <c r="A119" s="129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23"/>
      <c r="M119" s="122"/>
      <c r="N119" s="122"/>
      <c r="O119" s="136"/>
      <c r="P119" s="137"/>
      <c r="Q119" s="134"/>
      <c r="R119" s="134"/>
      <c r="S119" s="134"/>
      <c r="T119" s="134"/>
      <c r="U119" s="134"/>
      <c r="V119" s="154"/>
      <c r="W119" s="162"/>
      <c r="X119" s="122"/>
      <c r="Y119" s="122"/>
      <c r="Z119" s="122"/>
      <c r="AA119" s="155"/>
    </row>
    <row r="120" spans="1:27" ht="17.399999999999999" customHeight="1">
      <c r="A120" s="129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23"/>
      <c r="M120" s="122"/>
      <c r="N120" s="122"/>
      <c r="O120" s="136"/>
      <c r="P120" s="137"/>
      <c r="Q120" s="134"/>
      <c r="R120" s="134"/>
      <c r="S120" s="134"/>
      <c r="T120" s="134"/>
      <c r="U120" s="134"/>
      <c r="V120" s="154"/>
      <c r="W120" s="162"/>
      <c r="X120" s="122"/>
      <c r="Y120" s="122"/>
      <c r="Z120" s="122"/>
      <c r="AA120" s="155"/>
    </row>
    <row r="121" spans="1:27" ht="17.399999999999999" customHeight="1">
      <c r="A121" s="129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23"/>
      <c r="M121" s="122"/>
      <c r="N121" s="122"/>
      <c r="O121" s="136"/>
      <c r="P121" s="137"/>
      <c r="Q121" s="134"/>
      <c r="R121" s="134"/>
      <c r="S121" s="134"/>
      <c r="T121" s="134"/>
      <c r="U121" s="134"/>
      <c r="V121" s="154"/>
      <c r="W121" s="162"/>
      <c r="X121" s="122"/>
      <c r="Y121" s="122"/>
      <c r="Z121" s="122"/>
      <c r="AA121" s="155"/>
    </row>
    <row r="122" spans="1:27" ht="17.399999999999999" customHeight="1">
      <c r="A122" s="129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23"/>
      <c r="M122" s="122"/>
      <c r="N122" s="122"/>
      <c r="O122" s="136"/>
      <c r="P122" s="137"/>
      <c r="Q122" s="134"/>
      <c r="R122" s="134"/>
      <c r="S122" s="134"/>
      <c r="T122" s="134"/>
      <c r="U122" s="134"/>
      <c r="V122" s="154"/>
      <c r="W122" s="162"/>
      <c r="X122" s="122"/>
      <c r="Y122" s="122"/>
      <c r="Z122" s="122"/>
      <c r="AA122" s="155"/>
    </row>
    <row r="123" spans="1:27" ht="17.399999999999999" customHeight="1">
      <c r="A123" s="129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23"/>
      <c r="M123" s="122"/>
      <c r="N123" s="122"/>
      <c r="O123" s="136"/>
      <c r="P123" s="137"/>
      <c r="Q123" s="134"/>
      <c r="R123" s="134"/>
      <c r="S123" s="134"/>
      <c r="T123" s="134"/>
      <c r="U123" s="134"/>
      <c r="V123" s="154"/>
      <c r="W123" s="162"/>
      <c r="X123" s="122"/>
      <c r="Y123" s="122"/>
      <c r="Z123" s="122"/>
      <c r="AA123" s="155"/>
    </row>
    <row r="124" spans="1:27" ht="17.399999999999999" customHeight="1">
      <c r="A124" s="129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23"/>
      <c r="M124" s="122"/>
      <c r="N124" s="122"/>
      <c r="O124" s="136"/>
      <c r="P124" s="137"/>
      <c r="Q124" s="134"/>
      <c r="R124" s="134"/>
      <c r="S124" s="134"/>
      <c r="T124" s="134"/>
      <c r="U124" s="134"/>
      <c r="V124" s="154"/>
      <c r="W124" s="162"/>
      <c r="X124" s="122"/>
      <c r="Y124" s="122"/>
      <c r="Z124" s="122"/>
      <c r="AA124" s="155"/>
    </row>
    <row r="125" spans="1:27" ht="17.399999999999999" customHeight="1">
      <c r="A125" s="129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23"/>
      <c r="M125" s="122"/>
      <c r="N125" s="122"/>
      <c r="O125" s="136"/>
      <c r="P125" s="137"/>
      <c r="Q125" s="134"/>
      <c r="R125" s="134"/>
      <c r="S125" s="134"/>
      <c r="T125" s="134"/>
      <c r="U125" s="134"/>
      <c r="V125" s="154"/>
      <c r="W125" s="162"/>
      <c r="X125" s="122"/>
      <c r="Y125" s="122"/>
      <c r="Z125" s="122"/>
      <c r="AA125" s="155"/>
    </row>
    <row r="126" spans="1:27" ht="17.399999999999999" customHeight="1">
      <c r="A126" s="129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23"/>
      <c r="M126" s="122"/>
      <c r="N126" s="122"/>
      <c r="O126" s="136"/>
      <c r="P126" s="137"/>
      <c r="Q126" s="134"/>
      <c r="R126" s="134"/>
      <c r="S126" s="134"/>
      <c r="T126" s="134"/>
      <c r="U126" s="134"/>
      <c r="V126" s="154"/>
      <c r="W126" s="162"/>
      <c r="X126" s="122"/>
      <c r="Y126" s="122"/>
      <c r="Z126" s="122"/>
      <c r="AA126" s="155"/>
    </row>
    <row r="127" spans="1:27" ht="17.399999999999999" customHeight="1">
      <c r="A127" s="129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23"/>
      <c r="M127" s="122"/>
      <c r="N127" s="122"/>
      <c r="O127" s="136"/>
      <c r="P127" s="137"/>
      <c r="Q127" s="134"/>
      <c r="R127" s="134"/>
      <c r="S127" s="134"/>
      <c r="T127" s="134"/>
      <c r="U127" s="134"/>
      <c r="V127" s="154"/>
      <c r="W127" s="162"/>
      <c r="X127" s="122"/>
      <c r="Y127" s="122"/>
      <c r="Z127" s="122"/>
      <c r="AA127" s="155"/>
    </row>
    <row r="128" spans="1:27" ht="17.399999999999999" customHeight="1">
      <c r="A128" s="129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23"/>
      <c r="M128" s="122"/>
      <c r="N128" s="122"/>
      <c r="O128" s="136"/>
      <c r="P128" s="137"/>
      <c r="Q128" s="134"/>
      <c r="R128" s="134"/>
      <c r="S128" s="134"/>
      <c r="T128" s="134"/>
      <c r="U128" s="134"/>
      <c r="V128" s="154"/>
      <c r="W128" s="162"/>
      <c r="X128" s="122"/>
      <c r="Y128" s="122"/>
      <c r="Z128" s="122"/>
      <c r="AA128" s="155"/>
    </row>
    <row r="129" spans="1:27" ht="17.399999999999999" customHeight="1">
      <c r="A129" s="129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23"/>
      <c r="M129" s="122"/>
      <c r="N129" s="122"/>
      <c r="O129" s="136"/>
      <c r="P129" s="137"/>
      <c r="Q129" s="134"/>
      <c r="R129" s="134"/>
      <c r="S129" s="134"/>
      <c r="T129" s="134"/>
      <c r="U129" s="134"/>
      <c r="V129" s="154"/>
      <c r="W129" s="162"/>
      <c r="X129" s="122"/>
      <c r="Y129" s="122"/>
      <c r="Z129" s="122"/>
      <c r="AA129" s="155"/>
    </row>
    <row r="130" spans="1:27" ht="17.399999999999999" customHeight="1">
      <c r="A130" s="129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23"/>
      <c r="M130" s="122"/>
      <c r="N130" s="122"/>
      <c r="O130" s="136"/>
      <c r="P130" s="137"/>
      <c r="Q130" s="134"/>
      <c r="R130" s="134"/>
      <c r="S130" s="134"/>
      <c r="T130" s="134"/>
      <c r="U130" s="134"/>
      <c r="V130" s="154"/>
      <c r="W130" s="162"/>
      <c r="X130" s="122"/>
      <c r="Y130" s="122"/>
      <c r="Z130" s="122"/>
      <c r="AA130" s="155"/>
    </row>
    <row r="131" spans="1:27" ht="17.399999999999999" customHeight="1">
      <c r="A131" s="129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23"/>
      <c r="M131" s="122"/>
      <c r="N131" s="122"/>
      <c r="O131" s="136"/>
      <c r="P131" s="137"/>
      <c r="Q131" s="134"/>
      <c r="R131" s="134"/>
      <c r="S131" s="134"/>
      <c r="T131" s="134"/>
      <c r="U131" s="134"/>
      <c r="V131" s="154"/>
      <c r="W131" s="162"/>
      <c r="X131" s="122"/>
      <c r="Y131" s="122"/>
      <c r="Z131" s="122"/>
      <c r="AA131" s="155"/>
    </row>
    <row r="132" spans="1:27" ht="17.399999999999999" customHeight="1">
      <c r="A132" s="129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23"/>
      <c r="M132" s="122"/>
      <c r="N132" s="122"/>
      <c r="O132" s="136"/>
      <c r="P132" s="137"/>
      <c r="Q132" s="134"/>
      <c r="R132" s="134"/>
      <c r="S132" s="134"/>
      <c r="T132" s="134"/>
      <c r="U132" s="134"/>
      <c r="V132" s="154"/>
      <c r="W132" s="162"/>
      <c r="X132" s="122"/>
      <c r="Y132" s="122"/>
      <c r="Z132" s="122"/>
      <c r="AA132" s="155"/>
    </row>
    <row r="133" spans="1:27" ht="17.399999999999999" customHeight="1">
      <c r="A133" s="129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23"/>
      <c r="M133" s="122"/>
      <c r="N133" s="122"/>
      <c r="O133" s="136"/>
      <c r="P133" s="137"/>
      <c r="Q133" s="134"/>
      <c r="R133" s="134"/>
      <c r="S133" s="134"/>
      <c r="T133" s="134"/>
      <c r="U133" s="134"/>
      <c r="V133" s="154"/>
      <c r="W133" s="162"/>
      <c r="X133" s="122"/>
      <c r="Y133" s="122"/>
      <c r="Z133" s="122"/>
      <c r="AA133" s="155"/>
    </row>
    <row r="134" spans="1:27" ht="17.399999999999999" customHeight="1">
      <c r="A134" s="129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23"/>
      <c r="M134" s="122"/>
      <c r="N134" s="122"/>
      <c r="O134" s="136"/>
      <c r="P134" s="137"/>
      <c r="Q134" s="134"/>
      <c r="R134" s="134"/>
      <c r="S134" s="134"/>
      <c r="T134" s="134"/>
      <c r="U134" s="134"/>
      <c r="V134" s="154"/>
      <c r="W134" s="162"/>
      <c r="X134" s="122"/>
      <c r="Y134" s="122"/>
      <c r="Z134" s="122"/>
      <c r="AA134" s="155"/>
    </row>
    <row r="135" spans="1:27" ht="17.399999999999999" customHeight="1">
      <c r="A135" s="129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23"/>
      <c r="M135" s="122"/>
      <c r="N135" s="122"/>
      <c r="O135" s="136"/>
      <c r="P135" s="137"/>
      <c r="Q135" s="134"/>
      <c r="R135" s="134"/>
      <c r="S135" s="134"/>
      <c r="T135" s="134"/>
      <c r="U135" s="134"/>
      <c r="V135" s="154"/>
      <c r="W135" s="162"/>
      <c r="X135" s="122"/>
      <c r="Y135" s="122"/>
      <c r="Z135" s="122"/>
      <c r="AA135" s="155"/>
    </row>
    <row r="136" spans="1:27" ht="17.399999999999999" customHeight="1">
      <c r="A136" s="129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23"/>
      <c r="M136" s="122"/>
      <c r="N136" s="122"/>
      <c r="O136" s="136"/>
      <c r="P136" s="137"/>
      <c r="Q136" s="134"/>
      <c r="R136" s="134"/>
      <c r="S136" s="134"/>
      <c r="T136" s="134"/>
      <c r="U136" s="134"/>
      <c r="V136" s="154"/>
      <c r="W136" s="162"/>
      <c r="X136" s="122"/>
      <c r="Y136" s="122"/>
      <c r="Z136" s="122"/>
      <c r="AA136" s="155"/>
    </row>
    <row r="137" spans="1:27" ht="17.399999999999999" customHeight="1">
      <c r="A137" s="129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23"/>
      <c r="M137" s="122"/>
      <c r="N137" s="122"/>
      <c r="O137" s="136"/>
      <c r="P137" s="137"/>
      <c r="Q137" s="134"/>
      <c r="R137" s="134"/>
      <c r="S137" s="134"/>
      <c r="T137" s="134"/>
      <c r="U137" s="134"/>
      <c r="V137" s="154"/>
      <c r="W137" s="162"/>
      <c r="X137" s="122"/>
      <c r="Y137" s="122"/>
      <c r="Z137" s="122"/>
      <c r="AA137" s="155"/>
    </row>
    <row r="138" spans="1:27" ht="17.399999999999999" customHeight="1">
      <c r="A138" s="129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23"/>
      <c r="M138" s="122"/>
      <c r="N138" s="122"/>
      <c r="O138" s="136"/>
      <c r="P138" s="137"/>
      <c r="Q138" s="134"/>
      <c r="R138" s="134"/>
      <c r="S138" s="134"/>
      <c r="T138" s="134"/>
      <c r="U138" s="134"/>
      <c r="V138" s="154"/>
      <c r="W138" s="162"/>
      <c r="X138" s="122"/>
      <c r="Y138" s="122"/>
      <c r="Z138" s="122"/>
      <c r="AA138" s="155"/>
    </row>
    <row r="139" spans="1:27" ht="17.399999999999999" customHeight="1">
      <c r="A139" s="129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23"/>
      <c r="M139" s="122"/>
      <c r="N139" s="122"/>
      <c r="O139" s="136"/>
      <c r="P139" s="137"/>
      <c r="Q139" s="134"/>
      <c r="R139" s="134"/>
      <c r="S139" s="134"/>
      <c r="T139" s="134"/>
      <c r="U139" s="134"/>
      <c r="V139" s="154"/>
      <c r="W139" s="162"/>
      <c r="X139" s="122"/>
      <c r="Y139" s="122"/>
      <c r="Z139" s="122"/>
      <c r="AA139" s="155"/>
    </row>
    <row r="140" spans="1:27" ht="17.399999999999999" customHeight="1">
      <c r="A140" s="129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23"/>
      <c r="M140" s="122"/>
      <c r="N140" s="122"/>
      <c r="O140" s="136"/>
      <c r="P140" s="137"/>
      <c r="Q140" s="134"/>
      <c r="R140" s="134"/>
      <c r="S140" s="134"/>
      <c r="T140" s="134"/>
      <c r="U140" s="134"/>
      <c r="V140" s="154"/>
      <c r="W140" s="162"/>
      <c r="X140" s="122"/>
      <c r="Y140" s="122"/>
      <c r="Z140" s="122"/>
      <c r="AA140" s="155"/>
    </row>
    <row r="141" spans="1:27" ht="17.399999999999999" customHeight="1">
      <c r="A141" s="129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23"/>
      <c r="M141" s="122"/>
      <c r="N141" s="122"/>
      <c r="O141" s="136"/>
      <c r="P141" s="137"/>
      <c r="Q141" s="134"/>
      <c r="R141" s="134"/>
      <c r="S141" s="134"/>
      <c r="T141" s="134"/>
      <c r="U141" s="134"/>
      <c r="V141" s="154"/>
      <c r="W141" s="162"/>
      <c r="X141" s="122"/>
      <c r="Y141" s="122"/>
      <c r="Z141" s="122"/>
      <c r="AA141" s="155"/>
    </row>
    <row r="142" spans="1:27" ht="17.399999999999999" customHeight="1">
      <c r="A142" s="129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23"/>
      <c r="M142" s="122"/>
      <c r="N142" s="122"/>
      <c r="O142" s="136"/>
      <c r="P142" s="137"/>
      <c r="Q142" s="134"/>
      <c r="R142" s="134"/>
      <c r="S142" s="134"/>
      <c r="T142" s="134"/>
      <c r="U142" s="134"/>
      <c r="V142" s="154"/>
      <c r="W142" s="162"/>
      <c r="X142" s="122"/>
      <c r="Y142" s="122"/>
      <c r="Z142" s="122"/>
      <c r="AA142" s="155"/>
    </row>
    <row r="143" spans="1:27" ht="17.399999999999999" customHeight="1">
      <c r="A143" s="129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23"/>
      <c r="M143" s="122"/>
      <c r="N143" s="122"/>
      <c r="O143" s="136"/>
      <c r="P143" s="137"/>
      <c r="Q143" s="134"/>
      <c r="R143" s="134"/>
      <c r="S143" s="134"/>
      <c r="T143" s="134"/>
      <c r="U143" s="134"/>
      <c r="V143" s="154"/>
      <c r="W143" s="162"/>
      <c r="X143" s="122"/>
      <c r="Y143" s="122"/>
      <c r="Z143" s="122"/>
      <c r="AA143" s="155"/>
    </row>
    <row r="144" spans="1:27" ht="17.399999999999999" customHeight="1">
      <c r="A144" s="129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23"/>
      <c r="M144" s="122"/>
      <c r="N144" s="122"/>
      <c r="O144" s="136"/>
      <c r="P144" s="137"/>
      <c r="Q144" s="134"/>
      <c r="R144" s="134"/>
      <c r="S144" s="134"/>
      <c r="T144" s="134"/>
      <c r="U144" s="134"/>
      <c r="V144" s="154"/>
      <c r="W144" s="162"/>
      <c r="X144" s="122"/>
      <c r="Y144" s="122"/>
      <c r="Z144" s="122"/>
      <c r="AA144" s="155"/>
    </row>
    <row r="145" spans="1:27" ht="17.399999999999999" customHeight="1">
      <c r="A145" s="129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23"/>
      <c r="M145" s="122"/>
      <c r="N145" s="122"/>
      <c r="O145" s="136"/>
      <c r="P145" s="137"/>
      <c r="Q145" s="134"/>
      <c r="R145" s="134"/>
      <c r="S145" s="134"/>
      <c r="T145" s="134"/>
      <c r="U145" s="134"/>
      <c r="V145" s="154"/>
      <c r="W145" s="162"/>
      <c r="X145" s="122"/>
      <c r="Y145" s="122"/>
      <c r="Z145" s="122"/>
      <c r="AA145" s="155"/>
    </row>
    <row r="146" spans="1:27" ht="17.399999999999999" customHeight="1">
      <c r="A146" s="129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23"/>
      <c r="M146" s="122"/>
      <c r="N146" s="122"/>
      <c r="O146" s="136"/>
      <c r="P146" s="137"/>
      <c r="Q146" s="134"/>
      <c r="R146" s="134"/>
      <c r="S146" s="134"/>
      <c r="T146" s="134"/>
      <c r="U146" s="134"/>
      <c r="V146" s="154"/>
      <c r="W146" s="162"/>
      <c r="X146" s="122"/>
      <c r="Y146" s="122"/>
      <c r="Z146" s="122"/>
      <c r="AA146" s="155"/>
    </row>
    <row r="147" spans="1:27" ht="17.399999999999999" customHeight="1">
      <c r="A147" s="129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23"/>
      <c r="M147" s="122"/>
      <c r="N147" s="122"/>
      <c r="O147" s="136"/>
      <c r="P147" s="137"/>
      <c r="Q147" s="134"/>
      <c r="R147" s="134"/>
      <c r="S147" s="134"/>
      <c r="T147" s="134"/>
      <c r="U147" s="134"/>
      <c r="V147" s="154"/>
      <c r="W147" s="162"/>
      <c r="X147" s="122"/>
      <c r="Y147" s="122"/>
      <c r="Z147" s="122"/>
      <c r="AA147" s="155"/>
    </row>
    <row r="148" spans="1:27" ht="17.399999999999999" customHeight="1">
      <c r="A148" s="129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23"/>
      <c r="M148" s="122"/>
      <c r="N148" s="122"/>
      <c r="O148" s="136"/>
      <c r="P148" s="137"/>
      <c r="Q148" s="134"/>
      <c r="R148" s="134"/>
      <c r="S148" s="134"/>
      <c r="T148" s="134"/>
      <c r="U148" s="134"/>
      <c r="V148" s="154"/>
      <c r="W148" s="162"/>
      <c r="X148" s="122"/>
      <c r="Y148" s="122"/>
      <c r="Z148" s="122"/>
      <c r="AA148" s="155"/>
    </row>
    <row r="149" spans="1:27" ht="17.399999999999999" customHeight="1">
      <c r="A149" s="129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23"/>
      <c r="M149" s="122"/>
      <c r="N149" s="122"/>
      <c r="O149" s="136"/>
      <c r="P149" s="137"/>
      <c r="Q149" s="134"/>
      <c r="R149" s="134"/>
      <c r="S149" s="134"/>
      <c r="T149" s="134"/>
      <c r="U149" s="134"/>
      <c r="V149" s="154"/>
      <c r="W149" s="162"/>
      <c r="X149" s="122"/>
      <c r="Y149" s="122"/>
      <c r="Z149" s="122"/>
      <c r="AA149" s="155"/>
    </row>
    <row r="150" spans="1:27" ht="17.399999999999999" customHeight="1">
      <c r="A150" s="129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23"/>
      <c r="M150" s="122"/>
      <c r="N150" s="122"/>
      <c r="O150" s="136"/>
      <c r="P150" s="137"/>
      <c r="Q150" s="134"/>
      <c r="R150" s="134"/>
      <c r="S150" s="134"/>
      <c r="T150" s="134"/>
      <c r="U150" s="134"/>
      <c r="V150" s="154"/>
      <c r="W150" s="162"/>
      <c r="X150" s="122"/>
      <c r="Y150" s="122"/>
      <c r="Z150" s="122"/>
      <c r="AA150" s="155"/>
    </row>
    <row r="151" spans="1:27" ht="17.399999999999999" customHeight="1">
      <c r="A151" s="129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23"/>
      <c r="M151" s="122"/>
      <c r="N151" s="122"/>
      <c r="O151" s="136"/>
      <c r="P151" s="137"/>
      <c r="Q151" s="134"/>
      <c r="R151" s="134"/>
      <c r="S151" s="134"/>
      <c r="T151" s="134"/>
      <c r="U151" s="134"/>
      <c r="V151" s="154"/>
      <c r="W151" s="162"/>
      <c r="X151" s="122"/>
      <c r="Y151" s="122"/>
      <c r="Z151" s="122"/>
      <c r="AA151" s="155"/>
    </row>
    <row r="152" spans="1:27" ht="17.399999999999999" customHeight="1">
      <c r="A152" s="129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23"/>
      <c r="M152" s="122"/>
      <c r="N152" s="122"/>
      <c r="O152" s="136"/>
      <c r="P152" s="137"/>
      <c r="Q152" s="134"/>
      <c r="R152" s="134"/>
      <c r="S152" s="134"/>
      <c r="T152" s="134"/>
      <c r="U152" s="134"/>
      <c r="V152" s="154"/>
      <c r="W152" s="162"/>
      <c r="X152" s="122"/>
      <c r="Y152" s="122"/>
      <c r="Z152" s="122"/>
      <c r="AA152" s="155"/>
    </row>
    <row r="153" spans="1:27" ht="17.399999999999999" customHeight="1">
      <c r="A153" s="129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23"/>
      <c r="M153" s="122"/>
      <c r="N153" s="122"/>
      <c r="O153" s="136"/>
      <c r="P153" s="137"/>
      <c r="Q153" s="134"/>
      <c r="R153" s="134"/>
      <c r="S153" s="134"/>
      <c r="T153" s="134"/>
      <c r="U153" s="134"/>
      <c r="V153" s="154"/>
      <c r="W153" s="162"/>
      <c r="X153" s="122"/>
      <c r="Y153" s="122"/>
      <c r="Z153" s="122"/>
      <c r="AA153" s="155"/>
    </row>
    <row r="154" spans="1:27" ht="17.399999999999999" customHeight="1" thickBot="1">
      <c r="A154" s="129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23"/>
      <c r="M154" s="122"/>
      <c r="N154" s="122"/>
      <c r="O154" s="136"/>
      <c r="P154" s="156"/>
      <c r="Q154" s="157"/>
      <c r="R154" s="157"/>
      <c r="S154" s="157"/>
      <c r="T154" s="157"/>
      <c r="U154" s="157"/>
      <c r="V154" s="158"/>
      <c r="W154" s="162"/>
      <c r="X154" s="159"/>
      <c r="Y154" s="159"/>
      <c r="Z154" s="159"/>
      <c r="AA154" s="160"/>
    </row>
  </sheetData>
  <mergeCells count="1">
    <mergeCell ref="B13:K13"/>
  </mergeCells>
  <phoneticPr fontId="0" type="noConversion"/>
  <printOptions horizontalCentered="1" verticalCentered="1"/>
  <pageMargins left="0.59055118110236227" right="0.39370078740157483" top="0.43307086614173229" bottom="0.55118110236220474" header="0.51181102362204722" footer="0.51181102362204722"/>
  <pageSetup paperSize="9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19"/>
  <dimension ref="A1:H1"/>
  <sheetViews>
    <sheetView workbookViewId="0"/>
  </sheetViews>
  <sheetFormatPr defaultRowHeight="13.2"/>
  <sheetData>
    <row r="1" spans="1:8">
      <c r="A1" t="s">
        <v>336</v>
      </c>
      <c r="B1" t="s">
        <v>337</v>
      </c>
      <c r="C1" t="s">
        <v>338</v>
      </c>
      <c r="D1" t="s">
        <v>339</v>
      </c>
      <c r="E1" t="s">
        <v>49</v>
      </c>
      <c r="F1" t="s">
        <v>47</v>
      </c>
      <c r="G1" t="s">
        <v>50</v>
      </c>
      <c r="H1" t="s">
        <v>51</v>
      </c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4"/>
  <dimension ref="A2:K73"/>
  <sheetViews>
    <sheetView zoomScale="75" workbookViewId="0">
      <selection activeCell="A19" sqref="A19"/>
    </sheetView>
  </sheetViews>
  <sheetFormatPr defaultColWidth="11.44140625" defaultRowHeight="18.75" customHeight="1"/>
  <cols>
    <col min="1" max="1" width="24.44140625" style="42" customWidth="1"/>
    <col min="2" max="11" width="12.6640625" style="42" customWidth="1"/>
    <col min="12" max="16384" width="11.44140625" style="42"/>
  </cols>
  <sheetData>
    <row r="2" spans="1:10" ht="18.75" customHeight="1">
      <c r="A2" s="44" t="s">
        <v>124</v>
      </c>
      <c r="B2" s="45"/>
      <c r="C2" s="92"/>
      <c r="D2" s="44"/>
      <c r="E2" s="44"/>
      <c r="F2" s="44"/>
      <c r="G2" s="44"/>
      <c r="H2" s="44"/>
      <c r="I2" s="44"/>
    </row>
    <row r="4" spans="1:10" ht="18.75" customHeight="1">
      <c r="A4" s="93" t="str">
        <f>"Nº DE SERVIÇO: "&amp;serv</f>
        <v>Nº DE SERVIÇO: 0032/24</v>
      </c>
    </row>
    <row r="5" spans="1:10" ht="18.75" customHeight="1">
      <c r="A5" s="94" t="s">
        <v>124</v>
      </c>
      <c r="B5" s="47"/>
      <c r="C5" s="47"/>
      <c r="D5" s="47"/>
      <c r="E5" s="47"/>
      <c r="F5" s="47"/>
      <c r="G5" s="47"/>
      <c r="H5" s="95"/>
      <c r="I5"/>
      <c r="J5"/>
    </row>
    <row r="6" spans="1:10" ht="18.75" customHeight="1">
      <c r="A6" s="96" t="s">
        <v>139</v>
      </c>
      <c r="B6" s="49" t="s">
        <v>136</v>
      </c>
      <c r="C6" s="49" t="s">
        <v>120</v>
      </c>
      <c r="D6" s="49" t="s">
        <v>141</v>
      </c>
      <c r="E6" s="97" t="s">
        <v>121</v>
      </c>
      <c r="F6" s="49" t="s">
        <v>125</v>
      </c>
      <c r="G6" s="49" t="s">
        <v>125</v>
      </c>
      <c r="H6" s="49" t="s">
        <v>122</v>
      </c>
      <c r="J6"/>
    </row>
    <row r="7" spans="1:10" ht="18.75" customHeight="1">
      <c r="A7" s="98" t="s">
        <v>140</v>
      </c>
      <c r="B7" s="50" t="s">
        <v>135</v>
      </c>
      <c r="C7" s="48"/>
      <c r="D7" s="48"/>
      <c r="E7" s="50"/>
      <c r="F7" s="48"/>
      <c r="G7" s="48"/>
      <c r="H7" s="48"/>
      <c r="J7"/>
    </row>
    <row r="8" spans="1:10" ht="18.75" customHeight="1">
      <c r="A8" s="99"/>
      <c r="B8" s="51" t="s">
        <v>123</v>
      </c>
      <c r="C8" s="51" t="s">
        <v>123</v>
      </c>
      <c r="D8" s="51" t="s">
        <v>123</v>
      </c>
      <c r="E8" s="51"/>
      <c r="F8" s="51" t="s">
        <v>138</v>
      </c>
      <c r="G8" s="51" t="s">
        <v>138</v>
      </c>
      <c r="H8" s="100"/>
      <c r="J8"/>
    </row>
    <row r="9" spans="1:10" ht="18.75" customHeight="1">
      <c r="A9" s="54" t="e">
        <f>Dados!#REF!</f>
        <v>#REF!</v>
      </c>
      <c r="B9" s="52" t="e">
        <f>Dados!#REF!</f>
        <v>#REF!</v>
      </c>
      <c r="C9" s="52">
        <f>Dados!O16</f>
        <v>9.9485342306412586E-6</v>
      </c>
      <c r="D9" s="52" t="e">
        <f>Dados!#REF!</f>
        <v>#REF!</v>
      </c>
      <c r="E9" s="53" t="e">
        <f>Dados!#REF!</f>
        <v>#REF!</v>
      </c>
      <c r="F9" s="52" t="e">
        <f>Dados!#REF!</f>
        <v>#REF!</v>
      </c>
      <c r="G9" s="55" t="e">
        <f>Dados!#REF!</f>
        <v>#REF!</v>
      </c>
      <c r="H9" s="54" t="e">
        <f>Dados!#REF!</f>
        <v>#REF!</v>
      </c>
      <c r="J9"/>
    </row>
    <row r="10" spans="1:10" ht="18.75" customHeight="1">
      <c r="A10" s="54" t="e">
        <f>Dados!#REF!</f>
        <v>#REF!</v>
      </c>
      <c r="B10" s="52" t="e">
        <f>Dados!#REF!</f>
        <v>#REF!</v>
      </c>
      <c r="C10" s="52">
        <f>Dados!O17</f>
        <v>4.508140785234469E-6</v>
      </c>
      <c r="D10" s="52" t="e">
        <f>Dados!#REF!</f>
        <v>#REF!</v>
      </c>
      <c r="E10" s="53" t="e">
        <f>Dados!#REF!</f>
        <v>#REF!</v>
      </c>
      <c r="F10" s="52" t="e">
        <f>Dados!#REF!</f>
        <v>#REF!</v>
      </c>
      <c r="G10" s="55" t="e">
        <f>Dados!#REF!</f>
        <v>#REF!</v>
      </c>
      <c r="H10" s="54" t="e">
        <f>Dados!#REF!</f>
        <v>#REF!</v>
      </c>
      <c r="J10"/>
    </row>
    <row r="11" spans="1:10" ht="18.75" customHeight="1">
      <c r="A11" s="54" t="e">
        <f>Dados!#REF!</f>
        <v>#REF!</v>
      </c>
      <c r="B11" s="52" t="e">
        <f>Dados!#REF!</f>
        <v>#REF!</v>
      </c>
      <c r="C11" s="52">
        <f>Dados!O18</f>
        <v>9.6436507594858317E-7</v>
      </c>
      <c r="D11" s="52" t="e">
        <f>Dados!#REF!</f>
        <v>#REF!</v>
      </c>
      <c r="E11" s="53" t="e">
        <f>Dados!#REF!</f>
        <v>#REF!</v>
      </c>
      <c r="F11" s="52" t="e">
        <f>Dados!#REF!</f>
        <v>#REF!</v>
      </c>
      <c r="G11" s="55" t="e">
        <f>Dados!#REF!</f>
        <v>#REF!</v>
      </c>
      <c r="H11" s="54" t="e">
        <f>Dados!#REF!</f>
        <v>#REF!</v>
      </c>
      <c r="J11"/>
    </row>
    <row r="12" spans="1:10" ht="18.75" customHeight="1">
      <c r="A12" s="54" t="e">
        <f>Dados!#REF!</f>
        <v>#REF!</v>
      </c>
      <c r="B12" s="52" t="e">
        <f>Dados!#REF!</f>
        <v>#REF!</v>
      </c>
      <c r="C12" s="52">
        <f>Dados!O19</f>
        <v>1.1509271623679801E-5</v>
      </c>
      <c r="D12" s="52" t="e">
        <f>Dados!#REF!</f>
        <v>#REF!</v>
      </c>
      <c r="E12" s="53" t="e">
        <f>Dados!#REF!</f>
        <v>#REF!</v>
      </c>
      <c r="F12" s="52" t="e">
        <f>Dados!#REF!</f>
        <v>#REF!</v>
      </c>
      <c r="G12" s="55" t="e">
        <f>Dados!#REF!</f>
        <v>#REF!</v>
      </c>
      <c r="H12" s="54" t="e">
        <f>Dados!#REF!</f>
        <v>#REF!</v>
      </c>
      <c r="J12"/>
    </row>
    <row r="13" spans="1:10" ht="18.75" customHeight="1">
      <c r="A13" s="54" t="e">
        <f>Dados!#REF!</f>
        <v>#REF!</v>
      </c>
      <c r="B13" s="52" t="e">
        <f>Dados!#REF!</f>
        <v>#REF!</v>
      </c>
      <c r="C13" s="52">
        <f>Dados!O20</f>
        <v>2.3210342524884564E-5</v>
      </c>
      <c r="D13" s="52" t="e">
        <f>Dados!#REF!</f>
        <v>#REF!</v>
      </c>
      <c r="E13" s="53" t="e">
        <f>Dados!#REF!</f>
        <v>#REF!</v>
      </c>
      <c r="F13" s="52" t="e">
        <f>Dados!#REF!</f>
        <v>#REF!</v>
      </c>
      <c r="G13" s="55" t="e">
        <f>Dados!#REF!</f>
        <v>#REF!</v>
      </c>
      <c r="H13" s="54" t="e">
        <f>Dados!#REF!</f>
        <v>#REF!</v>
      </c>
      <c r="J13"/>
    </row>
    <row r="14" spans="1:10" ht="18.75" customHeight="1">
      <c r="A14" s="54" t="e">
        <f>Dados!#REF!</f>
        <v>#REF!</v>
      </c>
      <c r="B14" s="52" t="e">
        <f>Dados!#REF!</f>
        <v>#REF!</v>
      </c>
      <c r="C14" s="52" t="e">
        <f>Dados!#REF!</f>
        <v>#REF!</v>
      </c>
      <c r="D14" s="52" t="e">
        <f>Dados!#REF!</f>
        <v>#REF!</v>
      </c>
      <c r="E14" s="53" t="e">
        <f>Dados!#REF!</f>
        <v>#REF!</v>
      </c>
      <c r="F14" s="52" t="e">
        <f>Dados!#REF!</f>
        <v>#REF!</v>
      </c>
      <c r="G14" s="55" t="e">
        <f>Dados!#REF!</f>
        <v>#REF!</v>
      </c>
      <c r="H14" s="54" t="e">
        <f>Dados!#REF!</f>
        <v>#REF!</v>
      </c>
      <c r="J14"/>
    </row>
    <row r="15" spans="1:10" ht="18.75" customHeight="1">
      <c r="A15" s="54" t="e">
        <f>Dados!#REF!</f>
        <v>#REF!</v>
      </c>
      <c r="B15" s="52" t="e">
        <f>Dados!#REF!</f>
        <v>#REF!</v>
      </c>
      <c r="C15" s="52" t="e">
        <f>Dados!#REF!</f>
        <v>#REF!</v>
      </c>
      <c r="D15" s="52" t="e">
        <f>Dados!#REF!</f>
        <v>#REF!</v>
      </c>
      <c r="E15" s="53" t="e">
        <f>Dados!#REF!</f>
        <v>#REF!</v>
      </c>
      <c r="F15" s="52" t="e">
        <f>Dados!#REF!</f>
        <v>#REF!</v>
      </c>
      <c r="G15" s="55" t="e">
        <f>Dados!#REF!</f>
        <v>#REF!</v>
      </c>
      <c r="H15" s="54" t="e">
        <f>Dados!#REF!</f>
        <v>#REF!</v>
      </c>
      <c r="J15"/>
    </row>
    <row r="16" spans="1:10" ht="18.75" customHeight="1">
      <c r="A16" s="54" t="e">
        <f>Dados!#REF!</f>
        <v>#REF!</v>
      </c>
      <c r="B16" s="52" t="e">
        <f>Dados!#REF!</f>
        <v>#REF!</v>
      </c>
      <c r="C16" s="52" t="e">
        <f>Dados!#REF!</f>
        <v>#REF!</v>
      </c>
      <c r="D16" s="52" t="e">
        <f>Dados!#REF!</f>
        <v>#REF!</v>
      </c>
      <c r="E16" s="53" t="e">
        <f>Dados!#REF!</f>
        <v>#REF!</v>
      </c>
      <c r="F16" s="52" t="e">
        <f>Dados!#REF!</f>
        <v>#REF!</v>
      </c>
      <c r="G16" s="55" t="e">
        <f>Dados!#REF!</f>
        <v>#REF!</v>
      </c>
      <c r="H16" s="54" t="e">
        <f>Dados!#REF!</f>
        <v>#REF!</v>
      </c>
      <c r="J16"/>
    </row>
    <row r="17" spans="1:10" ht="18.75" customHeight="1">
      <c r="A17"/>
      <c r="B17"/>
      <c r="C17"/>
      <c r="D17"/>
      <c r="E17"/>
      <c r="F17"/>
      <c r="G17"/>
      <c r="H17"/>
      <c r="J17"/>
    </row>
    <row r="18" spans="1:10" customFormat="1" ht="18.75" customHeight="1"/>
    <row r="19" spans="1:10" customFormat="1" ht="18.75" customHeight="1"/>
    <row r="20" spans="1:10" ht="18.75" customHeight="1">
      <c r="A20"/>
      <c r="B20"/>
      <c r="C20"/>
      <c r="D20"/>
      <c r="E20"/>
      <c r="F20"/>
      <c r="G20"/>
      <c r="H20"/>
      <c r="I20"/>
      <c r="J20"/>
    </row>
    <row r="21" spans="1:10" ht="18.75" customHeight="1">
      <c r="A21"/>
      <c r="B21"/>
      <c r="C21"/>
      <c r="D21"/>
      <c r="E21"/>
      <c r="F21"/>
      <c r="G21"/>
      <c r="H21"/>
      <c r="I21"/>
      <c r="J21"/>
    </row>
    <row r="22" spans="1:10" ht="18.75" customHeight="1">
      <c r="A22"/>
      <c r="B22"/>
      <c r="C22"/>
      <c r="D22"/>
      <c r="E22"/>
      <c r="F22"/>
      <c r="G22"/>
      <c r="H22"/>
      <c r="I22"/>
      <c r="J22"/>
    </row>
    <row r="23" spans="1:10" ht="18.75" customHeight="1">
      <c r="A23"/>
      <c r="B23"/>
      <c r="C23"/>
      <c r="D23"/>
      <c r="E23"/>
      <c r="F23"/>
      <c r="G23"/>
      <c r="H23"/>
      <c r="I23"/>
      <c r="J23"/>
    </row>
    <row r="24" spans="1:10" ht="18.75" customHeight="1">
      <c r="A24"/>
      <c r="B24"/>
      <c r="C24"/>
      <c r="D24"/>
      <c r="E24"/>
      <c r="F24"/>
      <c r="G24"/>
      <c r="H24"/>
      <c r="I24"/>
      <c r="J24"/>
    </row>
    <row r="25" spans="1:10" ht="18.75" customHeight="1">
      <c r="A25"/>
      <c r="B25"/>
      <c r="C25"/>
      <c r="D25"/>
      <c r="E25"/>
      <c r="F25"/>
      <c r="G25"/>
      <c r="H25"/>
      <c r="I25"/>
      <c r="J25"/>
    </row>
    <row r="26" spans="1:10" ht="18.75" customHeight="1">
      <c r="A26"/>
      <c r="B26"/>
      <c r="C26"/>
      <c r="D26"/>
      <c r="E26"/>
      <c r="F26"/>
      <c r="G26"/>
      <c r="H26"/>
      <c r="I26"/>
      <c r="J26"/>
    </row>
    <row r="27" spans="1:10" ht="18.75" customHeight="1">
      <c r="A27"/>
      <c r="B27"/>
      <c r="C27"/>
      <c r="D27"/>
      <c r="E27"/>
      <c r="F27"/>
      <c r="G27"/>
      <c r="H27"/>
      <c r="I27"/>
      <c r="J27"/>
    </row>
    <row r="28" spans="1:10" ht="18.75" customHeight="1">
      <c r="A28"/>
      <c r="B28"/>
      <c r="C28"/>
      <c r="D28"/>
      <c r="E28"/>
      <c r="F28"/>
      <c r="G28"/>
      <c r="H28"/>
      <c r="I28"/>
      <c r="J28"/>
    </row>
    <row r="29" spans="1:10" ht="18.75" customHeight="1">
      <c r="A29"/>
      <c r="B29"/>
      <c r="C29"/>
      <c r="D29"/>
      <c r="E29"/>
      <c r="F29"/>
      <c r="G29"/>
      <c r="H29"/>
      <c r="I29"/>
      <c r="J29"/>
    </row>
    <row r="30" spans="1:10" ht="18.75" customHeight="1">
      <c r="A30"/>
      <c r="B30"/>
      <c r="C30"/>
      <c r="D30"/>
      <c r="E30"/>
      <c r="F30"/>
      <c r="G30"/>
      <c r="H30"/>
      <c r="I30"/>
      <c r="J30"/>
    </row>
    <row r="31" spans="1:10" ht="18.75" customHeight="1">
      <c r="A31"/>
      <c r="B31"/>
      <c r="C31"/>
      <c r="D31"/>
      <c r="E31"/>
      <c r="F31"/>
      <c r="G31"/>
      <c r="H31"/>
      <c r="I31"/>
      <c r="J31"/>
    </row>
    <row r="32" spans="1:10" ht="18.75" customHeight="1">
      <c r="A32"/>
      <c r="B32"/>
      <c r="C32"/>
      <c r="D32"/>
      <c r="E32"/>
      <c r="F32"/>
      <c r="G32"/>
      <c r="H32"/>
      <c r="I32"/>
      <c r="J32"/>
    </row>
    <row r="33" spans="1:11" customFormat="1" ht="18.75" customHeight="1"/>
    <row r="34" spans="1:11" ht="18.75" customHeight="1">
      <c r="A34"/>
      <c r="B34"/>
      <c r="C34"/>
      <c r="D34"/>
      <c r="E34"/>
      <c r="F34"/>
      <c r="G34"/>
      <c r="H34"/>
      <c r="I34"/>
      <c r="J34"/>
    </row>
    <row r="35" spans="1:11" ht="18.75" customHeight="1">
      <c r="A35"/>
      <c r="B35"/>
      <c r="C35"/>
      <c r="D35"/>
      <c r="E35"/>
      <c r="F35"/>
      <c r="G35"/>
      <c r="H35"/>
      <c r="I35"/>
      <c r="J35"/>
      <c r="K35"/>
    </row>
    <row r="36" spans="1:11" customFormat="1" ht="18.75" customHeight="1"/>
    <row r="37" spans="1:11" ht="18.75" customHeight="1">
      <c r="A37"/>
      <c r="B37"/>
      <c r="C37"/>
      <c r="D37"/>
      <c r="E37"/>
      <c r="F37"/>
      <c r="G37"/>
      <c r="H37"/>
      <c r="I37"/>
      <c r="J37"/>
    </row>
    <row r="38" spans="1:11" ht="18.75" customHeight="1">
      <c r="A38"/>
      <c r="B38"/>
      <c r="C38"/>
      <c r="D38"/>
      <c r="E38"/>
      <c r="F38"/>
      <c r="G38"/>
      <c r="H38"/>
      <c r="I38"/>
    </row>
    <row r="39" spans="1:11" ht="18.75" customHeight="1">
      <c r="A39"/>
      <c r="B39"/>
      <c r="C39"/>
      <c r="D39"/>
      <c r="E39"/>
      <c r="F39"/>
      <c r="G39"/>
      <c r="H39"/>
      <c r="I39"/>
    </row>
    <row r="40" spans="1:11" ht="18.75" customHeight="1">
      <c r="A40"/>
      <c r="B40"/>
      <c r="C40"/>
      <c r="D40"/>
      <c r="E40"/>
      <c r="F40"/>
      <c r="G40"/>
      <c r="H40"/>
      <c r="I40"/>
    </row>
    <row r="41" spans="1:11" ht="18.75" customHeight="1">
      <c r="A41"/>
      <c r="B41"/>
      <c r="C41"/>
      <c r="D41"/>
      <c r="E41"/>
      <c r="F41"/>
      <c r="G41"/>
      <c r="H41"/>
      <c r="I41"/>
    </row>
    <row r="42" spans="1:11" ht="18.75" customHeight="1">
      <c r="A42"/>
      <c r="B42"/>
      <c r="C42"/>
      <c r="D42"/>
      <c r="E42"/>
      <c r="F42"/>
      <c r="G42"/>
      <c r="H42"/>
      <c r="I42"/>
    </row>
    <row r="43" spans="1:11" ht="18.75" customHeight="1">
      <c r="A43"/>
      <c r="B43"/>
      <c r="C43"/>
      <c r="D43"/>
      <c r="E43"/>
      <c r="F43"/>
      <c r="G43"/>
      <c r="H43"/>
      <c r="I43"/>
    </row>
    <row r="44" spans="1:11" ht="18.75" customHeight="1">
      <c r="A44"/>
      <c r="B44"/>
      <c r="C44"/>
      <c r="D44"/>
      <c r="E44"/>
      <c r="F44"/>
      <c r="G44"/>
      <c r="H44"/>
      <c r="I44"/>
    </row>
    <row r="45" spans="1:11" ht="18.75" customHeight="1">
      <c r="A45"/>
      <c r="B45"/>
      <c r="C45"/>
      <c r="D45"/>
      <c r="E45"/>
      <c r="F45"/>
      <c r="G45"/>
      <c r="H45"/>
      <c r="I45"/>
    </row>
    <row r="46" spans="1:11" ht="18.75" customHeight="1">
      <c r="A46"/>
      <c r="B46"/>
      <c r="C46"/>
      <c r="D46"/>
      <c r="E46"/>
      <c r="F46"/>
      <c r="G46"/>
      <c r="H46"/>
      <c r="I46"/>
    </row>
    <row r="47" spans="1:11" ht="18.75" customHeight="1">
      <c r="A47"/>
      <c r="B47"/>
      <c r="C47"/>
      <c r="D47"/>
      <c r="E47"/>
      <c r="F47"/>
      <c r="G47"/>
      <c r="H47"/>
      <c r="I47"/>
    </row>
    <row r="48" spans="1:11" ht="18.75" customHeight="1">
      <c r="A48"/>
      <c r="B48"/>
      <c r="C48"/>
      <c r="D48"/>
      <c r="E48"/>
      <c r="F48"/>
      <c r="G48"/>
      <c r="H48"/>
      <c r="I48"/>
    </row>
    <row r="49" spans="1:10" ht="18.75" customHeight="1">
      <c r="A49"/>
      <c r="B49"/>
      <c r="C49"/>
      <c r="D49"/>
      <c r="E49"/>
      <c r="F49"/>
      <c r="G49"/>
      <c r="H49"/>
      <c r="I49"/>
    </row>
    <row r="50" spans="1:10" ht="18.75" customHeight="1">
      <c r="A50"/>
      <c r="B50"/>
      <c r="C50"/>
      <c r="D50"/>
      <c r="E50"/>
      <c r="F50"/>
      <c r="G50"/>
      <c r="H50"/>
      <c r="I50"/>
    </row>
    <row r="51" spans="1:10" ht="18.75" customHeight="1">
      <c r="A51"/>
      <c r="B51"/>
      <c r="C51"/>
      <c r="D51"/>
      <c r="E51"/>
      <c r="F51"/>
      <c r="G51"/>
      <c r="H51"/>
      <c r="I51"/>
    </row>
    <row r="52" spans="1:10" ht="18.75" customHeight="1">
      <c r="A52"/>
      <c r="B52"/>
      <c r="C52"/>
      <c r="D52"/>
      <c r="E52"/>
      <c r="F52"/>
      <c r="G52"/>
      <c r="H52"/>
      <c r="I52"/>
    </row>
    <row r="53" spans="1:10" ht="18.75" customHeight="1">
      <c r="A53"/>
      <c r="B53"/>
      <c r="C53"/>
      <c r="D53"/>
      <c r="E53"/>
      <c r="F53"/>
      <c r="G53"/>
      <c r="H53"/>
      <c r="I53"/>
    </row>
    <row r="54" spans="1:10" ht="18.75" customHeight="1">
      <c r="A54"/>
      <c r="B54"/>
      <c r="C54"/>
      <c r="D54"/>
      <c r="E54"/>
      <c r="F54"/>
      <c r="G54"/>
      <c r="H54"/>
      <c r="I54"/>
    </row>
    <row r="55" spans="1:10" ht="18.75" customHeight="1">
      <c r="A55"/>
      <c r="B55"/>
      <c r="C55"/>
      <c r="D55"/>
      <c r="E55"/>
      <c r="F55"/>
      <c r="G55"/>
      <c r="H55"/>
      <c r="I55"/>
    </row>
    <row r="56" spans="1:10" ht="18.75" customHeight="1">
      <c r="A56"/>
      <c r="B56"/>
      <c r="C56"/>
      <c r="D56"/>
      <c r="E56"/>
      <c r="F56"/>
      <c r="G56"/>
      <c r="H56"/>
      <c r="I56"/>
    </row>
    <row r="57" spans="1:10" ht="18.75" customHeight="1">
      <c r="A57"/>
      <c r="B57"/>
      <c r="C57"/>
      <c r="D57"/>
      <c r="E57"/>
      <c r="F57"/>
      <c r="G57"/>
      <c r="H57"/>
      <c r="I57"/>
      <c r="J57"/>
    </row>
    <row r="58" spans="1:10" ht="18.75" customHeight="1">
      <c r="A58"/>
      <c r="B58"/>
      <c r="C58"/>
      <c r="D58"/>
      <c r="E58"/>
      <c r="F58"/>
      <c r="G58"/>
      <c r="H58"/>
      <c r="I58"/>
      <c r="J58"/>
    </row>
    <row r="59" spans="1:10" ht="18.75" customHeight="1">
      <c r="A59"/>
      <c r="B59"/>
      <c r="C59"/>
      <c r="D59"/>
      <c r="E59"/>
      <c r="F59"/>
      <c r="G59"/>
      <c r="H59"/>
      <c r="I59"/>
      <c r="J59"/>
    </row>
    <row r="60" spans="1:10" ht="18.75" customHeight="1">
      <c r="A60"/>
      <c r="B60"/>
      <c r="C60"/>
      <c r="D60"/>
      <c r="E60"/>
      <c r="F60"/>
      <c r="G60"/>
      <c r="H60"/>
      <c r="I60"/>
      <c r="J60"/>
    </row>
    <row r="61" spans="1:10" ht="18.75" customHeight="1">
      <c r="A61"/>
      <c r="B61"/>
      <c r="C61"/>
      <c r="D61"/>
      <c r="E61"/>
      <c r="F61"/>
      <c r="G61"/>
      <c r="H61"/>
      <c r="I61"/>
      <c r="J61"/>
    </row>
    <row r="62" spans="1:10" ht="18.75" customHeight="1">
      <c r="A62"/>
      <c r="B62"/>
      <c r="C62"/>
      <c r="D62"/>
      <c r="E62"/>
      <c r="F62"/>
      <c r="G62"/>
      <c r="H62"/>
      <c r="I62"/>
      <c r="J62"/>
    </row>
    <row r="63" spans="1:10" ht="18.75" customHeight="1">
      <c r="A63"/>
      <c r="B63"/>
      <c r="C63"/>
      <c r="D63"/>
      <c r="E63"/>
      <c r="F63"/>
      <c r="G63"/>
      <c r="H63"/>
      <c r="I63"/>
      <c r="J63"/>
    </row>
    <row r="64" spans="1:10" ht="18.75" customHeight="1">
      <c r="A64"/>
      <c r="B64"/>
      <c r="C64"/>
      <c r="D64"/>
      <c r="E64"/>
      <c r="F64"/>
      <c r="G64"/>
      <c r="H64"/>
      <c r="I64"/>
      <c r="J64"/>
    </row>
    <row r="65" spans="1:10" ht="18.75" customHeight="1">
      <c r="A65"/>
      <c r="B65"/>
      <c r="C65"/>
      <c r="D65"/>
      <c r="E65"/>
      <c r="F65"/>
      <c r="G65"/>
      <c r="H65"/>
      <c r="I65"/>
      <c r="J65"/>
    </row>
    <row r="66" spans="1:10" ht="18.75" customHeight="1">
      <c r="A66"/>
      <c r="B66"/>
      <c r="C66"/>
      <c r="D66"/>
      <c r="E66"/>
      <c r="F66"/>
      <c r="G66"/>
      <c r="H66"/>
      <c r="I66"/>
      <c r="J66"/>
    </row>
    <row r="67" spans="1:10" ht="18.75" customHeight="1">
      <c r="A67"/>
      <c r="B67"/>
      <c r="C67"/>
      <c r="D67"/>
      <c r="E67"/>
      <c r="F67"/>
      <c r="G67"/>
      <c r="H67"/>
      <c r="I67"/>
      <c r="J67"/>
    </row>
    <row r="68" spans="1:10" ht="18.75" customHeight="1">
      <c r="A68"/>
      <c r="B68"/>
      <c r="C68"/>
      <c r="D68"/>
      <c r="E68"/>
      <c r="F68"/>
      <c r="G68"/>
      <c r="H68"/>
      <c r="I68"/>
      <c r="J68"/>
    </row>
    <row r="69" spans="1:10" ht="18.75" customHeight="1">
      <c r="A69"/>
      <c r="B69"/>
      <c r="C69"/>
      <c r="D69"/>
      <c r="E69"/>
      <c r="F69"/>
      <c r="G69"/>
      <c r="H69"/>
      <c r="I69"/>
      <c r="J69"/>
    </row>
    <row r="70" spans="1:10" ht="18.75" customHeight="1">
      <c r="A70"/>
      <c r="B70"/>
      <c r="C70"/>
      <c r="D70"/>
      <c r="E70"/>
      <c r="F70"/>
      <c r="G70"/>
      <c r="H70"/>
      <c r="I70"/>
      <c r="J70"/>
    </row>
    <row r="71" spans="1:10" customFormat="1" ht="18.75" customHeight="1"/>
    <row r="72" spans="1:10" customFormat="1" ht="18.75" customHeight="1"/>
    <row r="73" spans="1:10" customFormat="1" ht="18.75" customHeight="1"/>
  </sheetData>
  <sheetProtection password="F7E3" sheet="1" objects="1" scenarios="1"/>
  <phoneticPr fontId="0" type="noConversion"/>
  <printOptions horizontalCentered="1" verticalCentered="1"/>
  <pageMargins left="0.23622047244094491" right="0.23622047244094491" top="0.14000000000000001" bottom="0.12" header="0" footer="0"/>
  <pageSetup paperSize="9" orientation="landscape" horizontalDpi="300" verticalDpi="300" copies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/>
  <dimension ref="A1:M344"/>
  <sheetViews>
    <sheetView showGridLines="0" tabSelected="1" topLeftCell="A5" zoomScale="115" zoomScaleNormal="115" zoomScaleSheetLayoutView="85" workbookViewId="0">
      <selection activeCell="I34" sqref="I34"/>
    </sheetView>
  </sheetViews>
  <sheetFormatPr defaultColWidth="11.44140625" defaultRowHeight="18.75" customHeight="1"/>
  <cols>
    <col min="1" max="1" width="13.109375" style="56" customWidth="1"/>
    <col min="2" max="2" width="17.6640625" style="56" customWidth="1"/>
    <col min="3" max="3" width="11.88671875" style="56" customWidth="1"/>
    <col min="4" max="4" width="9.88671875" style="56" customWidth="1"/>
    <col min="5" max="5" width="16.109375" style="56" customWidth="1"/>
    <col min="6" max="6" width="11.5546875" style="56" customWidth="1"/>
    <col min="7" max="7" width="14.109375" style="56" customWidth="1"/>
    <col min="8" max="9" width="11.5546875" style="56" customWidth="1"/>
    <col min="10" max="16384" width="11.44140625" style="56"/>
  </cols>
  <sheetData>
    <row r="1" spans="1:12" s="179" customFormat="1" ht="24.75" customHeight="1">
      <c r="A1" s="253" t="s">
        <v>240</v>
      </c>
      <c r="B1" s="253"/>
      <c r="C1" s="253"/>
      <c r="D1" s="253"/>
      <c r="E1" s="253"/>
      <c r="F1" s="253"/>
      <c r="G1" s="253"/>
      <c r="H1" s="178"/>
      <c r="I1" s="179" t="s">
        <v>175</v>
      </c>
    </row>
    <row r="2" spans="1:12" s="179" customFormat="1" ht="17.25" customHeight="1">
      <c r="A2" s="253" t="s">
        <v>239</v>
      </c>
      <c r="B2" s="253"/>
      <c r="C2" s="253"/>
      <c r="D2" s="253"/>
      <c r="E2" s="253"/>
      <c r="F2" s="253"/>
      <c r="G2" s="253"/>
      <c r="H2" s="180"/>
    </row>
    <row r="3" spans="1:12" s="179" customFormat="1" ht="15" customHeight="1">
      <c r="A3" s="254" t="s">
        <v>238</v>
      </c>
      <c r="B3" s="254"/>
      <c r="C3" s="254"/>
      <c r="D3" s="254"/>
      <c r="E3" s="254"/>
      <c r="F3" s="254"/>
      <c r="G3" s="254"/>
      <c r="H3" s="180"/>
    </row>
    <row r="4" spans="1:12" s="179" customFormat="1" ht="39" customHeight="1">
      <c r="A4" s="255" t="s">
        <v>241</v>
      </c>
      <c r="B4" s="255"/>
      <c r="C4" s="255"/>
      <c r="D4" s="255"/>
      <c r="E4" s="255"/>
      <c r="F4" s="255"/>
      <c r="G4" s="255"/>
    </row>
    <row r="5" spans="1:12" s="179" customFormat="1" ht="35.25" customHeight="1" thickBot="1">
      <c r="A5" s="256" t="str">
        <f>(TEXT(Geral!L3,"0000")&amp;"/"&amp;TEXT(Geral!L4,"00"))</f>
        <v>0032/24</v>
      </c>
      <c r="B5" s="256"/>
      <c r="C5" s="256"/>
      <c r="D5" s="256"/>
      <c r="E5" s="256"/>
      <c r="F5" s="256"/>
      <c r="G5" s="256"/>
      <c r="I5" s="179" t="s">
        <v>145</v>
      </c>
    </row>
    <row r="6" spans="1:12" s="179" customFormat="1" ht="22.5" customHeight="1" thickTop="1">
      <c r="A6" s="245"/>
      <c r="B6" s="245"/>
      <c r="C6" s="245"/>
      <c r="D6" s="245"/>
      <c r="E6" s="245"/>
      <c r="F6" s="245"/>
      <c r="G6" s="245"/>
      <c r="I6" s="181" t="str">
        <f>IF(Dados!O2="","","2ª Via")</f>
        <v/>
      </c>
    </row>
    <row r="7" spans="1:12" s="179" customFormat="1" ht="22.5" hidden="1" customHeight="1">
      <c r="A7" s="246" t="str">
        <f>IF(Geral!L6="","","Este certificado cancela e substitui o certifificado de calibração "&amp;TEXT(Geral!L6,"0000")&amp;"/"&amp;TEXT(Geral!L7,"00"))</f>
        <v/>
      </c>
      <c r="B7" s="246"/>
      <c r="C7" s="246"/>
      <c r="D7" s="246"/>
      <c r="E7" s="246"/>
      <c r="F7" s="246"/>
      <c r="G7" s="246"/>
      <c r="I7" s="181"/>
      <c r="L7" s="215" t="str">
        <f>IF(Geral!L6="","Ocultar","Não ocultar")</f>
        <v>Ocultar</v>
      </c>
    </row>
    <row r="8" spans="1:12" s="182" customFormat="1" ht="17.100000000000001" hidden="1" customHeight="1">
      <c r="A8" s="247"/>
      <c r="B8" s="247"/>
      <c r="C8" s="247"/>
      <c r="D8" s="247"/>
      <c r="E8" s="247"/>
      <c r="F8" s="247"/>
      <c r="G8" s="247"/>
      <c r="L8" s="215" t="str">
        <f>L7</f>
        <v>Ocultar</v>
      </c>
    </row>
    <row r="9" spans="1:12" s="182" customFormat="1" ht="17.100000000000001" customHeight="1">
      <c r="A9" s="213" t="s">
        <v>237</v>
      </c>
      <c r="C9" s="183"/>
      <c r="D9" s="250" t="s">
        <v>365</v>
      </c>
      <c r="E9" s="250"/>
      <c r="F9" s="250"/>
      <c r="G9" s="250"/>
    </row>
    <row r="10" spans="1:12" s="182" customFormat="1" ht="17.100000000000001" customHeight="1">
      <c r="D10" s="250"/>
      <c r="E10" s="250"/>
      <c r="F10" s="250"/>
      <c r="G10" s="250"/>
    </row>
    <row r="11" spans="1:12" s="182" customFormat="1" ht="17.100000000000001" customHeight="1">
      <c r="D11" s="250"/>
      <c r="E11" s="250"/>
      <c r="F11" s="250"/>
      <c r="G11" s="250"/>
    </row>
    <row r="12" spans="1:12" s="182" customFormat="1" ht="17.100000000000001" customHeight="1">
      <c r="D12" s="250"/>
      <c r="E12" s="250"/>
      <c r="F12" s="250"/>
      <c r="G12" s="250"/>
    </row>
    <row r="13" spans="1:12" s="182" customFormat="1" ht="17.100000000000001" customHeight="1">
      <c r="A13" s="196"/>
      <c r="B13" s="196"/>
      <c r="C13" s="196"/>
    </row>
    <row r="14" spans="1:12" s="182" customFormat="1" ht="17.100000000000001" hidden="1" customHeight="1">
      <c r="A14" s="213" t="s">
        <v>236</v>
      </c>
      <c r="B14" s="196"/>
      <c r="C14" s="196"/>
      <c r="D14" s="250" t="str">
        <f>Geral!B4&amp;CHAR(10)&amp;Geral!B10&amp;" "&amp;Geral!B11&amp;", "&amp;Geral!B12&amp;CHAR(10)&amp;Geral!B15&amp;IF(Geral!B17="",""," - "&amp;Geral!B17)&amp;IF(Geral!B18="Brasil",""," - "&amp;Geral!B18)</f>
        <v>QUALYMEAS COMÉRCIO E SERVIÇOS DE METROLOGIA LTDA
Rua São Marcos, 231
Porto Alegre - RS</v>
      </c>
      <c r="E14" s="250"/>
      <c r="F14" s="250"/>
      <c r="G14" s="250"/>
      <c r="L14" s="215" t="str">
        <f>IF(Geral!$B$5=Geral!$D$5,"Ocultar","Não Ocultar")</f>
        <v>Ocultar</v>
      </c>
    </row>
    <row r="15" spans="1:12" s="182" customFormat="1" ht="17.100000000000001" hidden="1" customHeight="1">
      <c r="A15" s="184"/>
      <c r="C15" s="185"/>
      <c r="D15" s="250"/>
      <c r="E15" s="250"/>
      <c r="F15" s="250"/>
      <c r="G15" s="250"/>
      <c r="L15" s="215" t="str">
        <f>IF(Geral!$B$5=Geral!$D$5,"Ocultar","Não Ocultar")</f>
        <v>Ocultar</v>
      </c>
    </row>
    <row r="16" spans="1:12" s="182" customFormat="1" ht="17.100000000000001" hidden="1" customHeight="1">
      <c r="A16" s="184"/>
      <c r="D16" s="250"/>
      <c r="E16" s="250"/>
      <c r="F16" s="250"/>
      <c r="G16" s="250"/>
      <c r="L16" s="215" t="str">
        <f>IF(Geral!$B$5=Geral!$D$5,"Ocultar","Não Ocultar")</f>
        <v>Ocultar</v>
      </c>
    </row>
    <row r="17" spans="1:12" s="182" customFormat="1" ht="17.100000000000001" hidden="1" customHeight="1">
      <c r="A17" s="184"/>
      <c r="D17" s="250"/>
      <c r="E17" s="250"/>
      <c r="F17" s="250"/>
      <c r="G17" s="250"/>
      <c r="L17" s="215" t="str">
        <f>IF(Geral!$B$5=Geral!$D$5,"Ocultar","Não Ocultar")</f>
        <v>Ocultar</v>
      </c>
    </row>
    <row r="18" spans="1:12" s="182" customFormat="1" ht="17.100000000000001" customHeight="1">
      <c r="E18" s="185"/>
    </row>
    <row r="19" spans="1:12" s="182" customFormat="1" ht="17.100000000000001" customHeight="1">
      <c r="E19" s="185"/>
    </row>
    <row r="20" spans="1:12" s="182" customFormat="1" ht="17.100000000000001" customHeight="1">
      <c r="A20" s="213" t="s">
        <v>247</v>
      </c>
      <c r="D20" s="250" t="str">
        <f>UPPER("Medições Lineares em Peças Diversas e Componentes")</f>
        <v>MEDIÇÕES LINEARES EM PEÇAS DIVERSAS E COMPONENTES</v>
      </c>
      <c r="E20" s="250"/>
      <c r="F20" s="250"/>
      <c r="G20" s="250"/>
    </row>
    <row r="21" spans="1:12" s="182" customFormat="1" ht="17.100000000000001" customHeight="1">
      <c r="D21" s="250"/>
      <c r="E21" s="250"/>
      <c r="F21" s="250"/>
      <c r="G21" s="250"/>
    </row>
    <row r="22" spans="1:12" s="182" customFormat="1" ht="17.100000000000001" customHeight="1">
      <c r="E22" s="185"/>
    </row>
    <row r="23" spans="1:12" s="182" customFormat="1" ht="17.100000000000001" customHeight="1">
      <c r="A23" s="213" t="s">
        <v>235</v>
      </c>
      <c r="D23" s="250" t="s">
        <v>361</v>
      </c>
      <c r="E23" s="250"/>
      <c r="F23" s="250"/>
      <c r="G23" s="250"/>
    </row>
    <row r="24" spans="1:12" s="182" customFormat="1" ht="17.100000000000001" customHeight="1">
      <c r="D24" s="250"/>
      <c r="E24" s="250"/>
      <c r="F24" s="250"/>
      <c r="G24" s="250"/>
    </row>
    <row r="25" spans="1:12" s="182" customFormat="1" ht="17.100000000000001" customHeight="1">
      <c r="E25" s="185"/>
    </row>
    <row r="26" spans="1:12" s="182" customFormat="1" ht="17.100000000000001" customHeight="1">
      <c r="A26" s="213" t="s">
        <v>234</v>
      </c>
      <c r="D26" s="214" t="str">
        <f>Geral!F14</f>
        <v>Não consta</v>
      </c>
      <c r="E26" s="185"/>
    </row>
    <row r="27" spans="1:12" s="182" customFormat="1" ht="17.100000000000001" customHeight="1">
      <c r="D27" s="214"/>
      <c r="E27" s="185"/>
    </row>
    <row r="28" spans="1:12" s="182" customFormat="1" ht="17.100000000000001" customHeight="1">
      <c r="D28" s="214"/>
      <c r="E28" s="185"/>
    </row>
    <row r="29" spans="1:12" s="182" customFormat="1" ht="17.100000000000001" customHeight="1">
      <c r="A29" s="213" t="s">
        <v>233</v>
      </c>
      <c r="D29" s="214" t="s">
        <v>366</v>
      </c>
      <c r="E29" s="185"/>
    </row>
    <row r="30" spans="1:12" s="182" customFormat="1" ht="17.100000000000001" hidden="1" customHeight="1">
      <c r="D30" s="214"/>
      <c r="E30" s="185"/>
      <c r="L30" s="215" t="str">
        <f>IF(Geral!F8="","Ocultar","Não Ocultar")</f>
        <v>Ocultar</v>
      </c>
    </row>
    <row r="31" spans="1:12" s="182" customFormat="1" ht="17.100000000000001" hidden="1" customHeight="1">
      <c r="D31" s="214"/>
      <c r="E31" s="185"/>
      <c r="L31" s="215" t="str">
        <f>IF(Geral!F8="","Ocultar","Não Ocultar")</f>
        <v>Ocultar</v>
      </c>
    </row>
    <row r="32" spans="1:12" s="182" customFormat="1" ht="17.100000000000001" hidden="1" customHeight="1">
      <c r="A32" s="213" t="s">
        <v>222</v>
      </c>
      <c r="D32" s="214">
        <f>Geral!F8</f>
        <v>0</v>
      </c>
      <c r="E32" s="185"/>
      <c r="L32" s="215" t="str">
        <f>IF(Geral!F8="","Ocultar","Não Ocultar")</f>
        <v>Ocultar</v>
      </c>
    </row>
    <row r="33" spans="1:12" s="182" customFormat="1" ht="17.100000000000001" customHeight="1">
      <c r="D33" s="214"/>
      <c r="E33" s="185"/>
    </row>
    <row r="34" spans="1:12" s="182" customFormat="1" ht="17.100000000000001" customHeight="1">
      <c r="D34" s="214"/>
      <c r="E34" s="185"/>
    </row>
    <row r="35" spans="1:12" s="182" customFormat="1" ht="17.100000000000001" customHeight="1">
      <c r="A35" s="213" t="s">
        <v>248</v>
      </c>
      <c r="D35" s="213" t="str">
        <f>TEXT(Geral!L11,"dd")&amp;" de "&amp;TEXT(Geral!L11,"mmmm")&amp;" de "&amp;TEXT(Geral!L11,"AAAA")</f>
        <v>11 de janeiro de 2024</v>
      </c>
      <c r="E35" s="185"/>
    </row>
    <row r="36" spans="1:12" s="182" customFormat="1" ht="17.100000000000001" customHeight="1">
      <c r="D36" s="213"/>
      <c r="E36" s="185"/>
    </row>
    <row r="37" spans="1:12" s="182" customFormat="1" ht="17.100000000000001" customHeight="1">
      <c r="D37" s="213"/>
      <c r="E37" s="185"/>
    </row>
    <row r="38" spans="1:12" s="182" customFormat="1" ht="17.100000000000001" customHeight="1">
      <c r="A38" s="213" t="s">
        <v>232</v>
      </c>
      <c r="D38" s="213" t="str">
        <f>TEXT(Geral!L28,"dd")&amp;" de "&amp;TEXT(Geral!L28,"mmmm")&amp;" de "&amp;TEXT(Geral!L28,"AAAA")</f>
        <v>12 de janeiro de 2024</v>
      </c>
      <c r="E38" s="185"/>
    </row>
    <row r="39" spans="1:12" s="182" customFormat="1" ht="17.100000000000001" customHeight="1">
      <c r="E39" s="185"/>
    </row>
    <row r="40" spans="1:12" s="182" customFormat="1" ht="17.100000000000001" customHeight="1">
      <c r="E40" s="185"/>
    </row>
    <row r="41" spans="1:12" s="182" customFormat="1" ht="17.100000000000001" customHeight="1">
      <c r="E41" s="185"/>
      <c r="L41" s="215" t="str">
        <f>IF(Geral!$B$5=Geral!$D$5,"Não Ocultar","Ocultar")</f>
        <v>Não Ocultar</v>
      </c>
    </row>
    <row r="42" spans="1:12" s="182" customFormat="1" ht="17.100000000000001" customHeight="1">
      <c r="E42" s="185"/>
      <c r="L42" s="215" t="str">
        <f>IF(Geral!$B$5=Geral!$D$5,"Não Ocultar","Ocultar")</f>
        <v>Não Ocultar</v>
      </c>
    </row>
    <row r="43" spans="1:12" s="182" customFormat="1" ht="17.100000000000001" customHeight="1">
      <c r="E43" s="185"/>
      <c r="L43" s="215" t="str">
        <f>IF(Geral!$B$5=Geral!$D$5,"Não Ocultar","Ocultar")</f>
        <v>Não Ocultar</v>
      </c>
    </row>
    <row r="44" spans="1:12" s="182" customFormat="1" ht="17.100000000000001" customHeight="1">
      <c r="E44" s="185"/>
      <c r="L44" s="215" t="str">
        <f>IF(Geral!$B$5=Geral!$D$5,"Não Ocultar","Ocultar")</f>
        <v>Não Ocultar</v>
      </c>
    </row>
    <row r="45" spans="1:12" s="182" customFormat="1" ht="17.100000000000001" customHeight="1">
      <c r="A45" s="179" t="str">
        <f>Geral!L27&amp;":"</f>
        <v>Signatário Autorizado:</v>
      </c>
      <c r="D45" s="212" t="str">
        <f>Geral!L26</f>
        <v>Diogo de Carvalho Padilha</v>
      </c>
      <c r="E45" s="185"/>
    </row>
    <row r="46" spans="1:12" s="182" customFormat="1" ht="17.100000000000001" customHeight="1">
      <c r="A46" s="179" t="s">
        <v>249</v>
      </c>
      <c r="D46" s="212" t="str">
        <f>Geral!L23</f>
        <v>Dionatan de Oliveira Fernandes</v>
      </c>
      <c r="F46" s="187"/>
      <c r="G46" s="187"/>
    </row>
    <row r="47" spans="1:12" s="182" customFormat="1" ht="17.100000000000001" customHeight="1">
      <c r="C47" s="184"/>
      <c r="F47" s="187"/>
      <c r="G47" s="187"/>
    </row>
    <row r="48" spans="1:12" s="182" customFormat="1" ht="17.100000000000001" customHeight="1">
      <c r="C48" s="184"/>
      <c r="F48" s="187"/>
      <c r="G48" s="187"/>
    </row>
    <row r="49" spans="1:13" s="182" customFormat="1" ht="17.100000000000001" customHeight="1">
      <c r="C49" s="184"/>
      <c r="F49" s="187"/>
      <c r="G49" s="187"/>
    </row>
    <row r="50" spans="1:13" s="182" customFormat="1" ht="17.100000000000001" customHeight="1">
      <c r="C50" s="184"/>
      <c r="F50" s="187"/>
      <c r="G50" s="187"/>
    </row>
    <row r="51" spans="1:13" s="182" customFormat="1" ht="17.100000000000001" customHeight="1">
      <c r="C51" s="184"/>
      <c r="F51" s="187"/>
      <c r="G51" s="187"/>
    </row>
    <row r="52" spans="1:13" s="182" customFormat="1" ht="17.100000000000001" customHeight="1">
      <c r="A52" s="206" t="s">
        <v>231</v>
      </c>
      <c r="E52" s="187"/>
      <c r="F52" s="187"/>
      <c r="G52" s="187"/>
    </row>
    <row r="53" spans="1:13" s="182" customFormat="1" ht="17.100000000000001" customHeight="1">
      <c r="C53" s="184"/>
      <c r="E53" s="187"/>
      <c r="F53" s="187"/>
      <c r="G53" s="187"/>
    </row>
    <row r="54" spans="1:13" s="182" customFormat="1" ht="17.100000000000001" customHeight="1">
      <c r="A54" s="208" t="s">
        <v>227</v>
      </c>
      <c r="B54" s="208" t="s">
        <v>228</v>
      </c>
      <c r="C54" s="209"/>
      <c r="D54" s="208"/>
      <c r="E54" s="208" t="s">
        <v>229</v>
      </c>
      <c r="F54" s="208" t="s">
        <v>230</v>
      </c>
      <c r="G54" s="208" t="s">
        <v>250</v>
      </c>
    </row>
    <row r="55" spans="1:13" s="182" customFormat="1" ht="17.100000000000001" customHeight="1">
      <c r="A55" s="210" t="str">
        <f>VLOOKUP(Dados!D11,Padroes!O4:AS100,1,FALSE)</f>
        <v>025309</v>
      </c>
      <c r="B55" s="248" t="str">
        <f>VLOOKUP(Dados!D11,Padroes!O4:AS100,2,FALSE)</f>
        <v>Máquina de Medir por Coordenadas</v>
      </c>
      <c r="C55" s="248"/>
      <c r="D55" s="248"/>
      <c r="E55" s="210" t="str">
        <f>IF(VLOOKUP(Dados!D11,Padroes!O4:AS100,3,FALSE)="",TEXT(VLOOKUP(Dados!D11,Padroes!O4:AS100,4,FALSE),"0000")&amp;"/"&amp;TEXT(VLOOKUP(Dados!D11,Padroes!O4:AS100,5,FALSE),"00"),VLOOKUP(Dados!D11,Padroes!O4:AS100,3,FALSE))</f>
        <v>240103158969</v>
      </c>
      <c r="F55" s="210" t="str">
        <f>VLOOKUP(Dados!D11,Padroes!O4:AS100,6,FALSE)</f>
        <v>ZEISS</v>
      </c>
      <c r="G55" s="210" t="str">
        <f>TEXT(VLOOKUP(A55,Padroes!$O$4:$AS$100,9,FALSE),"mmm/AAAA")</f>
        <v>jan/2025</v>
      </c>
    </row>
    <row r="56" spans="1:13" s="182" customFormat="1" ht="17.100000000000001" hidden="1" customHeight="1">
      <c r="A56" s="211" t="e">
        <f>VLOOKUP(Dados!D12,Padroes!O4:AS100,1,FALSE)</f>
        <v>#N/A</v>
      </c>
      <c r="B56" s="248" t="e">
        <f>VLOOKUP(Dados!D12,Padroes!O4:AS100,2,FALSE)</f>
        <v>#N/A</v>
      </c>
      <c r="C56" s="248"/>
      <c r="D56" s="248"/>
      <c r="E56" s="211" t="e">
        <f>IF(VLOOKUP(Dados!D12,Padroes!O4:AS100,3,FALSE)="",TEXT(VLOOKUP(Dados!D12,Padroes!O4:AS100,4,FALSE),"0000")&amp;"/"&amp;TEXT(VLOOKUP(Dados!D12,Padroes!O4:AS100,5,FALSE),"00"),VLOOKUP(Dados!D12,Padroes!O4:AS100,3,FALSE))</f>
        <v>#N/A</v>
      </c>
      <c r="F56" s="211" t="e">
        <f>VLOOKUP(Dados!D12,Padroes!O4:AS100,6,FALSE)</f>
        <v>#N/A</v>
      </c>
      <c r="G56" s="211" t="e">
        <f>TEXT(VLOOKUP(A56,Padroes!$O$4:$AS$100,9,FALSE),"mmm/AAAA")</f>
        <v>#N/A</v>
      </c>
      <c r="L56" s="215" t="str">
        <f>IF(Dados!D12="","Ocultar","Não Ocultar")</f>
        <v>Ocultar</v>
      </c>
    </row>
    <row r="57" spans="1:13" s="182" customFormat="1" ht="17.100000000000001" customHeight="1">
      <c r="B57" s="184"/>
      <c r="F57" s="187"/>
      <c r="G57" s="187"/>
    </row>
    <row r="58" spans="1:13" s="182" customFormat="1" ht="17.100000000000001" customHeight="1">
      <c r="A58" s="207" t="s">
        <v>242</v>
      </c>
      <c r="K58" s="188"/>
      <c r="L58" s="188"/>
      <c r="M58" s="188"/>
    </row>
    <row r="59" spans="1:13" s="182" customFormat="1" ht="17.100000000000001" customHeight="1">
      <c r="A59" s="179" t="str">
        <f>"A medição foi realizada de acordo com o procedimento interno: "&amp; Geral!J13</f>
        <v>A medição foi realizada de acordo com o procedimento interno: CMI-LMD-PC-277</v>
      </c>
      <c r="B59" s="197"/>
      <c r="C59" s="197"/>
      <c r="D59" s="197"/>
      <c r="E59" s="197"/>
      <c r="F59" s="197"/>
      <c r="G59" s="197"/>
      <c r="I59" s="182" t="s">
        <v>177</v>
      </c>
      <c r="K59" s="188"/>
      <c r="L59" s="188"/>
      <c r="M59" s="188"/>
    </row>
    <row r="60" spans="1:13" s="182" customFormat="1" ht="17.100000000000001" customHeight="1">
      <c r="A60" s="188" t="s">
        <v>221</v>
      </c>
      <c r="B60" s="197"/>
      <c r="C60" s="197"/>
      <c r="D60" s="197"/>
      <c r="E60" s="197"/>
      <c r="F60" s="197"/>
      <c r="G60" s="197"/>
      <c r="I60" s="182" t="s">
        <v>176</v>
      </c>
      <c r="K60" s="188"/>
      <c r="L60" s="188"/>
      <c r="M60" s="188"/>
    </row>
    <row r="61" spans="1:13" s="182" customFormat="1" ht="17.100000000000001" customHeight="1">
      <c r="A61" s="182" t="s">
        <v>358</v>
      </c>
      <c r="B61" s="197"/>
      <c r="C61" s="197"/>
      <c r="D61" s="197"/>
      <c r="E61" s="197"/>
      <c r="F61" s="197"/>
      <c r="G61" s="197"/>
      <c r="I61" s="182" t="s">
        <v>191</v>
      </c>
      <c r="K61" s="188"/>
      <c r="L61" s="188"/>
      <c r="M61" s="188"/>
    </row>
    <row r="62" spans="1:13" s="182" customFormat="1" ht="17.100000000000001" customHeight="1">
      <c r="A62" s="251" t="s">
        <v>359</v>
      </c>
      <c r="B62" s="251"/>
      <c r="C62" s="251"/>
      <c r="D62" s="251"/>
      <c r="E62" s="251"/>
      <c r="F62" s="251"/>
      <c r="G62" s="251"/>
      <c r="K62" s="188"/>
      <c r="L62" s="188"/>
      <c r="M62" s="188"/>
    </row>
    <row r="63" spans="1:13" s="182" customFormat="1" ht="17.100000000000001" customHeight="1">
      <c r="A63" s="251"/>
      <c r="B63" s="251"/>
      <c r="C63" s="251"/>
      <c r="D63" s="251"/>
      <c r="E63" s="251"/>
      <c r="F63" s="251"/>
      <c r="G63" s="251"/>
      <c r="K63" s="188"/>
      <c r="L63" s="188"/>
      <c r="M63" s="188"/>
    </row>
    <row r="64" spans="1:13" s="182" customFormat="1" ht="17.100000000000001" customHeight="1">
      <c r="A64" s="252" t="s">
        <v>360</v>
      </c>
      <c r="B64" s="252"/>
      <c r="C64" s="252"/>
      <c r="D64" s="252"/>
      <c r="E64" s="252"/>
      <c r="F64" s="252"/>
      <c r="G64" s="252"/>
      <c r="I64" s="182" t="s">
        <v>192</v>
      </c>
      <c r="K64" s="188"/>
      <c r="L64" s="188"/>
      <c r="M64" s="188"/>
    </row>
    <row r="65" spans="1:13" s="182" customFormat="1" ht="17.100000000000001" customHeight="1">
      <c r="A65" s="252"/>
      <c r="B65" s="252"/>
      <c r="C65" s="252"/>
      <c r="D65" s="252"/>
      <c r="E65" s="252"/>
      <c r="F65" s="252"/>
      <c r="G65" s="252"/>
      <c r="K65" s="188"/>
      <c r="L65" s="188"/>
      <c r="M65" s="188"/>
    </row>
    <row r="66" spans="1:13" s="182" customFormat="1" ht="17.100000000000001" hidden="1" customHeight="1">
      <c r="A66" s="189"/>
      <c r="B66" s="249"/>
      <c r="C66" s="249"/>
      <c r="D66" s="249"/>
      <c r="E66" s="249"/>
      <c r="F66" s="249"/>
      <c r="G66" s="189"/>
      <c r="I66" s="190" t="str">
        <f>IF(Dados!L9="","","X")</f>
        <v/>
      </c>
      <c r="K66" s="188"/>
      <c r="L66" s="215" t="str">
        <f>IF(Dados!L9="","Ocultar","Não Ocultar")</f>
        <v>Ocultar</v>
      </c>
      <c r="M66" s="188"/>
    </row>
    <row r="67" spans="1:13" s="182" customFormat="1" ht="17.100000000000001" hidden="1" customHeight="1">
      <c r="A67" s="189"/>
      <c r="B67" s="249"/>
      <c r="C67" s="249"/>
      <c r="D67" s="249"/>
      <c r="E67" s="249"/>
      <c r="F67" s="249"/>
      <c r="G67" s="189"/>
      <c r="K67" s="188"/>
      <c r="L67" s="215" t="str">
        <f>IF(Dados!L9="","Ocultar","Não Ocultar")</f>
        <v>Ocultar</v>
      </c>
      <c r="M67" s="188"/>
    </row>
    <row r="68" spans="1:13" s="182" customFormat="1" ht="17.100000000000001" hidden="1" customHeight="1">
      <c r="A68" s="189"/>
      <c r="B68" s="249"/>
      <c r="C68" s="249"/>
      <c r="D68" s="249"/>
      <c r="E68" s="249"/>
      <c r="F68" s="249"/>
      <c r="G68" s="189"/>
      <c r="K68" s="188"/>
      <c r="L68" s="215" t="str">
        <f>IF(Dados!L9="","Ocultar","Não Ocultar")</f>
        <v>Ocultar</v>
      </c>
      <c r="M68" s="188"/>
    </row>
    <row r="69" spans="1:13" s="182" customFormat="1" ht="17.100000000000001" hidden="1" customHeight="1">
      <c r="A69" s="189"/>
      <c r="B69" s="249"/>
      <c r="C69" s="249"/>
      <c r="D69" s="249"/>
      <c r="E69" s="249"/>
      <c r="F69" s="249"/>
      <c r="G69" s="189"/>
      <c r="K69" s="188"/>
      <c r="L69" s="215" t="str">
        <f>IF(Dados!L9="","Ocultar","Não Ocultar")</f>
        <v>Ocultar</v>
      </c>
      <c r="M69" s="188"/>
    </row>
    <row r="70" spans="1:13" s="182" customFormat="1" ht="17.100000000000001" hidden="1" customHeight="1">
      <c r="A70" s="189"/>
      <c r="B70" s="249"/>
      <c r="C70" s="249"/>
      <c r="D70" s="249"/>
      <c r="E70" s="249"/>
      <c r="F70" s="249"/>
      <c r="G70" s="189"/>
      <c r="K70" s="188"/>
      <c r="L70" s="215" t="str">
        <f>IF(Dados!L9="","Ocultar","Não Ocultar")</f>
        <v>Ocultar</v>
      </c>
      <c r="M70" s="188"/>
    </row>
    <row r="71" spans="1:13" s="182" customFormat="1" ht="17.100000000000001" hidden="1" customHeight="1">
      <c r="A71" s="189"/>
      <c r="B71" s="249"/>
      <c r="C71" s="249"/>
      <c r="D71" s="249"/>
      <c r="E71" s="249"/>
      <c r="F71" s="249"/>
      <c r="G71" s="189"/>
      <c r="K71" s="188"/>
      <c r="L71" s="215" t="str">
        <f>IF(Dados!L9="","Ocultar","Não Ocultar")</f>
        <v>Ocultar</v>
      </c>
      <c r="M71" s="188"/>
    </row>
    <row r="72" spans="1:13" s="182" customFormat="1" ht="17.100000000000001" hidden="1" customHeight="1">
      <c r="A72" s="189"/>
      <c r="B72" s="249"/>
      <c r="C72" s="249"/>
      <c r="D72" s="249"/>
      <c r="E72" s="249"/>
      <c r="F72" s="249"/>
      <c r="G72" s="189"/>
      <c r="K72" s="188"/>
      <c r="L72" s="215" t="str">
        <f>IF(Dados!L9="","Ocultar","Não Ocultar")</f>
        <v>Ocultar</v>
      </c>
      <c r="M72" s="188"/>
    </row>
    <row r="73" spans="1:13" s="182" customFormat="1" ht="17.100000000000001" hidden="1" customHeight="1">
      <c r="A73" s="189"/>
      <c r="B73" s="249"/>
      <c r="C73" s="249"/>
      <c r="D73" s="249"/>
      <c r="E73" s="249"/>
      <c r="F73" s="249"/>
      <c r="G73" s="189"/>
      <c r="K73" s="188"/>
      <c r="L73" s="215" t="str">
        <f>IF(Dados!L9="","Ocultar","Não Ocultar")</f>
        <v>Ocultar</v>
      </c>
      <c r="M73" s="188"/>
    </row>
    <row r="74" spans="1:13" s="182" customFormat="1" ht="17.100000000000001" hidden="1" customHeight="1">
      <c r="A74" s="189"/>
      <c r="B74" s="249"/>
      <c r="C74" s="249"/>
      <c r="D74" s="249"/>
      <c r="E74" s="249"/>
      <c r="F74" s="249"/>
      <c r="G74" s="189"/>
      <c r="K74" s="188"/>
      <c r="L74" s="215" t="str">
        <f>IF(Dados!L9="","Ocultar","Não Ocultar")</f>
        <v>Ocultar</v>
      </c>
      <c r="M74" s="188"/>
    </row>
    <row r="75" spans="1:13" s="182" customFormat="1" ht="17.100000000000001" hidden="1" customHeight="1">
      <c r="A75" s="189"/>
      <c r="B75" s="249"/>
      <c r="C75" s="249"/>
      <c r="D75" s="249"/>
      <c r="E75" s="249"/>
      <c r="F75" s="249"/>
      <c r="G75" s="189"/>
      <c r="K75" s="188"/>
      <c r="L75" s="215" t="str">
        <f>IF(Dados!L9="","Ocultar","Não Ocultar")</f>
        <v>Ocultar</v>
      </c>
      <c r="M75" s="188"/>
    </row>
    <row r="76" spans="1:13" s="182" customFormat="1" ht="17.100000000000001" hidden="1" customHeight="1">
      <c r="A76" s="189"/>
      <c r="B76" s="249"/>
      <c r="C76" s="249"/>
      <c r="D76" s="249"/>
      <c r="E76" s="249"/>
      <c r="F76" s="249"/>
      <c r="G76" s="189"/>
      <c r="K76" s="188"/>
      <c r="L76" s="215" t="str">
        <f>IF(Dados!L9="","Ocultar","Não Ocultar")</f>
        <v>Ocultar</v>
      </c>
      <c r="M76" s="188"/>
    </row>
    <row r="77" spans="1:13" s="182" customFormat="1" ht="17.100000000000001" hidden="1" customHeight="1">
      <c r="A77" s="189"/>
      <c r="B77" s="249"/>
      <c r="C77" s="249"/>
      <c r="D77" s="249"/>
      <c r="E77" s="249"/>
      <c r="F77" s="249"/>
      <c r="G77" s="189"/>
      <c r="K77" s="188"/>
      <c r="L77" s="215" t="str">
        <f>IF(Dados!L9="","Ocultar","Não Ocultar")</f>
        <v>Ocultar</v>
      </c>
      <c r="M77" s="188"/>
    </row>
    <row r="78" spans="1:13" s="182" customFormat="1" ht="17.100000000000001" hidden="1" customHeight="1">
      <c r="A78" s="189"/>
      <c r="B78" s="249"/>
      <c r="C78" s="249"/>
      <c r="D78" s="249"/>
      <c r="E78" s="249"/>
      <c r="F78" s="249"/>
      <c r="G78" s="189"/>
      <c r="K78" s="188"/>
      <c r="L78" s="215" t="str">
        <f>IF(Dados!L9="","Ocultar","Não Ocultar")</f>
        <v>Ocultar</v>
      </c>
      <c r="M78" s="188"/>
    </row>
    <row r="79" spans="1:13" s="182" customFormat="1" ht="17.100000000000001" hidden="1" customHeight="1">
      <c r="A79" s="189"/>
      <c r="B79" s="249"/>
      <c r="C79" s="249"/>
      <c r="D79" s="249"/>
      <c r="E79" s="249"/>
      <c r="F79" s="249"/>
      <c r="G79" s="189"/>
      <c r="K79" s="188"/>
      <c r="L79" s="215" t="str">
        <f>IF(Dados!L9="","Ocultar","Não Ocultar")</f>
        <v>Ocultar</v>
      </c>
      <c r="M79" s="188"/>
    </row>
    <row r="80" spans="1:13" s="182" customFormat="1" ht="17.100000000000001" hidden="1" customHeight="1">
      <c r="A80" s="189"/>
      <c r="B80" s="249"/>
      <c r="C80" s="249"/>
      <c r="D80" s="249"/>
      <c r="E80" s="249"/>
      <c r="F80" s="249"/>
      <c r="G80" s="189"/>
      <c r="K80" s="188"/>
      <c r="L80" s="215" t="str">
        <f>IF(Dados!L9="","Ocultar","Não Ocultar")</f>
        <v>Ocultar</v>
      </c>
      <c r="M80" s="188"/>
    </row>
    <row r="81" spans="1:13" s="182" customFormat="1" ht="17.100000000000001" hidden="1" customHeight="1">
      <c r="A81" s="189"/>
      <c r="B81" s="249"/>
      <c r="C81" s="249"/>
      <c r="D81" s="249"/>
      <c r="E81" s="249"/>
      <c r="F81" s="249"/>
      <c r="G81" s="189"/>
      <c r="K81" s="188"/>
      <c r="L81" s="215" t="str">
        <f>IF(Dados!L9="","Ocultar","Não Ocultar")</f>
        <v>Ocultar</v>
      </c>
      <c r="M81" s="188"/>
    </row>
    <row r="82" spans="1:13" s="182" customFormat="1" ht="17.100000000000001" hidden="1" customHeight="1">
      <c r="A82" s="189"/>
      <c r="B82" s="249"/>
      <c r="C82" s="249"/>
      <c r="D82" s="249"/>
      <c r="E82" s="249"/>
      <c r="F82" s="249"/>
      <c r="G82" s="189"/>
      <c r="K82" s="188"/>
      <c r="L82" s="215" t="str">
        <f>IF(Dados!L9="","Ocultar","Não Ocultar")</f>
        <v>Ocultar</v>
      </c>
      <c r="M82" s="188"/>
    </row>
    <row r="83" spans="1:13" s="182" customFormat="1" ht="17.100000000000001" hidden="1" customHeight="1">
      <c r="A83" s="189"/>
      <c r="B83" s="249"/>
      <c r="C83" s="249"/>
      <c r="D83" s="249"/>
      <c r="E83" s="249"/>
      <c r="F83" s="249"/>
      <c r="G83" s="189"/>
      <c r="K83" s="188"/>
      <c r="L83" s="215" t="str">
        <f>IF(Dados!L9="","Ocultar","Não Ocultar")</f>
        <v>Ocultar</v>
      </c>
      <c r="M83" s="188"/>
    </row>
    <row r="84" spans="1:13" s="182" customFormat="1" ht="17.100000000000001" hidden="1" customHeight="1">
      <c r="A84" s="188"/>
      <c r="K84" s="188"/>
      <c r="L84" s="215" t="str">
        <f>IF(Dados!L9="","Ocultar","Não Ocultar")</f>
        <v>Ocultar</v>
      </c>
      <c r="M84" s="188"/>
    </row>
    <row r="85" spans="1:13" s="182" customFormat="1" ht="17.100000000000001" customHeight="1">
      <c r="A85" s="188"/>
      <c r="K85" s="188"/>
      <c r="L85" s="215"/>
      <c r="M85" s="188"/>
    </row>
    <row r="86" spans="1:13" s="182" customFormat="1" ht="17.100000000000001" customHeight="1">
      <c r="A86" s="206" t="s">
        <v>226</v>
      </c>
      <c r="K86" s="188"/>
      <c r="L86" s="188"/>
      <c r="M86" s="188"/>
    </row>
    <row r="87" spans="1:13" s="182" customFormat="1" ht="17.100000000000001" customHeight="1">
      <c r="A87" s="206"/>
      <c r="K87" s="188"/>
      <c r="L87" s="188"/>
      <c r="M87" s="188"/>
    </row>
    <row r="88" spans="1:13" s="182" customFormat="1" ht="17.100000000000001" customHeight="1" thickBot="1">
      <c r="A88" s="223" t="s">
        <v>342</v>
      </c>
      <c r="B88" s="191"/>
      <c r="C88" s="191"/>
      <c r="D88" s="191"/>
      <c r="E88" s="191"/>
      <c r="F88" s="191"/>
      <c r="G88" s="191"/>
    </row>
    <row r="89" spans="1:13" s="182" customFormat="1" ht="17.100000000000001" customHeight="1">
      <c r="A89" s="238" t="s">
        <v>173</v>
      </c>
      <c r="B89" s="238"/>
      <c r="C89" s="238" t="s">
        <v>147</v>
      </c>
      <c r="D89" s="238"/>
      <c r="E89" s="198" t="s">
        <v>137</v>
      </c>
      <c r="F89" s="198" t="s">
        <v>122</v>
      </c>
      <c r="G89" s="199" t="s">
        <v>223</v>
      </c>
    </row>
    <row r="90" spans="1:13" s="182" customFormat="1" ht="17.100000000000001" customHeight="1">
      <c r="A90" s="239"/>
      <c r="B90" s="239"/>
      <c r="C90" s="239" t="s">
        <v>49</v>
      </c>
      <c r="D90" s="239"/>
      <c r="E90" s="200"/>
      <c r="F90" s="200"/>
      <c r="G90" s="200"/>
    </row>
    <row r="91" spans="1:13" s="182" customFormat="1" ht="17.100000000000001" customHeight="1">
      <c r="A91" s="241" t="str">
        <f>Dados!A16</f>
        <v>7,5 [mm]</v>
      </c>
      <c r="B91" s="241"/>
      <c r="C91" s="242">
        <f>Dados!L16</f>
        <v>7.5080093666666663</v>
      </c>
      <c r="D91" s="242"/>
      <c r="E91" s="218">
        <f>Dados!Y16</f>
        <v>7.0822166590329397E-4</v>
      </c>
      <c r="F91" s="219">
        <f>ROUND(Dados!X16,2)</f>
        <v>2</v>
      </c>
      <c r="G91" s="217" t="str">
        <f>IF(F91=2,"infinito",ROUND(Dados!AB16,0))</f>
        <v>infinito</v>
      </c>
      <c r="H91" s="182" t="str">
        <f>IF(Dados!B16="","","X")</f>
        <v>X</v>
      </c>
    </row>
    <row r="92" spans="1:13" s="182" customFormat="1" ht="17.100000000000001" customHeight="1">
      <c r="A92" s="236" t="str">
        <f>Dados!A17</f>
        <v>17,5 [mm]</v>
      </c>
      <c r="B92" s="236"/>
      <c r="C92" s="235">
        <f>Dados!L17</f>
        <v>17.514894366666667</v>
      </c>
      <c r="D92" s="235"/>
      <c r="E92" s="193">
        <f>Dados!Y17</f>
        <v>7.3319363311259982E-4</v>
      </c>
      <c r="F92" s="194">
        <f>ROUND(Dados!X17,2)</f>
        <v>2</v>
      </c>
      <c r="G92" s="192" t="str">
        <f>IF(F92=2,"infinito",ROUND(Dados!AB17,0))</f>
        <v>infinito</v>
      </c>
      <c r="H92" s="182" t="str">
        <f>IF(Dados!B17="","","X")</f>
        <v>X</v>
      </c>
      <c r="I92" s="193"/>
    </row>
    <row r="93" spans="1:13" s="182" customFormat="1" ht="17.100000000000001" customHeight="1">
      <c r="A93" s="236" t="str">
        <f>Dados!A18</f>
        <v>22,5 [mm]</v>
      </c>
      <c r="B93" s="236"/>
      <c r="C93" s="235">
        <f>Dados!L18</f>
        <v>22.506554599999998</v>
      </c>
      <c r="D93" s="235"/>
      <c r="E93" s="193">
        <f>Dados!Y18</f>
        <v>7.4776372998998624E-4</v>
      </c>
      <c r="F93" s="194">
        <f>ROUND(Dados!X18,2)</f>
        <v>2</v>
      </c>
      <c r="G93" s="192" t="str">
        <f>IF(F93=2,"infinito",ROUND(Dados!AB18,0))</f>
        <v>infinito</v>
      </c>
      <c r="H93" s="182" t="str">
        <f>IF(Dados!B18="","","X")</f>
        <v>X</v>
      </c>
      <c r="I93" s="193"/>
    </row>
    <row r="94" spans="1:13" s="182" customFormat="1" ht="17.100000000000001" customHeight="1">
      <c r="A94" s="236" t="str">
        <f>Dados!A19</f>
        <v>32,5 [mm]</v>
      </c>
      <c r="B94" s="236"/>
      <c r="C94" s="235">
        <f>Dados!L19</f>
        <v>32.514234139999999</v>
      </c>
      <c r="D94" s="235"/>
      <c r="E94" s="193">
        <f>Dados!Y19</f>
        <v>7.8092806165795149E-4</v>
      </c>
      <c r="F94" s="194">
        <f>ROUND(Dados!X19,2)</f>
        <v>2</v>
      </c>
      <c r="G94" s="192" t="str">
        <f>IF(F94=2,"infinito",ROUND(Dados!AB19,0))</f>
        <v>infinito</v>
      </c>
      <c r="H94" s="182" t="str">
        <f>IF(Dados!B19="","","X")</f>
        <v>X</v>
      </c>
      <c r="I94" s="193"/>
    </row>
    <row r="95" spans="1:13" s="182" customFormat="1" ht="17.100000000000001" customHeight="1">
      <c r="A95" s="236" t="str">
        <f>Dados!A20</f>
        <v>37,5 [mm]</v>
      </c>
      <c r="B95" s="236"/>
      <c r="C95" s="235">
        <f>Dados!L20</f>
        <v>37.50596144</v>
      </c>
      <c r="D95" s="235"/>
      <c r="E95" s="193">
        <f>Dados!Y20</f>
        <v>7.9949225784586636E-4</v>
      </c>
      <c r="F95" s="194">
        <f>ROUND(Dados!X20,2)</f>
        <v>2</v>
      </c>
      <c r="G95" s="192" t="str">
        <f>IF(F95=2,"infinito",ROUND(Dados!AB20,0))</f>
        <v>infinito</v>
      </c>
      <c r="H95" s="182" t="str">
        <f>IF(Dados!B20="","","X")</f>
        <v>X</v>
      </c>
      <c r="I95" s="193"/>
    </row>
    <row r="96" spans="1:13" s="182" customFormat="1" ht="17.100000000000001" customHeight="1">
      <c r="A96" s="236" t="str">
        <f>Dados!A21</f>
        <v>47,5 [mm]</v>
      </c>
      <c r="B96" s="236"/>
      <c r="C96" s="235">
        <f>Dados!L21</f>
        <v>47.519899980000005</v>
      </c>
      <c r="D96" s="235"/>
      <c r="E96" s="193">
        <f>Dados!Y21</f>
        <v>8.3902957092080947E-4</v>
      </c>
      <c r="F96" s="194">
        <f>ROUND(Dados!X21,2)</f>
        <v>2</v>
      </c>
      <c r="G96" s="192" t="str">
        <f>IF(F96=2,"infinito",ROUND(Dados!AB21,0))</f>
        <v>infinito</v>
      </c>
      <c r="H96" s="182" t="str">
        <f>IF(Dados!B21="","","X")</f>
        <v>X</v>
      </c>
      <c r="I96" s="193"/>
    </row>
    <row r="97" spans="1:9" s="182" customFormat="1" ht="17.100000000000001" customHeight="1">
      <c r="A97" s="236" t="str">
        <f>Dados!A22</f>
        <v>52,5 [mm]</v>
      </c>
      <c r="B97" s="236"/>
      <c r="C97" s="235">
        <f>Dados!L22</f>
        <v>52.50231848</v>
      </c>
      <c r="D97" s="235"/>
      <c r="E97" s="193">
        <f>Dados!Y22</f>
        <v>8.6547599036374456E-4</v>
      </c>
      <c r="F97" s="194">
        <f>ROUND(Dados!X22,2)</f>
        <v>2</v>
      </c>
      <c r="G97" s="192" t="str">
        <f>IF(F97=2,"infinito",ROUND(Dados!AB22,0))</f>
        <v>infinito</v>
      </c>
      <c r="H97" s="182" t="str">
        <f>IF(Dados!B22="","","X")</f>
        <v>X</v>
      </c>
      <c r="I97" s="193"/>
    </row>
    <row r="98" spans="1:9" s="182" customFormat="1" ht="17.100000000000001" customHeight="1">
      <c r="A98" s="236" t="str">
        <f>Dados!A23</f>
        <v>62,5 [mm]</v>
      </c>
      <c r="B98" s="236"/>
      <c r="C98" s="235">
        <f>Dados!L23</f>
        <v>62.526458460000001</v>
      </c>
      <c r="D98" s="235"/>
      <c r="E98" s="193">
        <f>Dados!Y23</f>
        <v>9.0547149151823467E-4</v>
      </c>
      <c r="F98" s="194">
        <f>ROUND(Dados!X23,2)</f>
        <v>2</v>
      </c>
      <c r="G98" s="192" t="str">
        <f>IF(F98=2,"infinito",ROUND(Dados!AB23,0))</f>
        <v>infinito</v>
      </c>
      <c r="H98" s="182" t="str">
        <f>IF(Dados!B23="","","X")</f>
        <v>X</v>
      </c>
      <c r="I98" s="193"/>
    </row>
    <row r="99" spans="1:9" s="182" customFormat="1" ht="17.100000000000001" customHeight="1">
      <c r="A99" s="236" t="str">
        <f>Dados!A24</f>
        <v>67,5 [mm]</v>
      </c>
      <c r="B99" s="236"/>
      <c r="C99" s="235">
        <f>Dados!L24</f>
        <v>67.498218139999992</v>
      </c>
      <c r="D99" s="235"/>
      <c r="E99" s="193">
        <f>Dados!Y24</f>
        <v>9.3041367709180726E-4</v>
      </c>
      <c r="F99" s="194">
        <f>ROUND(Dados!X24,2)</f>
        <v>2</v>
      </c>
      <c r="G99" s="192" t="str">
        <f>IF(F99=2,"infinito",ROUND(Dados!AB24,0))</f>
        <v>infinito</v>
      </c>
      <c r="H99" s="182" t="str">
        <f>IF(Dados!B24="","","X")</f>
        <v>X</v>
      </c>
      <c r="I99" s="193"/>
    </row>
    <row r="100" spans="1:9" s="182" customFormat="1" ht="17.100000000000001" customHeight="1">
      <c r="A100" s="236" t="str">
        <f>Dados!A25</f>
        <v>77,5 [mm]</v>
      </c>
      <c r="B100" s="236"/>
      <c r="C100" s="235">
        <f>Dados!L25</f>
        <v>77.526483140000011</v>
      </c>
      <c r="D100" s="235"/>
      <c r="E100" s="193">
        <f>Dados!Y25</f>
        <v>9.7863090135168499E-4</v>
      </c>
      <c r="F100" s="194">
        <f>ROUND(Dados!X25,2)</f>
        <v>2</v>
      </c>
      <c r="G100" s="192" t="str">
        <f>IF(F100=2,"infinito",ROUND(Dados!AB25,0))</f>
        <v>infinito</v>
      </c>
      <c r="H100" s="182" t="str">
        <f>IF(Dados!B25="","","X")</f>
        <v>X</v>
      </c>
    </row>
    <row r="101" spans="1:9" s="182" customFormat="1" ht="17.100000000000001" customHeight="1">
      <c r="A101" s="236" t="str">
        <f>Dados!A26</f>
        <v>82,5 [mm]</v>
      </c>
      <c r="B101" s="236"/>
      <c r="C101" s="235">
        <f>Dados!L26</f>
        <v>82.497005619999996</v>
      </c>
      <c r="D101" s="235"/>
      <c r="E101" s="193">
        <f>Dados!Y26</f>
        <v>1.0039682797273422E-3</v>
      </c>
      <c r="F101" s="194">
        <f>ROUND(Dados!X26,2)</f>
        <v>2</v>
      </c>
      <c r="G101" s="192" t="str">
        <f>IF(F101=2,"infinito",ROUND(Dados!AB26,0))</f>
        <v>infinito</v>
      </c>
    </row>
    <row r="102" spans="1:9" s="182" customFormat="1" ht="17.100000000000001" customHeight="1">
      <c r="A102" s="236" t="str">
        <f>Dados!A27</f>
        <v>92,5 [mm]</v>
      </c>
      <c r="B102" s="236"/>
      <c r="C102" s="235">
        <f>Dados!L27</f>
        <v>92.523879180000009</v>
      </c>
      <c r="D102" s="235"/>
      <c r="E102" s="193">
        <f>Dados!Y27</f>
        <v>1.0561527828471049E-3</v>
      </c>
      <c r="F102" s="194">
        <f>ROUND(Dados!X27,2)</f>
        <v>2</v>
      </c>
      <c r="G102" s="192" t="str">
        <f>IF(F102=2,"infinito",ROUND(Dados!AB27,0))</f>
        <v>infinito</v>
      </c>
    </row>
    <row r="103" spans="1:9" s="182" customFormat="1" ht="17.100000000000001" customHeight="1">
      <c r="A103" s="237" t="str">
        <f>Dados!A28</f>
        <v>100 [mm]</v>
      </c>
      <c r="B103" s="237"/>
      <c r="C103" s="243">
        <f>Dados!L28</f>
        <v>100.01119494000002</v>
      </c>
      <c r="D103" s="243"/>
      <c r="E103" s="221">
        <f>Dados!Y28</f>
        <v>1.096656399104189E-3</v>
      </c>
      <c r="F103" s="222">
        <f>ROUND(Dados!X28,2)</f>
        <v>2</v>
      </c>
      <c r="G103" s="220" t="str">
        <f>IF(F103=2,"infinito",ROUND(Dados!AB28,0))</f>
        <v>infinito</v>
      </c>
    </row>
    <row r="104" spans="1:9" s="182" customFormat="1" ht="17.100000000000001" customHeight="1">
      <c r="A104" s="192"/>
      <c r="B104" s="192"/>
      <c r="C104" s="193"/>
      <c r="D104" s="193"/>
      <c r="E104" s="193"/>
      <c r="F104" s="194"/>
      <c r="G104" s="192"/>
    </row>
    <row r="105" spans="1:9" s="182" customFormat="1" ht="17.100000000000001" customHeight="1">
      <c r="A105" s="192"/>
      <c r="B105" s="192"/>
      <c r="C105" s="193"/>
      <c r="D105" s="193"/>
      <c r="E105" s="193"/>
      <c r="F105" s="194"/>
      <c r="G105" s="192"/>
    </row>
    <row r="106" spans="1:9" s="182" customFormat="1" ht="17.100000000000001" customHeight="1">
      <c r="A106" s="192"/>
      <c r="B106" s="192"/>
      <c r="C106" s="193"/>
      <c r="D106" s="193"/>
      <c r="E106" s="193"/>
      <c r="F106" s="194"/>
      <c r="G106" s="192"/>
    </row>
    <row r="107" spans="1:9" s="182" customFormat="1" ht="17.100000000000001" customHeight="1">
      <c r="A107" s="192"/>
      <c r="B107" s="192"/>
      <c r="C107" s="193"/>
      <c r="D107" s="193"/>
      <c r="E107" s="193"/>
      <c r="F107" s="194"/>
      <c r="G107" s="192"/>
    </row>
    <row r="108" spans="1:9" s="182" customFormat="1" ht="17.100000000000001" customHeight="1" thickBot="1">
      <c r="A108" s="240" t="s">
        <v>343</v>
      </c>
      <c r="B108" s="240"/>
      <c r="C108" s="235"/>
      <c r="D108" s="235"/>
      <c r="E108" s="193"/>
      <c r="F108" s="194"/>
      <c r="G108" s="192"/>
    </row>
    <row r="109" spans="1:9" s="182" customFormat="1" ht="17.100000000000001" customHeight="1">
      <c r="A109" s="238" t="s">
        <v>173</v>
      </c>
      <c r="B109" s="238"/>
      <c r="C109" s="238" t="s">
        <v>147</v>
      </c>
      <c r="D109" s="238"/>
      <c r="E109" s="198" t="s">
        <v>137</v>
      </c>
      <c r="F109" s="198" t="s">
        <v>122</v>
      </c>
      <c r="G109" s="199" t="s">
        <v>223</v>
      </c>
    </row>
    <row r="110" spans="1:9" s="182" customFormat="1" ht="17.100000000000001" customHeight="1">
      <c r="A110" s="239"/>
      <c r="B110" s="239"/>
      <c r="C110" s="239" t="s">
        <v>49</v>
      </c>
      <c r="D110" s="239"/>
      <c r="E110" s="200"/>
      <c r="F110" s="200"/>
      <c r="G110" s="200"/>
    </row>
    <row r="111" spans="1:9" s="182" customFormat="1" ht="17.100000000000001" customHeight="1">
      <c r="A111" s="241" t="str">
        <f>Dados!A31</f>
        <v>7,5 [mm]</v>
      </c>
      <c r="B111" s="241"/>
      <c r="C111" s="242">
        <f>Dados!L31</f>
        <v>7.5050395400000003</v>
      </c>
      <c r="D111" s="242"/>
      <c r="E111" s="218">
        <f>Dados!Y31</f>
        <v>7.0837679401516561E-4</v>
      </c>
      <c r="F111" s="219">
        <f>ROUND(Dados!X31,2)</f>
        <v>2</v>
      </c>
      <c r="G111" s="217" t="str">
        <f>IF(F111=2,"infinito",ROUND(Dados!AB31,0))</f>
        <v>infinito</v>
      </c>
    </row>
    <row r="112" spans="1:9" s="182" customFormat="1" ht="17.100000000000001" customHeight="1">
      <c r="A112" s="236" t="str">
        <f>Dados!A32</f>
        <v>17,5 [mm]</v>
      </c>
      <c r="B112" s="236"/>
      <c r="C112" s="235">
        <f>Dados!L32</f>
        <v>17.512871260000004</v>
      </c>
      <c r="D112" s="235"/>
      <c r="E112" s="193">
        <f>Dados!Y32</f>
        <v>7.3373516647192707E-4</v>
      </c>
      <c r="F112" s="194">
        <f>ROUND(Dados!X32,2)</f>
        <v>2</v>
      </c>
      <c r="G112" s="192" t="str">
        <f>IF(F112=2,"infinito",ROUND(Dados!AB32,0))</f>
        <v>infinito</v>
      </c>
    </row>
    <row r="113" spans="1:7" s="182" customFormat="1" ht="17.100000000000001" customHeight="1">
      <c r="A113" s="236" t="str">
        <f>Dados!A33</f>
        <v>22,5 [mm]</v>
      </c>
      <c r="B113" s="236"/>
      <c r="C113" s="235">
        <f>Dados!L33</f>
        <v>22.504023580000002</v>
      </c>
      <c r="D113" s="235"/>
      <c r="E113" s="193">
        <f>Dados!Y33</f>
        <v>7.4833282175023729E-4</v>
      </c>
      <c r="F113" s="194">
        <f>ROUND(Dados!X33,2)</f>
        <v>2</v>
      </c>
      <c r="G113" s="192" t="str">
        <f>IF(F113=2,"infinito",ROUND(Dados!AB33,0))</f>
        <v>infinito</v>
      </c>
    </row>
    <row r="114" spans="1:7" s="182" customFormat="1" ht="17.100000000000001" customHeight="1">
      <c r="A114" s="236" t="str">
        <f>Dados!A34</f>
        <v>32,5 [mm]</v>
      </c>
      <c r="B114" s="236"/>
      <c r="C114" s="235">
        <f>Dados!L34</f>
        <v>32.512261940000002</v>
      </c>
      <c r="D114" s="235"/>
      <c r="E114" s="193">
        <f>Dados!Y34</f>
        <v>7.8145101975321692E-4</v>
      </c>
      <c r="F114" s="194">
        <f>ROUND(Dados!X34,2)</f>
        <v>2</v>
      </c>
      <c r="G114" s="192" t="str">
        <f>IF(F114=2,"infinito",ROUND(Dados!AB34,0))</f>
        <v>infinito</v>
      </c>
    </row>
    <row r="115" spans="1:7" s="182" customFormat="1" ht="17.100000000000001" customHeight="1">
      <c r="A115" s="236" t="str">
        <f>Dados!A35</f>
        <v>37,5 [mm]</v>
      </c>
      <c r="B115" s="236"/>
      <c r="C115" s="235">
        <f>Dados!L35</f>
        <v>37.504087820000002</v>
      </c>
      <c r="D115" s="235"/>
      <c r="E115" s="193">
        <f>Dados!Y35</f>
        <v>8.0004258534759943E-4</v>
      </c>
      <c r="F115" s="194">
        <f>ROUND(Dados!X35,2)</f>
        <v>2</v>
      </c>
      <c r="G115" s="192" t="str">
        <f>IF(F115=2,"infinito",ROUND(Dados!AB35,0))</f>
        <v>infinito</v>
      </c>
    </row>
    <row r="116" spans="1:7" s="182" customFormat="1" ht="17.100000000000001" customHeight="1">
      <c r="A116" s="236" t="str">
        <f>Dados!A36</f>
        <v>47,5 [mm]</v>
      </c>
      <c r="B116" s="236"/>
      <c r="C116" s="235">
        <f>Dados!L36</f>
        <v>47.517956060000003</v>
      </c>
      <c r="D116" s="235"/>
      <c r="E116" s="193">
        <f>Dados!Y36</f>
        <v>8.3942987379252579E-4</v>
      </c>
      <c r="F116" s="194">
        <f>ROUND(Dados!X36,2)</f>
        <v>2</v>
      </c>
      <c r="G116" s="192" t="str">
        <f>IF(F116=2,"infinito",ROUND(Dados!AB36,0))</f>
        <v>infinito</v>
      </c>
    </row>
    <row r="117" spans="1:7" s="182" customFormat="1" ht="17.100000000000001" customHeight="1">
      <c r="A117" s="236" t="str">
        <f>Dados!A37</f>
        <v>52,5 [mm]</v>
      </c>
      <c r="B117" s="236"/>
      <c r="C117" s="235">
        <f>Dados!L37</f>
        <v>52.499633379999999</v>
      </c>
      <c r="D117" s="235"/>
      <c r="E117" s="193">
        <f>Dados!Y37</f>
        <v>8.6002637662634975E-4</v>
      </c>
      <c r="F117" s="194">
        <f>ROUND(Dados!X37,2)</f>
        <v>2</v>
      </c>
      <c r="G117" s="192" t="str">
        <f>IF(F117=2,"infinito",ROUND(Dados!AB37,0))</f>
        <v>infinito</v>
      </c>
    </row>
    <row r="118" spans="1:7" s="182" customFormat="1" ht="17.100000000000001" customHeight="1">
      <c r="A118" s="236" t="str">
        <f>Dados!A38</f>
        <v>62,5 [mm]</v>
      </c>
      <c r="B118" s="236"/>
      <c r="C118" s="235">
        <f>Dados!L38</f>
        <v>62.524477266666658</v>
      </c>
      <c r="D118" s="235"/>
      <c r="E118" s="193">
        <f>Dados!Y38</f>
        <v>9.0507722975618457E-4</v>
      </c>
      <c r="F118" s="194">
        <f>ROUND(Dados!X38,2)</f>
        <v>2</v>
      </c>
      <c r="G118" s="192" t="str">
        <f>IF(F118=2,"infinito",ROUND(Dados!AB38,0))</f>
        <v>infinito</v>
      </c>
    </row>
    <row r="119" spans="1:7" s="182" customFormat="1" ht="17.100000000000001" customHeight="1">
      <c r="A119" s="236" t="str">
        <f>Dados!A39</f>
        <v>67,5 [mm]</v>
      </c>
      <c r="B119" s="236"/>
      <c r="C119" s="235">
        <f>Dados!L39</f>
        <v>67.496649399999995</v>
      </c>
      <c r="D119" s="235"/>
      <c r="E119" s="193">
        <f>Dados!Y39</f>
        <v>9.2867390747064927E-4</v>
      </c>
      <c r="F119" s="194">
        <f>ROUND(Dados!X39,2)</f>
        <v>2</v>
      </c>
      <c r="G119" s="192" t="str">
        <f>IF(F119=2,"infinito",ROUND(Dados!AB39,0))</f>
        <v>infinito</v>
      </c>
    </row>
    <row r="120" spans="1:7" s="182" customFormat="1" ht="17.100000000000001" customHeight="1">
      <c r="A120" s="236" t="str">
        <f>Dados!A40</f>
        <v>77,5 [mm]</v>
      </c>
      <c r="B120" s="236"/>
      <c r="C120" s="235">
        <f>Dados!L40</f>
        <v>77.524803300000002</v>
      </c>
      <c r="D120" s="235"/>
      <c r="E120" s="193">
        <f>Dados!Y40</f>
        <v>9.779820931311346E-4</v>
      </c>
      <c r="F120" s="194">
        <f>ROUND(Dados!X40,2)</f>
        <v>2</v>
      </c>
      <c r="G120" s="192" t="str">
        <f>IF(F120=2,"infinito",ROUND(Dados!AB40,0))</f>
        <v>infinito</v>
      </c>
    </row>
    <row r="121" spans="1:7" s="182" customFormat="1" ht="17.100000000000001" customHeight="1">
      <c r="A121" s="236" t="str">
        <f>Dados!A41</f>
        <v>82,5 [mm]</v>
      </c>
      <c r="B121" s="236"/>
      <c r="C121" s="235">
        <f>Dados!L41</f>
        <v>82.495462700000004</v>
      </c>
      <c r="D121" s="235"/>
      <c r="E121" s="193">
        <f>Dados!Y41</f>
        <v>1.0030521894960676E-3</v>
      </c>
      <c r="F121" s="194">
        <f>ROUND(Dados!X41,2)</f>
        <v>2</v>
      </c>
      <c r="G121" s="192" t="str">
        <f>IF(F121=2,"infinito",ROUND(Dados!AB41,0))</f>
        <v>infinito</v>
      </c>
    </row>
    <row r="122" spans="1:7" s="182" customFormat="1" ht="17.100000000000001" customHeight="1">
      <c r="A122" s="236" t="str">
        <f>Dados!A42</f>
        <v>92,5 [mm]</v>
      </c>
      <c r="B122" s="236"/>
      <c r="C122" s="235">
        <f>Dados!L42</f>
        <v>92.522383120000001</v>
      </c>
      <c r="D122" s="235"/>
      <c r="E122" s="193">
        <f>Dados!Y42</f>
        <v>1.0559854874880696E-3</v>
      </c>
      <c r="F122" s="194">
        <f>ROUND(Dados!X42,2)</f>
        <v>2</v>
      </c>
      <c r="G122" s="192" t="str">
        <f>IF(F122=2,"infinito",ROUND(Dados!AB42,0))</f>
        <v>infinito</v>
      </c>
    </row>
    <row r="123" spans="1:7" s="182" customFormat="1" ht="17.100000000000001" customHeight="1">
      <c r="A123" s="237" t="str">
        <f>Dados!A43</f>
        <v>100 [mm]</v>
      </c>
      <c r="B123" s="237"/>
      <c r="C123" s="243">
        <f>Dados!L43</f>
        <v>100.00950336000001</v>
      </c>
      <c r="D123" s="243"/>
      <c r="E123" s="221">
        <f>Dados!Y43</f>
        <v>1.0964925077523498E-3</v>
      </c>
      <c r="F123" s="222">
        <f>ROUND(Dados!X43,2)</f>
        <v>2</v>
      </c>
      <c r="G123" s="220" t="str">
        <f>IF(F123=2,"infinito",ROUND(Dados!AB43,0))</f>
        <v>infinito</v>
      </c>
    </row>
    <row r="124" spans="1:7" s="182" customFormat="1" ht="17.100000000000001" customHeight="1">
      <c r="A124" s="236" t="str">
        <f>Dados!A44</f>
        <v/>
      </c>
      <c r="B124" s="236"/>
      <c r="C124" s="235"/>
      <c r="D124" s="235"/>
      <c r="E124" s="193"/>
      <c r="F124" s="194"/>
      <c r="G124" s="192"/>
    </row>
    <row r="125" spans="1:7" s="182" customFormat="1" ht="17.100000000000001" customHeight="1">
      <c r="A125" s="192"/>
      <c r="B125" s="192"/>
      <c r="C125" s="193"/>
      <c r="D125" s="193"/>
      <c r="E125" s="193"/>
      <c r="F125" s="194"/>
      <c r="G125" s="192"/>
    </row>
    <row r="126" spans="1:7" s="182" customFormat="1" ht="17.100000000000001" customHeight="1" thickBot="1">
      <c r="A126" s="240" t="s">
        <v>357</v>
      </c>
      <c r="B126" s="240"/>
      <c r="C126" s="235"/>
      <c r="D126" s="235"/>
      <c r="E126" s="193"/>
      <c r="F126" s="194"/>
      <c r="G126" s="192"/>
    </row>
    <row r="127" spans="1:7" s="182" customFormat="1" ht="17.100000000000001" customHeight="1">
      <c r="A127" s="238" t="s">
        <v>173</v>
      </c>
      <c r="B127" s="238"/>
      <c r="C127" s="238" t="s">
        <v>147</v>
      </c>
      <c r="D127" s="238"/>
      <c r="E127" s="198" t="s">
        <v>137</v>
      </c>
      <c r="F127" s="198" t="s">
        <v>122</v>
      </c>
      <c r="G127" s="199" t="s">
        <v>223</v>
      </c>
    </row>
    <row r="128" spans="1:7" s="182" customFormat="1" ht="17.100000000000001" customHeight="1">
      <c r="A128" s="239"/>
      <c r="B128" s="239"/>
      <c r="C128" s="239" t="s">
        <v>49</v>
      </c>
      <c r="D128" s="239"/>
      <c r="E128" s="200"/>
      <c r="F128" s="200"/>
      <c r="G128" s="200"/>
    </row>
    <row r="129" spans="1:12" s="182" customFormat="1" ht="17.100000000000001" customHeight="1">
      <c r="A129" s="241" t="s">
        <v>344</v>
      </c>
      <c r="B129" s="241"/>
      <c r="C129" s="242">
        <f t="shared" ref="C129:C141" si="0">AVERAGE(C91,C111)</f>
        <v>7.5065244533333333</v>
      </c>
      <c r="D129" s="242"/>
      <c r="E129" s="218">
        <f t="shared" ref="E129:E141" si="1">AVERAGE(E91,E111)</f>
        <v>7.0829922995922973E-4</v>
      </c>
      <c r="F129" s="219">
        <f t="shared" ref="F129:F141" si="2">AVERAGE(F111,F91)</f>
        <v>2</v>
      </c>
      <c r="G129" s="217" t="str">
        <f>IF(F129=2,"infinito",ROUND(Dados!AB31,0))</f>
        <v>infinito</v>
      </c>
    </row>
    <row r="130" spans="1:12" s="182" customFormat="1" ht="17.100000000000001" customHeight="1">
      <c r="A130" s="236" t="s">
        <v>345</v>
      </c>
      <c r="B130" s="236"/>
      <c r="C130" s="235">
        <f t="shared" si="0"/>
        <v>17.513882813333336</v>
      </c>
      <c r="D130" s="235"/>
      <c r="E130" s="193">
        <f t="shared" si="1"/>
        <v>7.3346439979226339E-4</v>
      </c>
      <c r="F130" s="194">
        <f t="shared" si="2"/>
        <v>2</v>
      </c>
      <c r="G130" s="192" t="str">
        <f>IF(F130=2,"infinito",ROUND(Dados!AB32,0))</f>
        <v>infinito</v>
      </c>
    </row>
    <row r="131" spans="1:12" s="182" customFormat="1" ht="17.100000000000001" customHeight="1">
      <c r="A131" s="236" t="s">
        <v>346</v>
      </c>
      <c r="B131" s="236"/>
      <c r="C131" s="235">
        <f t="shared" si="0"/>
        <v>22.505289089999998</v>
      </c>
      <c r="D131" s="235"/>
      <c r="E131" s="193">
        <f t="shared" si="1"/>
        <v>7.4804827587011177E-4</v>
      </c>
      <c r="F131" s="194">
        <f t="shared" si="2"/>
        <v>2</v>
      </c>
      <c r="G131" s="192" t="str">
        <f>IF(F131=2,"infinito",ROUND(Dados!AB33,0))</f>
        <v>infinito</v>
      </c>
    </row>
    <row r="132" spans="1:12" s="182" customFormat="1" ht="17.100000000000001" customHeight="1">
      <c r="A132" s="236" t="s">
        <v>347</v>
      </c>
      <c r="B132" s="236"/>
      <c r="C132" s="235">
        <f t="shared" si="0"/>
        <v>32.513248040000001</v>
      </c>
      <c r="D132" s="235"/>
      <c r="E132" s="193">
        <f t="shared" si="1"/>
        <v>7.8118954070558421E-4</v>
      </c>
      <c r="F132" s="194">
        <f t="shared" si="2"/>
        <v>2</v>
      </c>
      <c r="G132" s="192" t="str">
        <f>IF(F132=2,"infinito",ROUND(Dados!AB34,0))</f>
        <v>infinito</v>
      </c>
    </row>
    <row r="133" spans="1:12" s="182" customFormat="1" ht="17.100000000000001" customHeight="1">
      <c r="A133" s="236" t="s">
        <v>348</v>
      </c>
      <c r="B133" s="236"/>
      <c r="C133" s="235">
        <f t="shared" si="0"/>
        <v>37.505024630000001</v>
      </c>
      <c r="D133" s="235"/>
      <c r="E133" s="193">
        <f t="shared" si="1"/>
        <v>7.9976742159673284E-4</v>
      </c>
      <c r="F133" s="194">
        <f t="shared" si="2"/>
        <v>2</v>
      </c>
      <c r="G133" s="192" t="str">
        <f>IF(F133=2,"infinito",ROUND(Dados!AB35,0))</f>
        <v>infinito</v>
      </c>
    </row>
    <row r="134" spans="1:12" s="182" customFormat="1" ht="17.100000000000001" customHeight="1">
      <c r="A134" s="236" t="s">
        <v>349</v>
      </c>
      <c r="B134" s="236"/>
      <c r="C134" s="235">
        <f t="shared" si="0"/>
        <v>47.518928020000004</v>
      </c>
      <c r="D134" s="235"/>
      <c r="E134" s="193">
        <f t="shared" si="1"/>
        <v>8.3922972235666768E-4</v>
      </c>
      <c r="F134" s="194">
        <f t="shared" si="2"/>
        <v>2</v>
      </c>
      <c r="G134" s="192" t="str">
        <f>IF(F134=2,"infinito",ROUND(Dados!AB36,0))</f>
        <v>infinito</v>
      </c>
    </row>
    <row r="135" spans="1:12" s="182" customFormat="1" ht="17.100000000000001" customHeight="1">
      <c r="A135" s="236" t="s">
        <v>350</v>
      </c>
      <c r="B135" s="236"/>
      <c r="C135" s="235">
        <f t="shared" si="0"/>
        <v>52.500975929999996</v>
      </c>
      <c r="D135" s="235"/>
      <c r="E135" s="193">
        <f t="shared" si="1"/>
        <v>8.6275118349504721E-4</v>
      </c>
      <c r="F135" s="194">
        <f t="shared" si="2"/>
        <v>2</v>
      </c>
      <c r="G135" s="192" t="str">
        <f>IF(F135=2,"infinito",ROUND(Dados!AB37,0))</f>
        <v>infinito</v>
      </c>
    </row>
    <row r="136" spans="1:12" s="182" customFormat="1" ht="17.100000000000001" customHeight="1">
      <c r="A136" s="236" t="s">
        <v>351</v>
      </c>
      <c r="B136" s="236"/>
      <c r="C136" s="235">
        <f t="shared" si="0"/>
        <v>62.525467863333333</v>
      </c>
      <c r="D136" s="235"/>
      <c r="E136" s="193">
        <f t="shared" si="1"/>
        <v>9.0527436063720962E-4</v>
      </c>
      <c r="F136" s="194">
        <f t="shared" si="2"/>
        <v>2</v>
      </c>
      <c r="G136" s="192" t="str">
        <f>IF(F136=2,"infinito",ROUND(Dados!AB38,0))</f>
        <v>infinito</v>
      </c>
    </row>
    <row r="137" spans="1:12" s="182" customFormat="1" ht="17.100000000000001" customHeight="1">
      <c r="A137" s="236" t="s">
        <v>352</v>
      </c>
      <c r="B137" s="236"/>
      <c r="C137" s="235">
        <f t="shared" si="0"/>
        <v>67.497433769999986</v>
      </c>
      <c r="D137" s="235"/>
      <c r="E137" s="193">
        <f t="shared" si="1"/>
        <v>9.2954379228122827E-4</v>
      </c>
      <c r="F137" s="194">
        <f t="shared" si="2"/>
        <v>2</v>
      </c>
      <c r="G137" s="192" t="str">
        <f>IF(F137=2,"infinito",ROUND(Dados!AB39,0))</f>
        <v>infinito</v>
      </c>
    </row>
    <row r="138" spans="1:12" s="182" customFormat="1" ht="17.100000000000001" customHeight="1">
      <c r="A138" s="236" t="s">
        <v>353</v>
      </c>
      <c r="B138" s="236"/>
      <c r="C138" s="235">
        <f t="shared" si="0"/>
        <v>77.525643220000006</v>
      </c>
      <c r="D138" s="235"/>
      <c r="E138" s="193">
        <f t="shared" si="1"/>
        <v>9.7830649724140991E-4</v>
      </c>
      <c r="F138" s="194">
        <f t="shared" si="2"/>
        <v>2</v>
      </c>
      <c r="G138" s="192" t="str">
        <f>IF(F138=2,"infinito",ROUND(Dados!AB40,0))</f>
        <v>infinito</v>
      </c>
    </row>
    <row r="139" spans="1:12" s="182" customFormat="1" ht="17.100000000000001" customHeight="1">
      <c r="A139" s="236" t="s">
        <v>354</v>
      </c>
      <c r="B139" s="236"/>
      <c r="C139" s="235">
        <f t="shared" si="0"/>
        <v>82.49623416</v>
      </c>
      <c r="D139" s="235"/>
      <c r="E139" s="193">
        <f t="shared" si="1"/>
        <v>1.0035102346117051E-3</v>
      </c>
      <c r="F139" s="194">
        <f t="shared" si="2"/>
        <v>2</v>
      </c>
      <c r="G139" s="192" t="str">
        <f>IF(F139=2,"infinito",ROUND(Dados!AB41,0))</f>
        <v>infinito</v>
      </c>
    </row>
    <row r="140" spans="1:12" s="182" customFormat="1" ht="17.100000000000001" customHeight="1">
      <c r="A140" s="236" t="s">
        <v>355</v>
      </c>
      <c r="B140" s="236"/>
      <c r="C140" s="235">
        <f t="shared" si="0"/>
        <v>92.523131150000012</v>
      </c>
      <c r="D140" s="235"/>
      <c r="E140" s="193">
        <f t="shared" si="1"/>
        <v>1.0560691351675874E-3</v>
      </c>
      <c r="F140" s="194">
        <f t="shared" si="2"/>
        <v>2</v>
      </c>
      <c r="G140" s="192" t="str">
        <f>IF(F140=2,"infinito",ROUND(Dados!AB42,0))</f>
        <v>infinito</v>
      </c>
    </row>
    <row r="141" spans="1:12" s="182" customFormat="1" ht="17.100000000000001" customHeight="1" thickBot="1">
      <c r="A141" s="237" t="s">
        <v>356</v>
      </c>
      <c r="B141" s="237"/>
      <c r="C141" s="235">
        <f t="shared" si="0"/>
        <v>100.01034915000002</v>
      </c>
      <c r="D141" s="235"/>
      <c r="E141" s="193">
        <f t="shared" si="1"/>
        <v>1.0965744534282694E-3</v>
      </c>
      <c r="F141" s="194">
        <f t="shared" si="2"/>
        <v>2</v>
      </c>
      <c r="G141" s="192" t="str">
        <f>IF(F141=2,"infinito",ROUND(Dados!AB43,0))</f>
        <v>infinito</v>
      </c>
    </row>
    <row r="142" spans="1:12" s="182" customFormat="1" ht="17.100000000000001" customHeight="1">
      <c r="A142" s="238"/>
      <c r="B142" s="238"/>
      <c r="C142" s="238"/>
      <c r="D142" s="238"/>
      <c r="E142" s="198"/>
      <c r="F142" s="198"/>
      <c r="G142" s="199"/>
    </row>
    <row r="143" spans="1:12" s="182" customFormat="1" ht="17.100000000000001" customHeight="1">
      <c r="A143" s="236"/>
      <c r="B143" s="236"/>
      <c r="C143" s="201"/>
      <c r="D143" s="201"/>
      <c r="E143" s="201"/>
      <c r="F143" s="201"/>
      <c r="G143" s="201"/>
      <c r="L143" s="216"/>
    </row>
    <row r="144" spans="1:12" s="182" customFormat="1" ht="17.100000000000001" customHeight="1">
      <c r="A144" s="205" t="s">
        <v>32</v>
      </c>
      <c r="B144" s="186"/>
      <c r="C144" s="186"/>
      <c r="E144" s="195"/>
      <c r="F144" s="186"/>
    </row>
    <row r="145" spans="1:12" s="182" customFormat="1" ht="17.100000000000001" hidden="1" customHeight="1">
      <c r="A145" s="195"/>
      <c r="B145" s="186"/>
      <c r="C145" s="186"/>
      <c r="E145" s="186"/>
      <c r="F145" s="186"/>
      <c r="L145" s="215" t="str">
        <f>IF(A145="","Ocultar","Não Ocultar")</f>
        <v>Ocultar</v>
      </c>
    </row>
    <row r="146" spans="1:12" s="182" customFormat="1" ht="17.100000000000001" customHeight="1">
      <c r="A146" s="204" t="s">
        <v>243</v>
      </c>
    </row>
    <row r="147" spans="1:12" s="182" customFormat="1" ht="17.100000000000001" customHeight="1">
      <c r="A147" s="203" t="str">
        <f>"- Temperatura: "&amp;Geral!L8</f>
        <v>- Temperatura: (20,0 ± 0,5) ºC</v>
      </c>
    </row>
    <row r="148" spans="1:12" s="182" customFormat="1" ht="17.100000000000001" customHeight="1">
      <c r="A148" s="203" t="str">
        <f>"- Umidade Relativa do Ar: "&amp;Geral!L9</f>
        <v>- Umidade Relativa do Ar: (50 ± 10) %ur</v>
      </c>
    </row>
    <row r="149" spans="1:12" s="182" customFormat="1" ht="17.100000000000001" customHeight="1">
      <c r="A149" s="244" t="s">
        <v>225</v>
      </c>
      <c r="B149" s="244"/>
      <c r="C149" s="244"/>
      <c r="D149" s="244"/>
      <c r="E149" s="244"/>
      <c r="F149" s="244"/>
      <c r="G149" s="244"/>
      <c r="H149" s="202"/>
      <c r="I149" s="202"/>
      <c r="J149" s="202"/>
    </row>
    <row r="150" spans="1:12" s="182" customFormat="1" ht="17.100000000000001" customHeight="1">
      <c r="A150" s="244"/>
      <c r="B150" s="244"/>
      <c r="C150" s="244"/>
      <c r="D150" s="244"/>
      <c r="E150" s="244"/>
      <c r="F150" s="244"/>
      <c r="G150" s="244"/>
      <c r="H150" s="202"/>
      <c r="I150" s="202"/>
      <c r="J150" s="202"/>
    </row>
    <row r="151" spans="1:12" s="182" customFormat="1" ht="17.100000000000001" customHeight="1">
      <c r="A151" s="244"/>
      <c r="B151" s="244"/>
      <c r="C151" s="244"/>
      <c r="D151" s="244"/>
      <c r="E151" s="244"/>
      <c r="F151" s="244"/>
      <c r="G151" s="244"/>
      <c r="H151" s="202"/>
      <c r="I151" s="202"/>
      <c r="J151" s="202"/>
    </row>
    <row r="152" spans="1:12" s="182" customFormat="1" ht="11.1" customHeight="1">
      <c r="A152" s="244"/>
      <c r="B152" s="244"/>
      <c r="C152" s="244"/>
      <c r="D152" s="244"/>
      <c r="E152" s="244"/>
      <c r="F152" s="244"/>
      <c r="G152" s="244"/>
      <c r="H152" s="202"/>
      <c r="I152" s="202"/>
      <c r="J152" s="202"/>
    </row>
    <row r="153" spans="1:12" s="182" customFormat="1" ht="17.100000000000001" customHeight="1">
      <c r="A153" s="244" t="s">
        <v>244</v>
      </c>
      <c r="B153" s="244"/>
      <c r="C153" s="244"/>
      <c r="D153" s="244"/>
      <c r="E153" s="244"/>
      <c r="F153" s="244"/>
      <c r="G153" s="244"/>
      <c r="H153" s="202"/>
      <c r="I153" s="202"/>
      <c r="J153" s="202"/>
    </row>
    <row r="154" spans="1:12" s="182" customFormat="1" ht="12.9" customHeight="1">
      <c r="A154" s="244"/>
      <c r="B154" s="244"/>
      <c r="C154" s="244"/>
      <c r="D154" s="244"/>
      <c r="E154" s="244"/>
      <c r="F154" s="244"/>
      <c r="G154" s="244"/>
      <c r="H154" s="202"/>
      <c r="I154" s="202"/>
      <c r="J154" s="202"/>
    </row>
    <row r="155" spans="1:12" s="182" customFormat="1" ht="17.100000000000001" customHeight="1">
      <c r="A155" s="244" t="s">
        <v>224</v>
      </c>
      <c r="B155" s="244"/>
      <c r="C155" s="244"/>
      <c r="D155" s="244"/>
      <c r="E155" s="244"/>
      <c r="F155" s="244"/>
      <c r="G155" s="244"/>
    </row>
    <row r="156" spans="1:12" s="182" customFormat="1" ht="15.9" customHeight="1">
      <c r="A156" s="244"/>
      <c r="B156" s="244"/>
      <c r="C156" s="244"/>
      <c r="D156" s="244"/>
      <c r="E156" s="244"/>
      <c r="F156" s="244"/>
      <c r="G156" s="244"/>
    </row>
    <row r="157" spans="1:12" s="182" customFormat="1" ht="17.100000000000001" customHeight="1">
      <c r="A157" s="244" t="s">
        <v>245</v>
      </c>
      <c r="B157" s="244"/>
      <c r="C157" s="244"/>
      <c r="D157" s="244"/>
      <c r="E157" s="244"/>
      <c r="F157" s="244"/>
      <c r="G157" s="244"/>
    </row>
    <row r="158" spans="1:12" s="182" customFormat="1" ht="17.100000000000001" customHeight="1">
      <c r="A158" s="244"/>
      <c r="B158" s="244"/>
      <c r="C158" s="244"/>
      <c r="D158" s="244"/>
      <c r="E158" s="244"/>
      <c r="F158" s="244"/>
      <c r="G158" s="244"/>
    </row>
    <row r="159" spans="1:12" s="17" customFormat="1" ht="14.25" customHeight="1">
      <c r="A159" s="244"/>
      <c r="B159" s="244"/>
      <c r="C159" s="244"/>
      <c r="D159" s="244"/>
      <c r="E159" s="244"/>
      <c r="F159" s="244"/>
      <c r="G159" s="244"/>
    </row>
    <row r="160" spans="1:12" s="17" customFormat="1" ht="17.100000000000001" customHeight="1">
      <c r="A160" s="244" t="s">
        <v>246</v>
      </c>
      <c r="B160" s="244"/>
      <c r="C160" s="244"/>
      <c r="D160" s="244"/>
      <c r="E160" s="244"/>
      <c r="F160" s="244"/>
      <c r="G160" s="244"/>
    </row>
    <row r="161" spans="1:10" s="17" customFormat="1" ht="17.100000000000001" customHeight="1">
      <c r="A161" s="244"/>
      <c r="B161" s="244"/>
      <c r="C161" s="244"/>
      <c r="D161" s="244"/>
      <c r="E161" s="244"/>
      <c r="F161" s="244"/>
      <c r="G161" s="244"/>
    </row>
    <row r="162" spans="1:10" s="17" customFormat="1" ht="17.100000000000001" customHeight="1"/>
    <row r="163" spans="1:10" s="17" customFormat="1" ht="17.100000000000001" customHeight="1"/>
    <row r="164" spans="1:10" s="17" customFormat="1" ht="17.100000000000001" customHeight="1"/>
    <row r="165" spans="1:10" s="17" customFormat="1" ht="17.100000000000001" customHeight="1"/>
    <row r="166" spans="1:10" s="17" customFormat="1" ht="17.100000000000001" customHeight="1"/>
    <row r="167" spans="1:10" s="17" customFormat="1" ht="17.100000000000001" customHeight="1"/>
    <row r="168" spans="1:10" s="17" customFormat="1" ht="17.100000000000001" customHeight="1"/>
    <row r="169" spans="1:10" s="17" customFormat="1" ht="17.100000000000001" customHeight="1"/>
    <row r="170" spans="1:10" s="17" customFormat="1" ht="17.100000000000001" customHeight="1"/>
    <row r="171" spans="1:10" s="17" customFormat="1" ht="17.100000000000001" customHeight="1"/>
    <row r="172" spans="1:10" ht="18" customHeight="1">
      <c r="A172"/>
      <c r="B172"/>
      <c r="C172"/>
      <c r="D172"/>
      <c r="E172"/>
      <c r="F172"/>
      <c r="G172"/>
      <c r="H172" s="42"/>
      <c r="I172" s="42"/>
      <c r="J172" s="42"/>
    </row>
    <row r="173" spans="1:10" ht="18" customHeight="1">
      <c r="A173"/>
      <c r="B173"/>
      <c r="C173"/>
      <c r="D173"/>
      <c r="E173"/>
      <c r="F173"/>
      <c r="G173"/>
      <c r="H173" s="42"/>
      <c r="I173" s="42"/>
      <c r="J173" s="42"/>
    </row>
    <row r="174" spans="1:10" ht="18" customHeight="1">
      <c r="A174"/>
      <c r="B174"/>
      <c r="C174"/>
      <c r="D174"/>
      <c r="E174"/>
      <c r="F174"/>
      <c r="G174"/>
      <c r="H174" s="42"/>
      <c r="I174" s="42"/>
      <c r="J174" s="42"/>
    </row>
    <row r="175" spans="1:10" ht="18" customHeight="1">
      <c r="A175"/>
      <c r="B175"/>
      <c r="C175"/>
      <c r="D175"/>
      <c r="E175"/>
      <c r="F175"/>
      <c r="G175"/>
      <c r="H175" s="42"/>
      <c r="I175" s="42"/>
      <c r="J175" s="42"/>
    </row>
    <row r="176" spans="1:10" ht="18" customHeight="1">
      <c r="A176"/>
      <c r="B176"/>
      <c r="C176"/>
      <c r="D176"/>
      <c r="E176"/>
      <c r="F176"/>
      <c r="G176"/>
      <c r="H176" s="42"/>
      <c r="I176" s="42"/>
      <c r="J176" s="42"/>
    </row>
    <row r="177" spans="1:10" ht="10.5" customHeight="1">
      <c r="A177"/>
      <c r="B177"/>
      <c r="C177"/>
      <c r="D177"/>
      <c r="E177"/>
      <c r="F177"/>
      <c r="G177"/>
      <c r="H177" s="42"/>
      <c r="I177" s="42"/>
      <c r="J177" s="42"/>
    </row>
    <row r="178" spans="1:10" ht="18" customHeight="1">
      <c r="A178"/>
      <c r="B178"/>
      <c r="C178"/>
      <c r="D178"/>
      <c r="E178"/>
      <c r="F178"/>
      <c r="G178"/>
      <c r="H178" s="42"/>
      <c r="I178" s="42"/>
      <c r="J178" s="42"/>
    </row>
    <row r="179" spans="1:10" ht="18" customHeight="1">
      <c r="A179"/>
      <c r="B179"/>
      <c r="C179"/>
      <c r="D179"/>
      <c r="E179"/>
      <c r="F179"/>
      <c r="G179"/>
      <c r="H179" s="42"/>
      <c r="I179" s="42"/>
      <c r="J179" s="42"/>
    </row>
    <row r="180" spans="1:10" ht="18" customHeight="1">
      <c r="A180"/>
      <c r="B180"/>
      <c r="C180"/>
      <c r="D180"/>
      <c r="E180"/>
      <c r="F180"/>
      <c r="G180"/>
      <c r="H180" s="42"/>
      <c r="I180" s="42"/>
      <c r="J180" s="42"/>
    </row>
    <row r="181" spans="1:10" ht="18" customHeight="1">
      <c r="A181"/>
      <c r="B181"/>
      <c r="C181"/>
      <c r="D181"/>
      <c r="E181"/>
      <c r="F181"/>
      <c r="G181"/>
      <c r="H181" s="42"/>
      <c r="I181" s="42"/>
      <c r="J181" s="42"/>
    </row>
    <row r="182" spans="1:10" ht="18" customHeight="1">
      <c r="A182"/>
      <c r="B182"/>
      <c r="C182"/>
      <c r="D182"/>
      <c r="E182"/>
      <c r="F182"/>
      <c r="G182"/>
      <c r="H182" s="42"/>
      <c r="I182" s="42"/>
      <c r="J182" s="42"/>
    </row>
    <row r="183" spans="1:10" ht="18" customHeight="1">
      <c r="A183"/>
      <c r="B183"/>
      <c r="C183"/>
      <c r="D183"/>
      <c r="E183"/>
      <c r="F183"/>
      <c r="G183"/>
      <c r="H183" s="42"/>
      <c r="I183" s="42"/>
      <c r="J183" s="42"/>
    </row>
    <row r="184" spans="1:10" ht="18" customHeight="1">
      <c r="A184"/>
      <c r="B184"/>
      <c r="C184"/>
      <c r="D184"/>
      <c r="E184"/>
      <c r="F184"/>
      <c r="G184"/>
      <c r="H184" s="42"/>
      <c r="I184" s="42"/>
      <c r="J184" s="42"/>
    </row>
    <row r="185" spans="1:10" s="42" customFormat="1" ht="15" customHeight="1">
      <c r="A185"/>
      <c r="B185"/>
      <c r="C185"/>
      <c r="D185"/>
      <c r="E185"/>
      <c r="F185"/>
      <c r="G185"/>
    </row>
    <row r="186" spans="1:10" s="42" customFormat="1" ht="15" customHeight="1">
      <c r="A186"/>
      <c r="B186"/>
      <c r="C186"/>
      <c r="D186"/>
      <c r="E186"/>
      <c r="F186"/>
      <c r="G186"/>
    </row>
    <row r="187" spans="1:10" ht="16.5" customHeight="1">
      <c r="A187"/>
      <c r="B187"/>
      <c r="C187"/>
      <c r="D187"/>
      <c r="E187"/>
      <c r="F187"/>
      <c r="G187"/>
    </row>
    <row r="188" spans="1:10" ht="28.5" customHeight="1">
      <c r="A188"/>
      <c r="B188"/>
      <c r="C188"/>
      <c r="D188"/>
      <c r="E188"/>
      <c r="F188"/>
      <c r="G188"/>
    </row>
    <row r="189" spans="1:10" ht="15" customHeight="1">
      <c r="A189"/>
      <c r="B189"/>
      <c r="C189"/>
      <c r="D189"/>
      <c r="E189"/>
      <c r="F189"/>
      <c r="G189"/>
    </row>
    <row r="190" spans="1:10" ht="18.75" customHeight="1">
      <c r="A190"/>
      <c r="B190"/>
      <c r="C190"/>
      <c r="D190"/>
      <c r="E190"/>
      <c r="F190"/>
      <c r="G190"/>
    </row>
    <row r="191" spans="1:10" ht="18" customHeight="1">
      <c r="A191"/>
      <c r="B191"/>
      <c r="C191"/>
      <c r="D191"/>
      <c r="E191"/>
      <c r="F191"/>
      <c r="G191"/>
    </row>
    <row r="192" spans="1:10" ht="12" customHeight="1">
      <c r="A192"/>
      <c r="B192"/>
      <c r="C192"/>
      <c r="D192"/>
      <c r="E192"/>
      <c r="F192"/>
      <c r="G192"/>
    </row>
    <row r="193" spans="1:10" ht="15.9" customHeight="1">
      <c r="A193"/>
      <c r="B193"/>
      <c r="C193"/>
      <c r="D193"/>
      <c r="E193"/>
      <c r="F193"/>
      <c r="G193"/>
      <c r="H193" s="45"/>
      <c r="I193" s="42"/>
      <c r="J193" s="42"/>
    </row>
    <row r="194" spans="1:10" ht="15.9" customHeight="1">
      <c r="A194"/>
      <c r="B194"/>
      <c r="C194"/>
      <c r="D194"/>
      <c r="E194"/>
      <c r="F194"/>
      <c r="G194"/>
      <c r="H194" s="42"/>
      <c r="I194" s="42"/>
      <c r="J194" s="42"/>
    </row>
    <row r="195" spans="1:10" ht="15.9" customHeight="1">
      <c r="A195"/>
      <c r="B195"/>
      <c r="C195"/>
      <c r="D195"/>
      <c r="E195"/>
      <c r="F195"/>
      <c r="G195"/>
      <c r="H195" s="101"/>
      <c r="I195" s="45"/>
      <c r="J195" s="42"/>
    </row>
    <row r="196" spans="1:10" ht="15.9" customHeight="1">
      <c r="A196"/>
      <c r="B196"/>
      <c r="C196"/>
      <c r="D196"/>
      <c r="E196"/>
      <c r="F196"/>
      <c r="G196"/>
      <c r="H196" s="42"/>
      <c r="I196" s="42"/>
      <c r="J196" s="42"/>
    </row>
    <row r="197" spans="1:10" ht="9.9" customHeight="1">
      <c r="A197"/>
      <c r="B197"/>
      <c r="C197"/>
      <c r="D197"/>
      <c r="E197"/>
      <c r="F197"/>
      <c r="G197"/>
      <c r="H197" s="42"/>
      <c r="I197" s="42"/>
      <c r="J197" s="42"/>
    </row>
    <row r="198" spans="1:10" ht="18.75" customHeight="1">
      <c r="A198"/>
      <c r="B198"/>
      <c r="C198"/>
      <c r="D198"/>
      <c r="E198"/>
      <c r="F198"/>
      <c r="G198"/>
      <c r="H198" s="42"/>
      <c r="I198" s="42"/>
      <c r="J198" s="42"/>
    </row>
    <row r="199" spans="1:10" ht="18.75" customHeight="1">
      <c r="A199"/>
      <c r="B199"/>
      <c r="C199"/>
      <c r="D199"/>
      <c r="E199"/>
      <c r="F199"/>
      <c r="G199"/>
      <c r="H199" s="42"/>
      <c r="I199" s="42"/>
      <c r="J199" s="42"/>
    </row>
    <row r="200" spans="1:10" ht="18.75" customHeight="1">
      <c r="A200"/>
      <c r="B200"/>
      <c r="C200"/>
      <c r="D200"/>
      <c r="E200"/>
      <c r="F200"/>
      <c r="G200"/>
      <c r="H200" s="42"/>
      <c r="I200" s="42"/>
      <c r="J200" s="42"/>
    </row>
    <row r="201" spans="1:10" ht="18.75" customHeight="1">
      <c r="A201"/>
      <c r="B201"/>
      <c r="C201"/>
      <c r="D201"/>
      <c r="E201"/>
      <c r="F201"/>
      <c r="G201"/>
      <c r="H201" s="42"/>
      <c r="I201" s="42"/>
      <c r="J201" s="42"/>
    </row>
    <row r="202" spans="1:10" ht="21" customHeight="1">
      <c r="A202"/>
      <c r="B202"/>
      <c r="C202"/>
      <c r="D202"/>
      <c r="E202"/>
      <c r="F202"/>
      <c r="G202"/>
      <c r="H202" s="42"/>
      <c r="I202" s="42"/>
      <c r="J202" s="42"/>
    </row>
    <row r="203" spans="1:10" ht="18.75" customHeight="1">
      <c r="A203"/>
      <c r="B203"/>
      <c r="C203"/>
      <c r="D203"/>
      <c r="E203"/>
      <c r="F203"/>
      <c r="G203"/>
      <c r="H203" s="42"/>
      <c r="I203" s="42"/>
      <c r="J203" s="42"/>
    </row>
    <row r="204" spans="1:10" ht="15" customHeight="1">
      <c r="A204"/>
      <c r="B204"/>
      <c r="C204"/>
      <c r="D204"/>
      <c r="E204"/>
      <c r="F204"/>
      <c r="G204"/>
      <c r="H204" s="42"/>
      <c r="I204" s="42"/>
      <c r="J204" s="42"/>
    </row>
    <row r="205" spans="1:10" ht="18.75" customHeight="1">
      <c r="A205"/>
      <c r="B205"/>
      <c r="C205"/>
      <c r="D205"/>
      <c r="E205"/>
      <c r="F205"/>
      <c r="G205"/>
      <c r="H205" s="42"/>
      <c r="I205" s="42"/>
      <c r="J205" s="42"/>
    </row>
    <row r="206" spans="1:10" ht="18" customHeight="1">
      <c r="A206"/>
      <c r="B206"/>
      <c r="C206"/>
      <c r="D206"/>
      <c r="E206"/>
      <c r="F206"/>
      <c r="G206"/>
      <c r="H206" s="42"/>
      <c r="I206" s="42"/>
      <c r="J206" s="42"/>
    </row>
    <row r="207" spans="1:10" ht="18" customHeight="1">
      <c r="A207"/>
      <c r="B207"/>
      <c r="C207"/>
      <c r="D207"/>
      <c r="E207"/>
      <c r="F207"/>
      <c r="G207"/>
      <c r="H207" s="42"/>
      <c r="I207" s="42"/>
      <c r="J207" s="42"/>
    </row>
    <row r="208" spans="1:10" ht="18" customHeight="1">
      <c r="A208"/>
      <c r="B208"/>
      <c r="C208"/>
      <c r="D208"/>
      <c r="E208"/>
      <c r="F208"/>
      <c r="G208"/>
      <c r="H208" s="42"/>
      <c r="I208" s="42"/>
      <c r="J208" s="42"/>
    </row>
    <row r="209" spans="1:10" ht="18" customHeight="1">
      <c r="A209"/>
      <c r="B209"/>
      <c r="C209"/>
      <c r="D209"/>
      <c r="E209"/>
      <c r="F209"/>
      <c r="G209"/>
    </row>
    <row r="210" spans="1:10" ht="18" customHeight="1">
      <c r="A210"/>
      <c r="B210"/>
      <c r="C210"/>
      <c r="D210"/>
      <c r="E210"/>
      <c r="F210"/>
      <c r="G210"/>
    </row>
    <row r="211" spans="1:10" ht="18" customHeight="1">
      <c r="A211"/>
      <c r="B211"/>
      <c r="C211"/>
      <c r="D211"/>
      <c r="E211"/>
      <c r="F211"/>
      <c r="G211"/>
    </row>
    <row r="212" spans="1:10" ht="18" customHeight="1">
      <c r="A212"/>
      <c r="B212"/>
      <c r="C212"/>
      <c r="D212"/>
      <c r="E212"/>
      <c r="F212"/>
      <c r="G212"/>
    </row>
    <row r="213" spans="1:10" ht="18" customHeight="1">
      <c r="A213"/>
      <c r="B213"/>
      <c r="C213"/>
      <c r="D213"/>
      <c r="E213"/>
      <c r="F213"/>
      <c r="G213"/>
    </row>
    <row r="214" spans="1:10" ht="18" customHeight="1">
      <c r="A214"/>
      <c r="B214"/>
      <c r="C214"/>
      <c r="D214"/>
      <c r="E214"/>
      <c r="F214"/>
      <c r="G214"/>
    </row>
    <row r="215" spans="1:10" ht="18" customHeight="1">
      <c r="A215"/>
      <c r="B215"/>
      <c r="C215"/>
      <c r="D215"/>
      <c r="E215"/>
      <c r="F215"/>
      <c r="G215"/>
      <c r="H215" s="42"/>
      <c r="I215" s="42"/>
      <c r="J215" s="42"/>
    </row>
    <row r="216" spans="1:10" ht="9.75" customHeight="1">
      <c r="A216"/>
      <c r="B216"/>
      <c r="C216"/>
      <c r="D216"/>
      <c r="E216"/>
      <c r="F216"/>
      <c r="G216"/>
      <c r="H216" s="42"/>
      <c r="I216" s="42"/>
      <c r="J216" s="42"/>
    </row>
    <row r="217" spans="1:10" ht="18" customHeight="1">
      <c r="A217"/>
      <c r="B217"/>
      <c r="C217"/>
      <c r="D217"/>
      <c r="E217"/>
      <c r="F217"/>
      <c r="G217"/>
      <c r="H217" s="42"/>
      <c r="I217" s="42"/>
      <c r="J217" s="42"/>
    </row>
    <row r="218" spans="1:10" ht="18" customHeight="1">
      <c r="A218"/>
      <c r="B218"/>
      <c r="C218"/>
      <c r="D218"/>
      <c r="E218"/>
      <c r="F218"/>
      <c r="G218"/>
      <c r="H218" s="42"/>
      <c r="I218" s="42"/>
      <c r="J218" s="42"/>
    </row>
    <row r="219" spans="1:10" ht="18" customHeight="1">
      <c r="A219"/>
      <c r="B219"/>
      <c r="C219"/>
      <c r="D219"/>
      <c r="E219"/>
      <c r="F219"/>
      <c r="G219"/>
      <c r="H219" s="42"/>
      <c r="I219" s="42"/>
      <c r="J219" s="42"/>
    </row>
    <row r="220" spans="1:10" ht="18" customHeight="1">
      <c r="A220"/>
      <c r="B220"/>
      <c r="C220"/>
      <c r="D220"/>
      <c r="E220"/>
      <c r="F220"/>
      <c r="G220"/>
      <c r="H220" s="42"/>
      <c r="I220" s="42"/>
      <c r="J220" s="42"/>
    </row>
    <row r="221" spans="1:10" ht="18" customHeight="1">
      <c r="A221"/>
      <c r="B221"/>
      <c r="C221"/>
      <c r="D221"/>
      <c r="E221"/>
      <c r="F221"/>
      <c r="G221"/>
      <c r="H221" s="42"/>
      <c r="I221" s="42"/>
      <c r="J221" s="42"/>
    </row>
    <row r="222" spans="1:10" ht="18" customHeight="1">
      <c r="A222"/>
      <c r="B222"/>
      <c r="C222"/>
      <c r="D222"/>
      <c r="E222"/>
      <c r="F222"/>
      <c r="G222"/>
      <c r="H222" s="42"/>
      <c r="I222" s="42"/>
      <c r="J222" s="42"/>
    </row>
    <row r="223" spans="1:10" ht="10.5" customHeight="1">
      <c r="A223"/>
      <c r="B223"/>
      <c r="C223"/>
      <c r="D223"/>
      <c r="E223"/>
      <c r="F223"/>
      <c r="G223"/>
      <c r="H223" s="42"/>
      <c r="I223" s="42"/>
      <c r="J223" s="42"/>
    </row>
    <row r="224" spans="1:10" ht="18" customHeight="1">
      <c r="A224"/>
      <c r="B224"/>
      <c r="C224"/>
      <c r="D224"/>
      <c r="E224"/>
      <c r="F224"/>
      <c r="G224"/>
      <c r="H224" s="42"/>
      <c r="I224" s="42"/>
      <c r="J224" s="42"/>
    </row>
    <row r="225" spans="1:10" ht="18" customHeight="1">
      <c r="A225"/>
      <c r="B225"/>
      <c r="C225"/>
      <c r="D225"/>
      <c r="E225"/>
      <c r="F225"/>
      <c r="G225"/>
      <c r="H225" s="42"/>
      <c r="I225" s="42"/>
      <c r="J225" s="42"/>
    </row>
    <row r="226" spans="1:10" ht="18" customHeight="1">
      <c r="A226"/>
      <c r="B226"/>
      <c r="C226"/>
      <c r="D226"/>
      <c r="E226"/>
      <c r="F226"/>
      <c r="G226"/>
      <c r="H226" s="42"/>
      <c r="I226" s="42"/>
      <c r="J226" s="42"/>
    </row>
    <row r="227" spans="1:10" ht="18" customHeight="1">
      <c r="A227"/>
      <c r="B227"/>
      <c r="C227"/>
      <c r="D227"/>
      <c r="E227"/>
      <c r="F227"/>
      <c r="G227"/>
      <c r="H227" s="42"/>
      <c r="I227" s="42"/>
      <c r="J227" s="42"/>
    </row>
    <row r="228" spans="1:10" ht="18" customHeight="1">
      <c r="A228"/>
      <c r="B228"/>
      <c r="C228"/>
      <c r="D228"/>
      <c r="E228"/>
      <c r="F228"/>
      <c r="G228"/>
      <c r="H228" s="42"/>
      <c r="I228" s="42"/>
      <c r="J228" s="42"/>
    </row>
    <row r="229" spans="1:10" ht="18" customHeight="1">
      <c r="A229"/>
      <c r="B229"/>
      <c r="C229"/>
      <c r="D229"/>
      <c r="E229"/>
      <c r="F229"/>
      <c r="G229"/>
      <c r="H229" s="42"/>
      <c r="I229" s="42"/>
      <c r="J229" s="42"/>
    </row>
    <row r="230" spans="1:10" ht="18" customHeight="1">
      <c r="A230"/>
      <c r="B230"/>
      <c r="C230"/>
      <c r="D230"/>
      <c r="E230"/>
      <c r="F230"/>
      <c r="G230"/>
      <c r="H230" s="42"/>
      <c r="I230" s="42"/>
      <c r="J230" s="42"/>
    </row>
    <row r="231" spans="1:10" s="42" customFormat="1" ht="15" customHeight="1">
      <c r="A231"/>
      <c r="B231"/>
      <c r="C231"/>
      <c r="D231"/>
      <c r="E231"/>
      <c r="F231"/>
      <c r="G231"/>
    </row>
    <row r="232" spans="1:10" s="42" customFormat="1" ht="15" customHeight="1">
      <c r="A232"/>
      <c r="B232"/>
      <c r="C232"/>
      <c r="D232"/>
      <c r="E232"/>
      <c r="F232"/>
      <c r="G232"/>
    </row>
    <row r="233" spans="1:10" ht="16.5" customHeight="1">
      <c r="A233"/>
      <c r="B233"/>
      <c r="C233"/>
      <c r="D233"/>
      <c r="E233"/>
      <c r="F233"/>
      <c r="G233"/>
    </row>
    <row r="234" spans="1:10" ht="28.5" customHeight="1">
      <c r="A234"/>
      <c r="B234"/>
      <c r="C234"/>
      <c r="D234"/>
      <c r="E234"/>
      <c r="F234"/>
      <c r="G234"/>
    </row>
    <row r="235" spans="1:10" ht="15" customHeight="1">
      <c r="A235"/>
      <c r="B235"/>
      <c r="C235"/>
      <c r="D235"/>
      <c r="E235"/>
      <c r="F235"/>
      <c r="G235"/>
    </row>
    <row r="236" spans="1:10" customFormat="1" ht="18.75" customHeight="1"/>
    <row r="237" spans="1:10" ht="18" customHeight="1">
      <c r="A237"/>
      <c r="B237"/>
      <c r="C237"/>
      <c r="D237"/>
      <c r="E237"/>
      <c r="F237"/>
      <c r="G237"/>
    </row>
    <row r="238" spans="1:10" ht="12" customHeight="1">
      <c r="A238"/>
      <c r="B238"/>
      <c r="C238"/>
      <c r="D238"/>
      <c r="E238"/>
      <c r="F238"/>
      <c r="G238"/>
    </row>
    <row r="239" spans="1:10" customFormat="1" ht="18.75" customHeight="1"/>
    <row r="240" spans="1:10" customFormat="1" ht="18.75" customHeight="1"/>
    <row r="241" spans="1:10" customFormat="1" ht="18.75" customHeight="1"/>
    <row r="242" spans="1:10" customFormat="1" ht="18.75" customHeight="1"/>
    <row r="243" spans="1:10" customFormat="1" ht="18.75" customHeight="1"/>
    <row r="244" spans="1:10" ht="18.75" customHeight="1">
      <c r="A244"/>
      <c r="B244"/>
      <c r="C244"/>
      <c r="D244"/>
      <c r="E244"/>
      <c r="F244"/>
      <c r="G244"/>
      <c r="H244" s="42"/>
      <c r="I244" s="42"/>
      <c r="J244" s="42"/>
    </row>
    <row r="245" spans="1:10" ht="18.75" customHeight="1">
      <c r="A245"/>
      <c r="B245"/>
      <c r="C245"/>
      <c r="D245"/>
      <c r="E245"/>
      <c r="F245"/>
      <c r="G245"/>
      <c r="H245" s="42"/>
      <c r="I245" s="42"/>
      <c r="J245" s="42"/>
    </row>
    <row r="246" spans="1:10" ht="21" customHeight="1">
      <c r="A246"/>
      <c r="B246"/>
      <c r="C246"/>
      <c r="D246"/>
      <c r="E246"/>
      <c r="F246"/>
      <c r="G246"/>
      <c r="H246" s="42"/>
      <c r="I246" s="42"/>
      <c r="J246" s="42"/>
    </row>
    <row r="247" spans="1:10" ht="18.75" customHeight="1">
      <c r="A247"/>
      <c r="B247"/>
      <c r="C247"/>
      <c r="D247"/>
      <c r="E247"/>
      <c r="F247"/>
      <c r="G247"/>
      <c r="H247" s="42"/>
      <c r="I247" s="42"/>
      <c r="J247" s="42"/>
    </row>
    <row r="248" spans="1:10" ht="15" customHeight="1">
      <c r="A248"/>
      <c r="B248"/>
      <c r="C248"/>
      <c r="D248"/>
      <c r="E248"/>
      <c r="F248"/>
      <c r="G248"/>
      <c r="H248" s="42"/>
      <c r="I248" s="42"/>
      <c r="J248" s="42"/>
    </row>
    <row r="249" spans="1:10" ht="18.75" customHeight="1">
      <c r="A249"/>
      <c r="B249"/>
      <c r="C249"/>
      <c r="D249"/>
      <c r="E249"/>
      <c r="F249"/>
      <c r="G249"/>
      <c r="H249" s="42"/>
      <c r="I249" s="42"/>
      <c r="J249" s="42"/>
    </row>
    <row r="250" spans="1:10" ht="18" customHeight="1">
      <c r="A250"/>
      <c r="B250"/>
      <c r="C250"/>
      <c r="D250"/>
      <c r="E250"/>
      <c r="F250"/>
      <c r="G250"/>
      <c r="H250" s="42"/>
      <c r="I250" s="42"/>
      <c r="J250" s="42"/>
    </row>
    <row r="251" spans="1:10" ht="18" customHeight="1">
      <c r="A251"/>
      <c r="B251"/>
      <c r="C251"/>
      <c r="D251"/>
      <c r="E251"/>
      <c r="F251"/>
      <c r="G251"/>
      <c r="H251" s="42"/>
      <c r="I251" s="42"/>
      <c r="J251" s="42"/>
    </row>
    <row r="252" spans="1:10" ht="18" customHeight="1">
      <c r="A252"/>
      <c r="B252"/>
      <c r="C252"/>
      <c r="D252"/>
      <c r="E252"/>
      <c r="F252"/>
      <c r="G252"/>
      <c r="H252" s="42"/>
      <c r="I252" s="42"/>
      <c r="J252" s="42"/>
    </row>
    <row r="253" spans="1:10" ht="18" customHeight="1">
      <c r="A253"/>
      <c r="B253"/>
      <c r="C253"/>
      <c r="D253"/>
      <c r="E253"/>
      <c r="F253"/>
      <c r="G253"/>
    </row>
    <row r="254" spans="1:10" ht="18" customHeight="1">
      <c r="A254"/>
      <c r="B254"/>
      <c r="C254"/>
      <c r="D254"/>
      <c r="E254"/>
      <c r="F254"/>
      <c r="G254"/>
    </row>
    <row r="255" spans="1:10" ht="18" customHeight="1">
      <c r="A255"/>
      <c r="B255"/>
      <c r="C255"/>
      <c r="D255"/>
      <c r="E255"/>
      <c r="F255"/>
      <c r="G255"/>
    </row>
    <row r="256" spans="1:10" ht="18" customHeight="1">
      <c r="A256"/>
      <c r="B256"/>
      <c r="C256"/>
      <c r="D256"/>
      <c r="E256"/>
      <c r="F256"/>
      <c r="G256"/>
    </row>
    <row r="257" spans="1:10" ht="18" customHeight="1">
      <c r="A257"/>
      <c r="B257"/>
      <c r="C257"/>
      <c r="D257"/>
      <c r="E257"/>
      <c r="F257"/>
      <c r="G257"/>
    </row>
    <row r="258" spans="1:10" ht="18" customHeight="1">
      <c r="A258"/>
      <c r="B258"/>
      <c r="C258"/>
      <c r="D258"/>
      <c r="E258"/>
      <c r="F258"/>
      <c r="G258"/>
    </row>
    <row r="259" spans="1:10" ht="18" customHeight="1">
      <c r="A259"/>
      <c r="B259"/>
      <c r="C259"/>
      <c r="D259"/>
      <c r="E259"/>
      <c r="F259"/>
      <c r="G259"/>
      <c r="H259" s="42"/>
      <c r="I259" s="42"/>
      <c r="J259" s="42"/>
    </row>
    <row r="260" spans="1:10" ht="9.75" customHeight="1">
      <c r="A260"/>
      <c r="B260"/>
      <c r="C260"/>
      <c r="D260"/>
      <c r="E260"/>
      <c r="F260"/>
      <c r="G260"/>
      <c r="H260" s="42"/>
      <c r="I260" s="42"/>
      <c r="J260" s="42"/>
    </row>
    <row r="261" spans="1:10" ht="18" customHeight="1">
      <c r="A261"/>
      <c r="B261"/>
      <c r="C261"/>
      <c r="D261"/>
      <c r="E261"/>
      <c r="F261"/>
      <c r="G261"/>
      <c r="H261" s="42"/>
      <c r="I261" s="42"/>
      <c r="J261" s="42"/>
    </row>
    <row r="262" spans="1:10" ht="18" customHeight="1">
      <c r="A262"/>
      <c r="B262"/>
      <c r="C262"/>
      <c r="D262"/>
      <c r="E262"/>
      <c r="F262"/>
      <c r="G262"/>
      <c r="H262" s="42"/>
      <c r="I262" s="42"/>
      <c r="J262" s="42"/>
    </row>
    <row r="263" spans="1:10" ht="18" customHeight="1">
      <c r="A263"/>
      <c r="B263"/>
      <c r="C263"/>
      <c r="D263"/>
      <c r="E263"/>
      <c r="F263"/>
      <c r="G263"/>
      <c r="H263" s="42"/>
      <c r="I263" s="42"/>
      <c r="J263" s="42"/>
    </row>
    <row r="264" spans="1:10" ht="18" customHeight="1">
      <c r="A264"/>
      <c r="B264"/>
      <c r="C264"/>
      <c r="D264"/>
      <c r="E264"/>
      <c r="F264"/>
      <c r="G264"/>
      <c r="H264" s="42"/>
      <c r="I264" s="42"/>
      <c r="J264" s="42"/>
    </row>
    <row r="265" spans="1:10" ht="18" customHeight="1">
      <c r="A265"/>
      <c r="B265"/>
      <c r="C265"/>
      <c r="D265"/>
      <c r="E265"/>
      <c r="F265"/>
      <c r="G265"/>
      <c r="H265" s="42"/>
      <c r="I265" s="42"/>
      <c r="J265" s="42"/>
    </row>
    <row r="266" spans="1:10" ht="18" customHeight="1">
      <c r="A266"/>
      <c r="B266"/>
      <c r="C266"/>
      <c r="D266"/>
      <c r="E266"/>
      <c r="F266"/>
      <c r="G266"/>
      <c r="H266" s="42"/>
      <c r="I266" s="42"/>
      <c r="J266" s="42"/>
    </row>
    <row r="267" spans="1:10" ht="10.5" customHeight="1">
      <c r="A267"/>
      <c r="B267"/>
      <c r="C267"/>
      <c r="D267"/>
      <c r="E267"/>
      <c r="F267"/>
      <c r="G267"/>
      <c r="H267" s="42"/>
      <c r="I267" s="42"/>
      <c r="J267" s="42"/>
    </row>
    <row r="268" spans="1:10" ht="18" customHeight="1">
      <c r="A268"/>
      <c r="B268"/>
      <c r="C268"/>
      <c r="D268"/>
      <c r="E268"/>
      <c r="F268"/>
      <c r="G268"/>
      <c r="H268" s="42"/>
      <c r="I268" s="42"/>
      <c r="J268" s="42"/>
    </row>
    <row r="269" spans="1:10" ht="18" customHeight="1">
      <c r="A269"/>
      <c r="B269"/>
      <c r="C269"/>
      <c r="D269"/>
      <c r="E269"/>
      <c r="F269"/>
      <c r="G269"/>
      <c r="H269" s="42"/>
      <c r="I269" s="42"/>
      <c r="J269" s="42"/>
    </row>
    <row r="270" spans="1:10" ht="18" customHeight="1">
      <c r="A270"/>
      <c r="B270"/>
      <c r="C270"/>
      <c r="D270"/>
      <c r="E270"/>
      <c r="F270"/>
      <c r="G270"/>
      <c r="H270" s="42"/>
      <c r="I270" s="42"/>
      <c r="J270" s="42"/>
    </row>
    <row r="271" spans="1:10" ht="18" customHeight="1">
      <c r="A271"/>
      <c r="B271"/>
      <c r="C271"/>
      <c r="D271"/>
      <c r="E271"/>
      <c r="F271"/>
      <c r="G271"/>
      <c r="H271" s="42"/>
      <c r="I271" s="42"/>
      <c r="J271" s="42"/>
    </row>
    <row r="272" spans="1:10" ht="18" customHeight="1">
      <c r="A272"/>
      <c r="B272"/>
      <c r="C272"/>
      <c r="D272"/>
      <c r="E272"/>
      <c r="F272"/>
      <c r="G272"/>
      <c r="H272" s="42"/>
      <c r="I272" s="42"/>
      <c r="J272" s="42"/>
    </row>
    <row r="273" spans="1:10" ht="18" customHeight="1">
      <c r="A273"/>
      <c r="B273"/>
      <c r="C273"/>
      <c r="D273"/>
      <c r="E273"/>
      <c r="F273"/>
      <c r="G273"/>
      <c r="H273" s="42"/>
      <c r="I273" s="42"/>
      <c r="J273" s="42"/>
    </row>
    <row r="274" spans="1:10" ht="18" customHeight="1">
      <c r="A274"/>
      <c r="B274"/>
      <c r="C274"/>
      <c r="D274"/>
      <c r="E274"/>
      <c r="F274"/>
      <c r="G274"/>
      <c r="H274" s="42"/>
      <c r="I274" s="42"/>
      <c r="J274" s="42"/>
    </row>
    <row r="275" spans="1:10" s="42" customFormat="1" ht="15" customHeight="1">
      <c r="A275"/>
      <c r="B275"/>
      <c r="C275"/>
      <c r="D275"/>
      <c r="E275"/>
      <c r="F275"/>
      <c r="G275"/>
    </row>
    <row r="276" spans="1:10" s="42" customFormat="1" ht="15" customHeight="1">
      <c r="A276"/>
      <c r="B276"/>
      <c r="C276"/>
      <c r="D276"/>
      <c r="E276"/>
      <c r="F276"/>
      <c r="G276"/>
    </row>
    <row r="277" spans="1:10" ht="16.5" customHeight="1">
      <c r="A277"/>
      <c r="B277"/>
      <c r="C277"/>
      <c r="D277"/>
      <c r="E277"/>
      <c r="F277"/>
      <c r="G277"/>
    </row>
    <row r="278" spans="1:10" ht="28.5" customHeight="1">
      <c r="A278"/>
      <c r="B278"/>
      <c r="C278"/>
      <c r="D278"/>
      <c r="E278"/>
      <c r="F278"/>
      <c r="G278"/>
    </row>
    <row r="279" spans="1:10" ht="15" customHeight="1">
      <c r="A279"/>
      <c r="B279"/>
      <c r="C279"/>
      <c r="D279"/>
      <c r="E279"/>
      <c r="F279"/>
      <c r="G279"/>
    </row>
    <row r="280" spans="1:10" ht="18.75" customHeight="1">
      <c r="A280"/>
      <c r="B280"/>
      <c r="C280"/>
      <c r="D280"/>
      <c r="E280"/>
      <c r="F280"/>
      <c r="G280"/>
    </row>
    <row r="281" spans="1:10" customFormat="1" ht="12" customHeight="1"/>
    <row r="282" spans="1:10" ht="18" customHeight="1">
      <c r="A282"/>
      <c r="B282"/>
      <c r="C282"/>
      <c r="D282"/>
      <c r="E282"/>
      <c r="F282"/>
      <c r="G282"/>
    </row>
    <row r="283" spans="1:10" ht="12" customHeight="1">
      <c r="A283"/>
      <c r="B283"/>
      <c r="C283"/>
      <c r="D283"/>
      <c r="E283"/>
      <c r="F283"/>
      <c r="G283"/>
    </row>
    <row r="284" spans="1:10" customFormat="1" ht="18.75" customHeight="1"/>
    <row r="285" spans="1:10" customFormat="1" ht="18.75" customHeight="1"/>
    <row r="286" spans="1:10" customFormat="1" ht="18.75" customHeight="1"/>
    <row r="287" spans="1:10" customFormat="1" ht="18.75" customHeight="1"/>
    <row r="288" spans="1:10" ht="18.75" customHeight="1">
      <c r="A288"/>
      <c r="B288"/>
      <c r="C288"/>
      <c r="D288"/>
      <c r="E288"/>
      <c r="F288"/>
      <c r="G288"/>
      <c r="H288" s="42"/>
      <c r="I288" s="42"/>
      <c r="J288" s="42"/>
    </row>
    <row r="289" spans="1:10" ht="18.75" customHeight="1">
      <c r="A289"/>
      <c r="B289"/>
      <c r="C289"/>
      <c r="D289"/>
      <c r="E289"/>
      <c r="F289"/>
      <c r="G289"/>
      <c r="H289" s="42"/>
      <c r="I289" s="42"/>
      <c r="J289" s="42"/>
    </row>
    <row r="290" spans="1:10" ht="21" customHeight="1">
      <c r="A290"/>
      <c r="B290"/>
      <c r="C290"/>
      <c r="D290"/>
      <c r="E290"/>
      <c r="F290"/>
      <c r="G290"/>
      <c r="H290" s="42"/>
      <c r="I290" s="42"/>
      <c r="J290" s="42"/>
    </row>
    <row r="291" spans="1:10" ht="18.75" customHeight="1">
      <c r="A291"/>
      <c r="B291"/>
      <c r="C291"/>
      <c r="D291"/>
      <c r="E291"/>
      <c r="F291"/>
      <c r="G291"/>
      <c r="H291" s="42"/>
      <c r="I291" s="42"/>
      <c r="J291" s="42"/>
    </row>
    <row r="292" spans="1:10" ht="15" customHeight="1">
      <c r="A292"/>
      <c r="B292"/>
      <c r="C292"/>
      <c r="D292"/>
      <c r="E292"/>
      <c r="F292"/>
      <c r="G292"/>
      <c r="H292" s="42"/>
      <c r="I292" s="42"/>
      <c r="J292" s="42"/>
    </row>
    <row r="293" spans="1:10" ht="18.75" customHeight="1">
      <c r="A293"/>
      <c r="B293"/>
      <c r="C293"/>
      <c r="D293"/>
      <c r="E293"/>
      <c r="F293"/>
      <c r="G293"/>
      <c r="H293" s="42"/>
      <c r="I293" s="42"/>
      <c r="J293" s="42"/>
    </row>
    <row r="294" spans="1:10" ht="18" customHeight="1">
      <c r="A294"/>
      <c r="B294"/>
      <c r="C294"/>
      <c r="D294"/>
      <c r="E294"/>
      <c r="F294"/>
      <c r="G294"/>
      <c r="H294" s="42"/>
      <c r="I294" s="42"/>
      <c r="J294" s="42"/>
    </row>
    <row r="295" spans="1:10" ht="18" customHeight="1">
      <c r="A295"/>
      <c r="B295"/>
      <c r="C295"/>
      <c r="D295"/>
      <c r="E295"/>
      <c r="F295"/>
      <c r="G295"/>
      <c r="H295" s="42"/>
      <c r="I295" s="42"/>
      <c r="J295" s="42"/>
    </row>
    <row r="296" spans="1:10" ht="18" customHeight="1">
      <c r="A296"/>
      <c r="B296"/>
      <c r="C296"/>
      <c r="D296"/>
      <c r="E296"/>
      <c r="F296"/>
      <c r="G296"/>
      <c r="H296" s="42"/>
      <c r="I296" s="42"/>
      <c r="J296" s="42"/>
    </row>
    <row r="297" spans="1:10" ht="18" customHeight="1">
      <c r="A297"/>
      <c r="B297"/>
      <c r="C297"/>
      <c r="D297"/>
      <c r="E297"/>
      <c r="F297"/>
      <c r="G297"/>
    </row>
    <row r="298" spans="1:10" ht="18" customHeight="1">
      <c r="A298"/>
      <c r="B298"/>
      <c r="C298"/>
      <c r="D298"/>
      <c r="E298"/>
      <c r="F298"/>
      <c r="G298"/>
    </row>
    <row r="299" spans="1:10" ht="18" customHeight="1">
      <c r="A299"/>
      <c r="B299"/>
      <c r="C299"/>
      <c r="D299"/>
      <c r="E299"/>
      <c r="F299"/>
      <c r="G299"/>
    </row>
    <row r="300" spans="1:10" ht="18" customHeight="1">
      <c r="A300"/>
      <c r="B300"/>
      <c r="C300"/>
      <c r="D300"/>
      <c r="E300"/>
      <c r="F300"/>
      <c r="G300"/>
    </row>
    <row r="301" spans="1:10" ht="18" customHeight="1">
      <c r="A301"/>
      <c r="B301"/>
      <c r="C301"/>
      <c r="D301"/>
      <c r="E301"/>
      <c r="F301"/>
      <c r="G301"/>
    </row>
    <row r="302" spans="1:10" ht="18" customHeight="1">
      <c r="A302"/>
      <c r="B302"/>
      <c r="C302"/>
      <c r="D302"/>
      <c r="E302"/>
      <c r="F302"/>
      <c r="G302"/>
    </row>
    <row r="303" spans="1:10" ht="18" customHeight="1">
      <c r="A303"/>
      <c r="B303"/>
      <c r="C303"/>
      <c r="D303"/>
      <c r="E303"/>
      <c r="F303"/>
      <c r="G303"/>
      <c r="H303" s="42"/>
      <c r="I303" s="42"/>
      <c r="J303" s="42"/>
    </row>
    <row r="304" spans="1:10" ht="9.75" customHeight="1">
      <c r="A304"/>
      <c r="B304"/>
      <c r="C304"/>
      <c r="D304"/>
      <c r="E304"/>
      <c r="F304"/>
      <c r="G304"/>
      <c r="H304" s="42"/>
      <c r="I304" s="42"/>
      <c r="J304" s="42"/>
    </row>
    <row r="305" spans="1:10" ht="18" customHeight="1">
      <c r="A305"/>
      <c r="B305"/>
      <c r="C305"/>
      <c r="D305"/>
      <c r="E305"/>
      <c r="F305"/>
      <c r="G305"/>
      <c r="H305" s="42"/>
      <c r="I305" s="42"/>
      <c r="J305" s="42"/>
    </row>
    <row r="306" spans="1:10" ht="18" customHeight="1">
      <c r="A306"/>
      <c r="B306"/>
      <c r="C306"/>
      <c r="D306"/>
      <c r="E306"/>
      <c r="F306"/>
      <c r="G306"/>
      <c r="H306" s="42"/>
      <c r="I306" s="42"/>
      <c r="J306" s="42"/>
    </row>
    <row r="307" spans="1:10" ht="18" customHeight="1">
      <c r="A307"/>
      <c r="B307"/>
      <c r="C307"/>
      <c r="D307"/>
      <c r="E307"/>
      <c r="F307"/>
      <c r="G307"/>
      <c r="H307" s="42"/>
      <c r="I307" s="42"/>
      <c r="J307" s="42"/>
    </row>
    <row r="308" spans="1:10" ht="18" customHeight="1">
      <c r="A308"/>
      <c r="B308"/>
      <c r="C308"/>
      <c r="D308"/>
      <c r="E308"/>
      <c r="F308"/>
      <c r="G308"/>
      <c r="H308" s="42"/>
      <c r="I308" s="42"/>
      <c r="J308" s="42"/>
    </row>
    <row r="309" spans="1:10" ht="18" customHeight="1">
      <c r="A309"/>
      <c r="B309"/>
      <c r="C309"/>
      <c r="D309"/>
      <c r="E309"/>
      <c r="F309"/>
      <c r="G309"/>
      <c r="H309" s="42"/>
      <c r="I309" s="42"/>
      <c r="J309" s="42"/>
    </row>
    <row r="310" spans="1:10" ht="18" customHeight="1">
      <c r="A310"/>
      <c r="B310"/>
      <c r="C310"/>
      <c r="D310"/>
      <c r="E310"/>
      <c r="F310"/>
      <c r="G310"/>
      <c r="H310" s="42"/>
      <c r="I310" s="42"/>
      <c r="J310" s="42"/>
    </row>
    <row r="311" spans="1:10" ht="10.5" customHeight="1">
      <c r="A311"/>
      <c r="B311"/>
      <c r="C311"/>
      <c r="D311"/>
      <c r="E311"/>
      <c r="F311"/>
      <c r="G311"/>
      <c r="H311" s="42"/>
      <c r="I311" s="42"/>
      <c r="J311" s="42"/>
    </row>
    <row r="312" spans="1:10" ht="18" customHeight="1">
      <c r="A312"/>
      <c r="B312"/>
      <c r="C312"/>
      <c r="D312"/>
      <c r="E312"/>
      <c r="F312"/>
      <c r="G312"/>
      <c r="H312" s="42"/>
      <c r="I312" s="42"/>
      <c r="J312" s="42"/>
    </row>
    <row r="313" spans="1:10" ht="18" customHeight="1">
      <c r="A313"/>
      <c r="B313"/>
      <c r="C313"/>
      <c r="D313"/>
      <c r="E313"/>
      <c r="F313"/>
      <c r="G313"/>
      <c r="H313" s="42"/>
      <c r="I313" s="42"/>
      <c r="J313" s="42"/>
    </row>
    <row r="314" spans="1:10" ht="18" customHeight="1">
      <c r="A314"/>
      <c r="B314"/>
      <c r="C314"/>
      <c r="D314"/>
      <c r="E314"/>
      <c r="F314"/>
      <c r="G314"/>
      <c r="H314" s="42"/>
      <c r="I314" s="42"/>
      <c r="J314" s="42"/>
    </row>
    <row r="315" spans="1:10" ht="18" customHeight="1">
      <c r="A315"/>
      <c r="B315"/>
      <c r="C315"/>
      <c r="D315"/>
      <c r="E315"/>
      <c r="F315"/>
      <c r="G315"/>
      <c r="H315" s="42"/>
      <c r="I315" s="42"/>
      <c r="J315" s="42"/>
    </row>
    <row r="316" spans="1:10" ht="18" customHeight="1">
      <c r="A316"/>
      <c r="B316"/>
      <c r="C316"/>
      <c r="D316"/>
      <c r="E316"/>
      <c r="F316"/>
      <c r="G316"/>
      <c r="H316" s="42"/>
      <c r="I316" s="42"/>
      <c r="J316" s="42"/>
    </row>
    <row r="317" spans="1:10" ht="18" customHeight="1">
      <c r="A317"/>
      <c r="B317"/>
      <c r="C317"/>
      <c r="D317"/>
      <c r="E317"/>
      <c r="F317"/>
      <c r="G317"/>
      <c r="H317" s="42"/>
      <c r="I317" s="42"/>
      <c r="J317" s="42"/>
    </row>
    <row r="318" spans="1:10" ht="18" customHeight="1">
      <c r="A318"/>
      <c r="B318"/>
      <c r="C318"/>
      <c r="D318"/>
      <c r="E318"/>
      <c r="F318"/>
      <c r="G318"/>
      <c r="H318" s="42"/>
      <c r="I318" s="42"/>
      <c r="J318" s="42"/>
    </row>
    <row r="319" spans="1:10" s="42" customFormat="1" ht="15" customHeight="1">
      <c r="A319"/>
      <c r="B319"/>
      <c r="C319"/>
      <c r="D319"/>
      <c r="E319"/>
      <c r="F319"/>
      <c r="G319"/>
    </row>
    <row r="320" spans="1:10" s="42" customFormat="1" ht="15" customHeight="1">
      <c r="A320"/>
      <c r="B320"/>
      <c r="C320"/>
      <c r="D320"/>
      <c r="E320"/>
      <c r="F320"/>
      <c r="G320"/>
    </row>
    <row r="321" spans="1:7" ht="16.5" customHeight="1">
      <c r="A321"/>
      <c r="B321"/>
      <c r="C321"/>
      <c r="D321"/>
      <c r="E321"/>
      <c r="F321"/>
      <c r="G321"/>
    </row>
    <row r="322" spans="1:7" ht="28.5" customHeight="1">
      <c r="A322"/>
      <c r="B322"/>
      <c r="C322"/>
      <c r="D322"/>
      <c r="E322"/>
      <c r="F322"/>
      <c r="G322"/>
    </row>
    <row r="323" spans="1:7" ht="15" customHeight="1">
      <c r="A323"/>
      <c r="B323"/>
      <c r="C323"/>
      <c r="D323"/>
      <c r="E323"/>
      <c r="F323"/>
      <c r="G323"/>
    </row>
    <row r="324" spans="1:7" ht="18.75" customHeight="1">
      <c r="A324"/>
      <c r="B324"/>
      <c r="C324"/>
      <c r="D324"/>
      <c r="E324"/>
      <c r="F324"/>
      <c r="G324"/>
    </row>
    <row r="325" spans="1:7" ht="18.75" customHeight="1">
      <c r="A325"/>
      <c r="B325"/>
      <c r="C325"/>
      <c r="D325"/>
      <c r="E325"/>
      <c r="F325"/>
      <c r="G325"/>
    </row>
    <row r="326" spans="1:7" ht="18.75" customHeight="1">
      <c r="A326"/>
      <c r="B326"/>
      <c r="C326"/>
      <c r="D326"/>
      <c r="E326"/>
      <c r="F326"/>
      <c r="G326"/>
    </row>
    <row r="327" spans="1:7" ht="18.75" customHeight="1">
      <c r="A327"/>
      <c r="B327"/>
      <c r="C327"/>
      <c r="D327"/>
      <c r="E327"/>
      <c r="F327"/>
      <c r="G327"/>
    </row>
    <row r="328" spans="1:7" ht="18.75" customHeight="1">
      <c r="A328"/>
      <c r="B328"/>
      <c r="C328"/>
      <c r="D328"/>
      <c r="E328"/>
      <c r="F328"/>
      <c r="G328"/>
    </row>
    <row r="329" spans="1:7" ht="18.75" customHeight="1">
      <c r="A329"/>
      <c r="B329"/>
      <c r="C329"/>
      <c r="D329"/>
      <c r="E329"/>
      <c r="F329"/>
      <c r="G329"/>
    </row>
    <row r="330" spans="1:7" ht="18.75" customHeight="1">
      <c r="A330"/>
      <c r="B330"/>
      <c r="C330"/>
      <c r="D330"/>
      <c r="E330"/>
      <c r="F330"/>
      <c r="G330"/>
    </row>
    <row r="331" spans="1:7" ht="18.75" customHeight="1">
      <c r="A331"/>
      <c r="B331"/>
      <c r="C331"/>
      <c r="D331"/>
      <c r="E331"/>
      <c r="F331"/>
      <c r="G331"/>
    </row>
    <row r="332" spans="1:7" ht="18.75" customHeight="1">
      <c r="A332"/>
      <c r="B332"/>
      <c r="C332"/>
      <c r="D332"/>
      <c r="E332"/>
      <c r="F332"/>
      <c r="G332"/>
    </row>
    <row r="333" spans="1:7" ht="18.75" customHeight="1">
      <c r="A333"/>
      <c r="B333"/>
      <c r="C333"/>
      <c r="D333"/>
      <c r="E333"/>
      <c r="F333"/>
      <c r="G333"/>
    </row>
    <row r="334" spans="1:7" ht="18.75" customHeight="1">
      <c r="A334"/>
      <c r="B334"/>
      <c r="C334"/>
      <c r="D334"/>
      <c r="E334"/>
      <c r="F334"/>
      <c r="G334"/>
    </row>
    <row r="335" spans="1:7" ht="18.75" customHeight="1">
      <c r="A335"/>
      <c r="B335"/>
      <c r="C335"/>
      <c r="D335"/>
      <c r="E335"/>
      <c r="F335"/>
      <c r="G335"/>
    </row>
    <row r="336" spans="1:7" ht="18.75" customHeight="1">
      <c r="A336"/>
      <c r="B336"/>
      <c r="C336"/>
      <c r="D336"/>
      <c r="E336"/>
      <c r="F336"/>
      <c r="G336"/>
    </row>
    <row r="337" spans="1:7" ht="18.75" customHeight="1">
      <c r="A337"/>
      <c r="B337"/>
      <c r="C337"/>
      <c r="D337"/>
      <c r="E337"/>
      <c r="F337"/>
      <c r="G337"/>
    </row>
    <row r="338" spans="1:7" ht="18.75" customHeight="1">
      <c r="A338"/>
      <c r="B338"/>
      <c r="C338"/>
      <c r="D338"/>
      <c r="E338"/>
      <c r="F338"/>
      <c r="G338"/>
    </row>
    <row r="339" spans="1:7" ht="18.75" customHeight="1">
      <c r="A339"/>
      <c r="B339"/>
      <c r="C339"/>
      <c r="D339"/>
      <c r="E339"/>
      <c r="F339"/>
      <c r="G339"/>
    </row>
    <row r="340" spans="1:7" ht="18.75" customHeight="1">
      <c r="A340"/>
      <c r="B340"/>
      <c r="C340"/>
      <c r="D340"/>
      <c r="E340"/>
      <c r="F340"/>
      <c r="G340"/>
    </row>
    <row r="341" spans="1:7" ht="18.75" customHeight="1">
      <c r="A341"/>
      <c r="B341"/>
      <c r="C341"/>
      <c r="D341"/>
      <c r="E341"/>
      <c r="F341"/>
      <c r="G341"/>
    </row>
    <row r="342" spans="1:7" ht="18.75" customHeight="1">
      <c r="A342"/>
      <c r="B342"/>
      <c r="C342"/>
      <c r="D342"/>
      <c r="E342"/>
      <c r="F342"/>
      <c r="G342"/>
    </row>
    <row r="343" spans="1:7" ht="18.75" customHeight="1">
      <c r="A343"/>
      <c r="B343"/>
      <c r="C343"/>
      <c r="D343"/>
      <c r="E343"/>
      <c r="F343"/>
      <c r="G343"/>
    </row>
    <row r="344" spans="1:7" ht="18.75" customHeight="1">
      <c r="A344"/>
      <c r="B344"/>
      <c r="C344"/>
      <c r="D344"/>
      <c r="E344"/>
      <c r="F344"/>
      <c r="G344"/>
    </row>
  </sheetData>
  <mergeCells count="118">
    <mergeCell ref="A1:G1"/>
    <mergeCell ref="A2:G2"/>
    <mergeCell ref="A3:G3"/>
    <mergeCell ref="A4:G4"/>
    <mergeCell ref="A5:G5"/>
    <mergeCell ref="B55:D55"/>
    <mergeCell ref="D20:G21"/>
    <mergeCell ref="A6:G6"/>
    <mergeCell ref="A7:G7"/>
    <mergeCell ref="A8:G8"/>
    <mergeCell ref="B56:D56"/>
    <mergeCell ref="C99:D99"/>
    <mergeCell ref="C93:D93"/>
    <mergeCell ref="A99:B99"/>
    <mergeCell ref="B66:F83"/>
    <mergeCell ref="D9:G12"/>
    <mergeCell ref="D14:G17"/>
    <mergeCell ref="D23:G24"/>
    <mergeCell ref="A62:G63"/>
    <mergeCell ref="A64:G65"/>
    <mergeCell ref="A94:B94"/>
    <mergeCell ref="A89:B90"/>
    <mergeCell ref="C90:D90"/>
    <mergeCell ref="A92:B92"/>
    <mergeCell ref="C96:D96"/>
    <mergeCell ref="C89:D89"/>
    <mergeCell ref="C100:D100"/>
    <mergeCell ref="C94:D94"/>
    <mergeCell ref="C95:D95"/>
    <mergeCell ref="A98:B98"/>
    <mergeCell ref="A91:B91"/>
    <mergeCell ref="C97:D97"/>
    <mergeCell ref="C98:D98"/>
    <mergeCell ref="C91:D91"/>
    <mergeCell ref="C92:D92"/>
    <mergeCell ref="A100:B100"/>
    <mergeCell ref="A95:B95"/>
    <mergeCell ref="A93:B93"/>
    <mergeCell ref="A97:B97"/>
    <mergeCell ref="A96:B96"/>
    <mergeCell ref="A101:B101"/>
    <mergeCell ref="C101:D101"/>
    <mergeCell ref="A102:B102"/>
    <mergeCell ref="C102:D102"/>
    <mergeCell ref="A103:B103"/>
    <mergeCell ref="C103:D103"/>
    <mergeCell ref="A160:G161"/>
    <mergeCell ref="A157:G159"/>
    <mergeCell ref="A155:G156"/>
    <mergeCell ref="A153:G154"/>
    <mergeCell ref="A149:G152"/>
    <mergeCell ref="A116:B116"/>
    <mergeCell ref="C116:D116"/>
    <mergeCell ref="A117:B117"/>
    <mergeCell ref="A108:B108"/>
    <mergeCell ref="C108:D108"/>
    <mergeCell ref="A111:B111"/>
    <mergeCell ref="C111:D111"/>
    <mergeCell ref="C130:D130"/>
    <mergeCell ref="C131:D131"/>
    <mergeCell ref="A112:B112"/>
    <mergeCell ref="C112:D112"/>
    <mergeCell ref="A113:B113"/>
    <mergeCell ref="C113:D113"/>
    <mergeCell ref="A143:B143"/>
    <mergeCell ref="C123:D123"/>
    <mergeCell ref="C124:D124"/>
    <mergeCell ref="C126:D126"/>
    <mergeCell ref="C137:D137"/>
    <mergeCell ref="C138:D138"/>
    <mergeCell ref="C117:D117"/>
    <mergeCell ref="A131:B131"/>
    <mergeCell ref="A132:B132"/>
    <mergeCell ref="A136:B136"/>
    <mergeCell ref="A121:B121"/>
    <mergeCell ref="C121:D121"/>
    <mergeCell ref="A122:B122"/>
    <mergeCell ref="C122:D122"/>
    <mergeCell ref="A123:B123"/>
    <mergeCell ref="A124:B124"/>
    <mergeCell ref="C119:D119"/>
    <mergeCell ref="A120:B120"/>
    <mergeCell ref="C120:D120"/>
    <mergeCell ref="C132:D132"/>
    <mergeCell ref="A133:B133"/>
    <mergeCell ref="C133:D133"/>
    <mergeCell ref="A134:B134"/>
    <mergeCell ref="C134:D134"/>
    <mergeCell ref="A135:B135"/>
    <mergeCell ref="C135:D135"/>
    <mergeCell ref="A109:B110"/>
    <mergeCell ref="C109:D109"/>
    <mergeCell ref="C110:D110"/>
    <mergeCell ref="A127:B128"/>
    <mergeCell ref="C127:D127"/>
    <mergeCell ref="C128:D128"/>
    <mergeCell ref="A126:B126"/>
    <mergeCell ref="A118:B118"/>
    <mergeCell ref="C118:D118"/>
    <mergeCell ref="A119:B119"/>
    <mergeCell ref="A129:B129"/>
    <mergeCell ref="C129:D129"/>
    <mergeCell ref="A130:B130"/>
    <mergeCell ref="A114:B114"/>
    <mergeCell ref="C114:D114"/>
    <mergeCell ref="A115:B115"/>
    <mergeCell ref="C115:D115"/>
    <mergeCell ref="C136:D136"/>
    <mergeCell ref="A140:B140"/>
    <mergeCell ref="C140:D140"/>
    <mergeCell ref="A141:B141"/>
    <mergeCell ref="C141:D141"/>
    <mergeCell ref="A142:B142"/>
    <mergeCell ref="C142:D142"/>
    <mergeCell ref="A137:B137"/>
    <mergeCell ref="A138:B138"/>
    <mergeCell ref="A139:B139"/>
    <mergeCell ref="C139:D139"/>
  </mergeCells>
  <phoneticPr fontId="0" type="noConversion"/>
  <pageMargins left="0.59055118110236227" right="0.39370078740157483" top="0.31496062992125984" bottom="1.299212598425197" header="0.31496062992125984" footer="0.51181102362204722"/>
  <pageSetup paperSize="9" orientation="portrait" r:id="rId1"/>
  <headerFooter scaleWithDoc="0">
    <oddHeader>&amp;L&amp;G&amp;R&amp;G</oddHeader>
    <oddFooter>&amp;L&amp;G&amp;R&amp;"Nunito Sans,Negrito"&amp;K00578DPágina &amp;P de &amp;N</oddFooter>
  </headerFooter>
  <rowBreaks count="1" manualBreakCount="1">
    <brk id="142" max="6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/>
  <dimension ref="A2:G26"/>
  <sheetViews>
    <sheetView workbookViewId="0">
      <selection activeCell="A4" sqref="A1:IV65536"/>
    </sheetView>
  </sheetViews>
  <sheetFormatPr defaultRowHeight="13.2"/>
  <cols>
    <col min="1" max="1" width="35" bestFit="1" customWidth="1"/>
    <col min="6" max="6" width="12.5546875" bestFit="1" customWidth="1"/>
  </cols>
  <sheetData>
    <row r="2" spans="1:7" ht="15.6">
      <c r="A2" s="146"/>
      <c r="B2" s="147" t="s">
        <v>302</v>
      </c>
    </row>
    <row r="4" spans="1:7">
      <c r="A4" s="3"/>
      <c r="B4" s="148" t="s">
        <v>303</v>
      </c>
      <c r="D4" s="148" t="s">
        <v>304</v>
      </c>
      <c r="F4" s="148" t="s">
        <v>305</v>
      </c>
    </row>
    <row r="5" spans="1:7">
      <c r="B5" t="s">
        <v>306</v>
      </c>
      <c r="D5" s="149">
        <v>45302</v>
      </c>
      <c r="F5" s="150" t="s">
        <v>307</v>
      </c>
    </row>
    <row r="6" spans="1:7">
      <c r="F6" s="151"/>
    </row>
    <row r="7" spans="1:7">
      <c r="A7" s="3"/>
      <c r="B7" s="148" t="s">
        <v>308</v>
      </c>
      <c r="D7" s="148" t="s">
        <v>309</v>
      </c>
      <c r="F7" s="148" t="s">
        <v>310</v>
      </c>
    </row>
    <row r="8" spans="1:7">
      <c r="B8" t="s">
        <v>311</v>
      </c>
      <c r="D8" s="152">
        <v>0.49265046296296294</v>
      </c>
      <c r="F8" t="s">
        <v>311</v>
      </c>
    </row>
    <row r="9" spans="1:7">
      <c r="E9" s="148"/>
    </row>
    <row r="10" spans="1:7">
      <c r="A10" s="3"/>
      <c r="B10" s="148" t="s">
        <v>312</v>
      </c>
      <c r="D10" s="148" t="s">
        <v>313</v>
      </c>
      <c r="E10" s="148"/>
      <c r="F10" s="148"/>
    </row>
    <row r="11" spans="1:7">
      <c r="B11" t="s">
        <v>314</v>
      </c>
      <c r="E11" s="148"/>
    </row>
    <row r="12" spans="1:7">
      <c r="E12" s="148"/>
    </row>
    <row r="13" spans="1:7">
      <c r="A13" s="3" t="s">
        <v>315</v>
      </c>
      <c r="B13" s="3" t="s">
        <v>316</v>
      </c>
      <c r="C13" s="3" t="s">
        <v>317</v>
      </c>
      <c r="D13" s="3" t="s">
        <v>318</v>
      </c>
      <c r="E13" s="3" t="s">
        <v>319</v>
      </c>
      <c r="F13" s="3" t="s">
        <v>320</v>
      </c>
      <c r="G13" s="3"/>
    </row>
    <row r="14" spans="1:7">
      <c r="A14" t="s">
        <v>321</v>
      </c>
      <c r="B14">
        <v>7.5080105000000001</v>
      </c>
      <c r="C14">
        <v>7.51</v>
      </c>
      <c r="D14">
        <v>999</v>
      </c>
      <c r="E14">
        <v>-999</v>
      </c>
      <c r="F14">
        <v>-1.9894999999999999E-3</v>
      </c>
    </row>
    <row r="15" spans="1:7">
      <c r="A15" t="s">
        <v>322</v>
      </c>
      <c r="B15">
        <v>17.5148984</v>
      </c>
      <c r="C15">
        <v>17.510000000000002</v>
      </c>
      <c r="D15">
        <v>999</v>
      </c>
      <c r="E15">
        <v>-999</v>
      </c>
      <c r="F15">
        <v>4.8983999999999998E-3</v>
      </c>
    </row>
    <row r="16" spans="1:7">
      <c r="A16" t="s">
        <v>323</v>
      </c>
      <c r="B16">
        <v>22.5065539</v>
      </c>
      <c r="C16">
        <v>22.51</v>
      </c>
      <c r="D16">
        <v>999</v>
      </c>
      <c r="E16">
        <v>-999</v>
      </c>
      <c r="F16">
        <v>-3.4461000000000001E-3</v>
      </c>
    </row>
    <row r="17" spans="1:6">
      <c r="A17" t="s">
        <v>324</v>
      </c>
      <c r="B17">
        <v>32.514244499999997</v>
      </c>
      <c r="C17">
        <v>32.51</v>
      </c>
      <c r="D17">
        <v>999</v>
      </c>
      <c r="E17">
        <v>-999</v>
      </c>
      <c r="F17">
        <v>4.2445E-3</v>
      </c>
    </row>
    <row r="18" spans="1:6">
      <c r="A18" t="s">
        <v>325</v>
      </c>
      <c r="B18">
        <v>37.505979600000003</v>
      </c>
      <c r="C18">
        <v>37.51</v>
      </c>
      <c r="D18">
        <v>999</v>
      </c>
      <c r="E18">
        <v>-999</v>
      </c>
      <c r="F18">
        <v>-4.0204000000000004E-3</v>
      </c>
    </row>
    <row r="19" spans="1:6">
      <c r="A19" t="s">
        <v>326</v>
      </c>
      <c r="B19">
        <v>47.519904199999999</v>
      </c>
      <c r="C19">
        <v>47.52</v>
      </c>
      <c r="D19">
        <v>999</v>
      </c>
      <c r="E19">
        <v>-999</v>
      </c>
      <c r="F19">
        <v>-9.5799999999999998E-5</v>
      </c>
    </row>
    <row r="20" spans="1:6">
      <c r="A20" t="s">
        <v>327</v>
      </c>
      <c r="B20">
        <v>52.5024978</v>
      </c>
      <c r="C20">
        <v>52.5</v>
      </c>
      <c r="D20">
        <v>999</v>
      </c>
      <c r="E20">
        <v>-999</v>
      </c>
      <c r="F20">
        <v>2.4978000000000001E-3</v>
      </c>
    </row>
    <row r="21" spans="1:6">
      <c r="A21" t="s">
        <v>328</v>
      </c>
      <c r="B21">
        <v>62.526448600000002</v>
      </c>
      <c r="C21">
        <v>62.53</v>
      </c>
      <c r="D21">
        <v>999</v>
      </c>
      <c r="E21">
        <v>-999</v>
      </c>
      <c r="F21">
        <v>-3.5514000000000001E-3</v>
      </c>
    </row>
    <row r="22" spans="1:6">
      <c r="A22" t="s">
        <v>329</v>
      </c>
      <c r="B22">
        <v>67.498203099999998</v>
      </c>
      <c r="C22">
        <v>67.5</v>
      </c>
      <c r="D22">
        <v>999</v>
      </c>
      <c r="E22">
        <v>-999</v>
      </c>
      <c r="F22">
        <v>-1.7968999999999999E-3</v>
      </c>
    </row>
    <row r="23" spans="1:6">
      <c r="A23" t="s">
        <v>330</v>
      </c>
      <c r="B23">
        <v>77.526469500000005</v>
      </c>
      <c r="C23">
        <v>77.53</v>
      </c>
      <c r="D23">
        <v>999</v>
      </c>
      <c r="E23">
        <v>-999</v>
      </c>
      <c r="F23">
        <v>-3.5304999999999998E-3</v>
      </c>
    </row>
    <row r="24" spans="1:6">
      <c r="A24" t="s">
        <v>331</v>
      </c>
      <c r="B24">
        <v>82.497019199999997</v>
      </c>
      <c r="C24">
        <v>82.5</v>
      </c>
      <c r="D24">
        <v>999</v>
      </c>
      <c r="E24">
        <v>-999</v>
      </c>
      <c r="F24">
        <v>-2.9808E-3</v>
      </c>
    </row>
    <row r="25" spans="1:6">
      <c r="A25" t="s">
        <v>332</v>
      </c>
      <c r="B25">
        <v>92.523884800000005</v>
      </c>
      <c r="C25">
        <v>92.52</v>
      </c>
      <c r="D25">
        <v>999</v>
      </c>
      <c r="E25">
        <v>-999</v>
      </c>
      <c r="F25">
        <v>3.8847999999999999E-3</v>
      </c>
    </row>
    <row r="26" spans="1:6">
      <c r="A26" t="s">
        <v>333</v>
      </c>
      <c r="B26">
        <v>100.011217</v>
      </c>
      <c r="C26">
        <v>100.01</v>
      </c>
      <c r="D26">
        <v>999</v>
      </c>
      <c r="E26">
        <v>-999</v>
      </c>
      <c r="F26">
        <v>1.217E-3</v>
      </c>
    </row>
  </sheetData>
  <sheetProtection password="F7E3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/>
  <dimension ref="A2:G26"/>
  <sheetViews>
    <sheetView topLeftCell="A5" workbookViewId="0">
      <selection activeCell="A4" sqref="A1:IV65536"/>
    </sheetView>
  </sheetViews>
  <sheetFormatPr defaultRowHeight="13.2"/>
  <cols>
    <col min="1" max="1" width="35" bestFit="1" customWidth="1"/>
    <col min="6" max="6" width="12.5546875" bestFit="1" customWidth="1"/>
  </cols>
  <sheetData>
    <row r="2" spans="1:7" ht="15.6">
      <c r="A2" s="146"/>
      <c r="B2" s="147" t="s">
        <v>302</v>
      </c>
    </row>
    <row r="4" spans="1:7">
      <c r="A4" s="3"/>
      <c r="B4" s="148" t="s">
        <v>303</v>
      </c>
      <c r="D4" s="148" t="s">
        <v>304</v>
      </c>
      <c r="F4" s="148" t="s">
        <v>305</v>
      </c>
    </row>
    <row r="5" spans="1:7">
      <c r="B5" t="s">
        <v>306</v>
      </c>
      <c r="D5" s="149">
        <v>45302</v>
      </c>
      <c r="F5" s="150" t="s">
        <v>307</v>
      </c>
    </row>
    <row r="6" spans="1:7">
      <c r="F6" s="151"/>
    </row>
    <row r="7" spans="1:7">
      <c r="A7" s="3"/>
      <c r="B7" s="148" t="s">
        <v>308</v>
      </c>
      <c r="D7" s="148" t="s">
        <v>309</v>
      </c>
      <c r="F7" s="148" t="s">
        <v>310</v>
      </c>
    </row>
    <row r="8" spans="1:7">
      <c r="B8" t="s">
        <v>311</v>
      </c>
      <c r="D8" s="152">
        <v>0.49377314814814816</v>
      </c>
      <c r="F8" t="s">
        <v>334</v>
      </c>
    </row>
    <row r="9" spans="1:7">
      <c r="E9" s="148"/>
    </row>
    <row r="10" spans="1:7">
      <c r="A10" s="3"/>
      <c r="B10" s="148" t="s">
        <v>312</v>
      </c>
      <c r="D10" s="148" t="s">
        <v>313</v>
      </c>
      <c r="E10" s="148"/>
      <c r="F10" s="148"/>
    </row>
    <row r="11" spans="1:7">
      <c r="B11" t="s">
        <v>314</v>
      </c>
      <c r="E11" s="148"/>
    </row>
    <row r="12" spans="1:7">
      <c r="E12" s="148"/>
    </row>
    <row r="13" spans="1:7">
      <c r="A13" s="3" t="s">
        <v>315</v>
      </c>
      <c r="B13" s="3" t="s">
        <v>316</v>
      </c>
      <c r="C13" s="3" t="s">
        <v>317</v>
      </c>
      <c r="D13" s="3" t="s">
        <v>318</v>
      </c>
      <c r="E13" s="3" t="s">
        <v>319</v>
      </c>
      <c r="F13" s="3" t="s">
        <v>320</v>
      </c>
      <c r="G13" s="3"/>
    </row>
    <row r="14" spans="1:7">
      <c r="A14" t="s">
        <v>321</v>
      </c>
      <c r="B14">
        <v>7.5080187</v>
      </c>
      <c r="C14">
        <v>7.51</v>
      </c>
      <c r="D14">
        <v>999</v>
      </c>
      <c r="E14">
        <v>-999</v>
      </c>
      <c r="F14">
        <v>-1.9813000000000001E-3</v>
      </c>
    </row>
    <row r="15" spans="1:7">
      <c r="A15" t="s">
        <v>322</v>
      </c>
      <c r="B15">
        <v>17.514889499999999</v>
      </c>
      <c r="C15">
        <v>17.510000000000002</v>
      </c>
      <c r="D15">
        <v>999</v>
      </c>
      <c r="E15">
        <v>-999</v>
      </c>
      <c r="F15">
        <v>4.8894999999999997E-3</v>
      </c>
    </row>
    <row r="16" spans="1:7">
      <c r="A16" t="s">
        <v>323</v>
      </c>
      <c r="B16">
        <v>22.5065542</v>
      </c>
      <c r="C16">
        <v>22.51</v>
      </c>
      <c r="D16">
        <v>999</v>
      </c>
      <c r="E16">
        <v>-999</v>
      </c>
      <c r="F16">
        <v>-3.4458000000000002E-3</v>
      </c>
    </row>
    <row r="17" spans="1:6">
      <c r="A17" t="s">
        <v>324</v>
      </c>
      <c r="B17">
        <v>32.514227200000001</v>
      </c>
      <c r="C17">
        <v>32.51</v>
      </c>
      <c r="D17">
        <v>999</v>
      </c>
      <c r="E17">
        <v>-999</v>
      </c>
      <c r="F17">
        <v>4.2272000000000004E-3</v>
      </c>
    </row>
    <row r="18" spans="1:6">
      <c r="A18" t="s">
        <v>325</v>
      </c>
      <c r="B18">
        <v>37.505935999999998</v>
      </c>
      <c r="C18">
        <v>37.51</v>
      </c>
      <c r="D18">
        <v>999</v>
      </c>
      <c r="E18">
        <v>-999</v>
      </c>
      <c r="F18">
        <v>-4.0639999999999999E-3</v>
      </c>
    </row>
    <row r="19" spans="1:6">
      <c r="A19" t="s">
        <v>326</v>
      </c>
      <c r="B19">
        <v>47.519874399999999</v>
      </c>
      <c r="C19">
        <v>47.52</v>
      </c>
      <c r="D19">
        <v>999</v>
      </c>
      <c r="E19">
        <v>-999</v>
      </c>
      <c r="F19">
        <v>-1.2559999999999999E-4</v>
      </c>
    </row>
    <row r="20" spans="1:6">
      <c r="A20" t="s">
        <v>327</v>
      </c>
      <c r="B20">
        <v>52.502361499999999</v>
      </c>
      <c r="C20">
        <v>52.5</v>
      </c>
      <c r="D20">
        <v>999</v>
      </c>
      <c r="E20">
        <v>-999</v>
      </c>
      <c r="F20">
        <v>2.3614999999999999E-3</v>
      </c>
    </row>
    <row r="21" spans="1:6">
      <c r="A21" t="s">
        <v>328</v>
      </c>
      <c r="B21">
        <v>62.526435800000002</v>
      </c>
      <c r="C21">
        <v>62.53</v>
      </c>
      <c r="D21">
        <v>999</v>
      </c>
      <c r="E21">
        <v>-999</v>
      </c>
      <c r="F21">
        <v>-3.5642E-3</v>
      </c>
    </row>
    <row r="22" spans="1:6">
      <c r="A22" t="s">
        <v>329</v>
      </c>
      <c r="B22">
        <v>67.498183900000001</v>
      </c>
      <c r="C22">
        <v>67.5</v>
      </c>
      <c r="D22">
        <v>999</v>
      </c>
      <c r="E22">
        <v>-999</v>
      </c>
      <c r="F22">
        <v>-1.8161E-3</v>
      </c>
    </row>
    <row r="23" spans="1:6">
      <c r="A23" t="s">
        <v>330</v>
      </c>
      <c r="B23">
        <v>77.526447200000007</v>
      </c>
      <c r="C23">
        <v>77.53</v>
      </c>
      <c r="D23">
        <v>999</v>
      </c>
      <c r="E23">
        <v>-999</v>
      </c>
      <c r="F23">
        <v>-3.5528000000000001E-3</v>
      </c>
    </row>
    <row r="24" spans="1:6">
      <c r="A24" t="s">
        <v>331</v>
      </c>
      <c r="B24">
        <v>82.496963899999997</v>
      </c>
      <c r="C24">
        <v>82.5</v>
      </c>
      <c r="D24">
        <v>999</v>
      </c>
      <c r="E24">
        <v>-999</v>
      </c>
      <c r="F24">
        <v>-3.0360999999999999E-3</v>
      </c>
    </row>
    <row r="25" spans="1:6">
      <c r="A25" t="s">
        <v>332</v>
      </c>
      <c r="B25">
        <v>92.523854400000005</v>
      </c>
      <c r="C25">
        <v>92.52</v>
      </c>
      <c r="D25">
        <v>999</v>
      </c>
      <c r="E25">
        <v>-999</v>
      </c>
      <c r="F25">
        <v>3.8544E-3</v>
      </c>
    </row>
    <row r="26" spans="1:6">
      <c r="A26" t="s">
        <v>333</v>
      </c>
      <c r="B26">
        <v>100.01115710000001</v>
      </c>
      <c r="C26">
        <v>100.01</v>
      </c>
      <c r="D26">
        <v>999</v>
      </c>
      <c r="E26">
        <v>-999</v>
      </c>
      <c r="F26">
        <v>1.1571000000000001E-3</v>
      </c>
    </row>
  </sheetData>
  <sheetProtection password="F7E3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8"/>
  <dimension ref="A2:G26"/>
  <sheetViews>
    <sheetView workbookViewId="0">
      <selection activeCell="A4" sqref="A1:IV65536"/>
    </sheetView>
  </sheetViews>
  <sheetFormatPr defaultRowHeight="13.2"/>
  <cols>
    <col min="1" max="1" width="35" bestFit="1" customWidth="1"/>
    <col min="6" max="6" width="12.5546875" bestFit="1" customWidth="1"/>
  </cols>
  <sheetData>
    <row r="2" spans="1:7" ht="15.6">
      <c r="A2" s="146"/>
      <c r="B2" s="147" t="s">
        <v>302</v>
      </c>
    </row>
    <row r="4" spans="1:7">
      <c r="A4" s="3"/>
      <c r="B4" s="148" t="s">
        <v>303</v>
      </c>
      <c r="D4" s="148" t="s">
        <v>304</v>
      </c>
      <c r="F4" s="148" t="s">
        <v>305</v>
      </c>
    </row>
    <row r="5" spans="1:7">
      <c r="B5" t="s">
        <v>306</v>
      </c>
      <c r="D5" s="149">
        <v>45302</v>
      </c>
      <c r="F5" s="150" t="s">
        <v>307</v>
      </c>
    </row>
    <row r="6" spans="1:7">
      <c r="F6" s="151"/>
    </row>
    <row r="7" spans="1:7">
      <c r="A7" s="3"/>
      <c r="B7" s="148" t="s">
        <v>308</v>
      </c>
      <c r="D7" s="148" t="s">
        <v>309</v>
      </c>
      <c r="F7" s="148" t="s">
        <v>310</v>
      </c>
    </row>
    <row r="8" spans="1:7">
      <c r="B8" t="s">
        <v>311</v>
      </c>
      <c r="D8" s="152">
        <v>0.49488425925925927</v>
      </c>
      <c r="F8" t="s">
        <v>335</v>
      </c>
    </row>
    <row r="9" spans="1:7">
      <c r="E9" s="148"/>
    </row>
    <row r="10" spans="1:7">
      <c r="A10" s="3"/>
      <c r="B10" s="148" t="s">
        <v>312</v>
      </c>
      <c r="D10" s="148" t="s">
        <v>313</v>
      </c>
      <c r="E10" s="148"/>
      <c r="F10" s="148"/>
    </row>
    <row r="11" spans="1:7">
      <c r="B11" t="s">
        <v>314</v>
      </c>
      <c r="E11" s="148"/>
    </row>
    <row r="12" spans="1:7">
      <c r="E12" s="148"/>
    </row>
    <row r="13" spans="1:7">
      <c r="A13" s="3" t="s">
        <v>315</v>
      </c>
      <c r="B13" s="3" t="s">
        <v>316</v>
      </c>
      <c r="C13" s="3" t="s">
        <v>317</v>
      </c>
      <c r="D13" s="3" t="s">
        <v>318</v>
      </c>
      <c r="E13" s="3" t="s">
        <v>319</v>
      </c>
      <c r="F13" s="3" t="s">
        <v>320</v>
      </c>
      <c r="G13" s="3"/>
    </row>
    <row r="14" spans="1:7">
      <c r="A14" t="s">
        <v>321</v>
      </c>
      <c r="B14">
        <v>7.5079988999999996</v>
      </c>
      <c r="C14">
        <v>7.51</v>
      </c>
      <c r="D14">
        <v>999</v>
      </c>
      <c r="E14">
        <v>-999</v>
      </c>
      <c r="F14">
        <v>-2.0011E-3</v>
      </c>
    </row>
    <row r="15" spans="1:7">
      <c r="A15" t="s">
        <v>322</v>
      </c>
      <c r="B15">
        <v>17.514895200000002</v>
      </c>
      <c r="C15">
        <v>17.510000000000002</v>
      </c>
      <c r="D15">
        <v>999</v>
      </c>
      <c r="E15">
        <v>-999</v>
      </c>
      <c r="F15">
        <v>4.8951999999999997E-3</v>
      </c>
    </row>
    <row r="16" spans="1:7">
      <c r="A16" t="s">
        <v>323</v>
      </c>
      <c r="B16">
        <v>22.5065557</v>
      </c>
      <c r="C16">
        <v>22.51</v>
      </c>
      <c r="D16">
        <v>999</v>
      </c>
      <c r="E16">
        <v>-999</v>
      </c>
      <c r="F16">
        <v>-3.4443E-3</v>
      </c>
    </row>
    <row r="17" spans="1:6">
      <c r="A17" t="s">
        <v>324</v>
      </c>
      <c r="B17">
        <v>32.514249</v>
      </c>
      <c r="C17">
        <v>32.51</v>
      </c>
      <c r="D17">
        <v>999</v>
      </c>
      <c r="E17">
        <v>-999</v>
      </c>
      <c r="F17">
        <v>4.2490000000000002E-3</v>
      </c>
    </row>
    <row r="18" spans="1:6">
      <c r="A18" t="s">
        <v>325</v>
      </c>
      <c r="B18">
        <v>37.505971600000002</v>
      </c>
      <c r="C18">
        <v>37.51</v>
      </c>
      <c r="D18">
        <v>999</v>
      </c>
      <c r="E18">
        <v>-999</v>
      </c>
      <c r="F18">
        <v>-4.0283999999999997E-3</v>
      </c>
    </row>
    <row r="19" spans="1:6">
      <c r="A19" t="s">
        <v>326</v>
      </c>
      <c r="B19">
        <v>47.519911299999997</v>
      </c>
      <c r="C19">
        <v>47.52</v>
      </c>
      <c r="D19">
        <v>999</v>
      </c>
      <c r="E19">
        <v>-999</v>
      </c>
      <c r="F19">
        <v>-8.8700000000000001E-5</v>
      </c>
    </row>
    <row r="20" spans="1:6">
      <c r="A20" t="s">
        <v>327</v>
      </c>
      <c r="B20">
        <v>52.502343099999997</v>
      </c>
      <c r="C20">
        <v>52.5</v>
      </c>
      <c r="D20">
        <v>999</v>
      </c>
      <c r="E20">
        <v>-999</v>
      </c>
      <c r="F20">
        <v>2.3430999999999999E-3</v>
      </c>
    </row>
    <row r="21" spans="1:6">
      <c r="A21" t="s">
        <v>328</v>
      </c>
      <c r="B21">
        <v>62.526487899999999</v>
      </c>
      <c r="C21">
        <v>62.53</v>
      </c>
      <c r="D21">
        <v>999</v>
      </c>
      <c r="E21">
        <v>-999</v>
      </c>
      <c r="F21">
        <v>-3.5121000000000002E-3</v>
      </c>
    </row>
    <row r="22" spans="1:6">
      <c r="A22" t="s">
        <v>329</v>
      </c>
      <c r="B22">
        <v>67.498283700000002</v>
      </c>
      <c r="C22">
        <v>67.5</v>
      </c>
      <c r="D22">
        <v>999</v>
      </c>
      <c r="E22">
        <v>-999</v>
      </c>
      <c r="F22">
        <v>-1.7163E-3</v>
      </c>
    </row>
    <row r="23" spans="1:6">
      <c r="A23" t="s">
        <v>330</v>
      </c>
      <c r="B23">
        <v>77.526518999999993</v>
      </c>
      <c r="C23">
        <v>77.53</v>
      </c>
      <c r="D23">
        <v>999</v>
      </c>
      <c r="E23">
        <v>-999</v>
      </c>
      <c r="F23">
        <v>-3.4810000000000002E-3</v>
      </c>
    </row>
    <row r="24" spans="1:6">
      <c r="A24" t="s">
        <v>331</v>
      </c>
      <c r="B24">
        <v>82.497034999999997</v>
      </c>
      <c r="C24">
        <v>82.5</v>
      </c>
      <c r="D24">
        <v>999</v>
      </c>
      <c r="E24">
        <v>-999</v>
      </c>
      <c r="F24">
        <v>-2.9650000000000002E-3</v>
      </c>
    </row>
    <row r="25" spans="1:6">
      <c r="A25" t="s">
        <v>332</v>
      </c>
      <c r="B25">
        <v>92.523906699999998</v>
      </c>
      <c r="C25">
        <v>92.52</v>
      </c>
      <c r="D25">
        <v>999</v>
      </c>
      <c r="E25">
        <v>-999</v>
      </c>
      <c r="F25">
        <v>3.9066999999999999E-3</v>
      </c>
    </row>
    <row r="26" spans="1:6">
      <c r="A26" t="s">
        <v>333</v>
      </c>
      <c r="B26">
        <v>100.01119060000001</v>
      </c>
      <c r="C26">
        <v>100.01</v>
      </c>
      <c r="D26">
        <v>999</v>
      </c>
      <c r="E26">
        <v>-999</v>
      </c>
      <c r="F26">
        <v>1.1906E-3</v>
      </c>
    </row>
  </sheetData>
  <sheetProtection password="F7E3" sheet="1" objects="1" scenario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17</vt:i4>
      </vt:variant>
    </vt:vector>
  </HeadingPairs>
  <TitlesOfParts>
    <vt:vector size="36" baseType="lpstr">
      <vt:lpstr>Geral</vt:lpstr>
      <vt:lpstr>Padroes</vt:lpstr>
      <vt:lpstr>Dados</vt:lpstr>
      <vt:lpstr>CalAnterior</vt:lpstr>
      <vt:lpstr>Dados Processados</vt:lpstr>
      <vt:lpstr>certificado</vt:lpstr>
      <vt:lpstr>Med1</vt:lpstr>
      <vt:lpstr>Med2</vt:lpstr>
      <vt:lpstr>Med3</vt:lpstr>
      <vt:lpstr>Med4</vt:lpstr>
      <vt:lpstr>Med5</vt:lpstr>
      <vt:lpstr>Med6</vt:lpstr>
      <vt:lpstr>Med7</vt:lpstr>
      <vt:lpstr>Med8</vt:lpstr>
      <vt:lpstr>Med9</vt:lpstr>
      <vt:lpstr>Med10</vt:lpstr>
      <vt:lpstr>Med11</vt:lpstr>
      <vt:lpstr>Med12</vt:lpstr>
      <vt:lpstr>Med13</vt:lpstr>
      <vt:lpstr>certificado!Area_de_impressao</vt:lpstr>
      <vt:lpstr>Dados!Area_de_impressao</vt:lpstr>
      <vt:lpstr>'Dados Processados'!Area_de_impressao</vt:lpstr>
      <vt:lpstr>certificado!coef</vt:lpstr>
      <vt:lpstr>Dados!coef</vt:lpstr>
      <vt:lpstr>'Dados Processados'!coef</vt:lpstr>
      <vt:lpstr>coefCMM</vt:lpstr>
      <vt:lpstr>certificado!fm</vt:lpstr>
      <vt:lpstr>Dados!fm</vt:lpstr>
      <vt:lpstr>'Dados Processados'!fm</vt:lpstr>
      <vt:lpstr>certificado!serv</vt:lpstr>
      <vt:lpstr>Dados!serv</vt:lpstr>
      <vt:lpstr>'Dados Processados'!serv</vt:lpstr>
      <vt:lpstr>certificado!temp</vt:lpstr>
      <vt:lpstr>Dados!temp</vt:lpstr>
      <vt:lpstr>'Dados Processados'!temp</vt:lpstr>
      <vt:lpstr>certificado!Titulos_de_impressao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Gustavo Torres</cp:lastModifiedBy>
  <cp:lastPrinted>2024-01-12T10:47:32Z</cp:lastPrinted>
  <dcterms:created xsi:type="dcterms:W3CDTF">2000-01-13T12:13:39Z</dcterms:created>
  <dcterms:modified xsi:type="dcterms:W3CDTF">2024-01-24T14:29:39Z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50c0e9ef-f8a3-4e62-9968-8cabd14c6eb1</vt:lpwstr>
  </property>
</Properties>
</file>