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NEO\EF_CERTI\Arquivos VS Code\C138\certificados.xlsx\"/>
    </mc:Choice>
  </mc:AlternateContent>
  <xr:revisionPtr revIDLastSave="0" documentId="8_{B69EAC27-5074-45A7-9725-E287E6AF0EBE}" xr6:coauthVersionLast="47" xr6:coauthVersionMax="47" xr10:uidLastSave="{00000000-0000-0000-0000-000000000000}"/>
  <bookViews>
    <workbookView xWindow="3384" yWindow="3360" windowWidth="17280" windowHeight="8880" firstSheet="5" activeTab="5"/>
  </bookViews>
  <sheets>
    <sheet name="Geral" sheetId="5" state="hidden" r:id="rId1"/>
    <sheet name="Padroes" sheetId="11" state="hidden" r:id="rId2"/>
    <sheet name="Dados" sheetId="12" state="hidden" r:id="rId3"/>
    <sheet name="CalAnterior" sheetId="16" state="hidden" r:id="rId4"/>
    <sheet name="Dados Processados" sheetId="13" state="hidden" r:id="rId5"/>
    <sheet name="certificado" sheetId="14" r:id="rId6"/>
    <sheet name="Balanço " sheetId="15" state="hidden" r:id="rId7"/>
  </sheets>
  <definedNames>
    <definedName name="_xlnm.Print_Area" localSheetId="6">'Balanço '!$A$1:$H$28</definedName>
    <definedName name="_xlnm.Print_Area" localSheetId="5">certificado!$A$1:$G$114</definedName>
    <definedName name="_xlnm.Print_Area" localSheetId="2">Dados!$A$1:$H$55</definedName>
    <definedName name="_xlnm.Print_Area" localSheetId="4">'Dados Processados'!$A$1:$I$77</definedName>
    <definedName name="balanço">'Balanço '!$A$1:$H$28</definedName>
    <definedName name="certificado">certificado!$A$1:$G$116</definedName>
    <definedName name="ciclo" localSheetId="2">Dados!$B$12</definedName>
    <definedName name="ciclo" localSheetId="4">Dados!$B$12</definedName>
    <definedName name="ciclo">#REF!</definedName>
    <definedName name="coef" localSheetId="2">Dados!$D$11</definedName>
    <definedName name="coef" localSheetId="4">Dados!$D$11</definedName>
    <definedName name="coef">#REF!</definedName>
    <definedName name="DE" localSheetId="5">#REF!</definedName>
    <definedName name="DE" localSheetId="2">Dados!$D$10</definedName>
    <definedName name="DE" localSheetId="4">Dados!$D$10</definedName>
    <definedName name="DE">#REF!</definedName>
    <definedName name="des">#REF!</definedName>
    <definedName name="fm" localSheetId="2">Dados!$D$9</definedName>
    <definedName name="fm" localSheetId="4">Dados!$D$9</definedName>
    <definedName name="fm">#REF!</definedName>
    <definedName name="fmd">#REF!</definedName>
    <definedName name="fo">#REF!</definedName>
    <definedName name="nmfaixafim">Dados!$E$53</definedName>
    <definedName name="nmfaixaini">Dados!$E$52</definedName>
    <definedName name="nmres">Dados!$E$54</definedName>
    <definedName name="planilha">Dados!$A$1:$H$55</definedName>
    <definedName name="re" localSheetId="5">#REF!</definedName>
    <definedName name="re" localSheetId="2">Dados!#REF!</definedName>
    <definedName name="re" localSheetId="4">Dados!#REF!</definedName>
    <definedName name="re">#REF!</definedName>
    <definedName name="res">#REF!</definedName>
    <definedName name="SERV" localSheetId="6">#REF!</definedName>
    <definedName name="SERV" localSheetId="2">Dados!$E$7</definedName>
    <definedName name="SERV" localSheetId="4">Dados!$E$7</definedName>
    <definedName name="SERV">#REF!</definedName>
    <definedName name="st" localSheetId="5">#REF!</definedName>
    <definedName name="st" localSheetId="2">Dados!$D$12</definedName>
    <definedName name="st" localSheetId="4">Dados!$D$12</definedName>
    <definedName name="st">#REF!</definedName>
    <definedName name="td">#REF!</definedName>
    <definedName name="TEMP" localSheetId="2">Dados!$D$13</definedName>
    <definedName name="TEMP" localSheetId="4">Dados!$D$13</definedName>
    <definedName name="temp">#REF!</definedName>
    <definedName name="_xlnm.Print_Titles" localSheetId="5">certificado!$1:$5</definedName>
    <definedName name="ve">#REF!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4" i="14" l="1"/>
  <c r="G54" i="14"/>
  <c r="F54" i="14"/>
  <c r="B12" i="12"/>
  <c r="L18" i="14"/>
  <c r="D10" i="12"/>
  <c r="C35" i="14" s="1"/>
  <c r="T37" i="12"/>
  <c r="T38" i="12"/>
  <c r="G36" i="13"/>
  <c r="T39" i="12"/>
  <c r="G37" i="13" s="1"/>
  <c r="T40" i="12"/>
  <c r="G38" i="13"/>
  <c r="T41" i="12"/>
  <c r="G39" i="13" s="1"/>
  <c r="T42" i="12"/>
  <c r="G40" i="13"/>
  <c r="T43" i="12"/>
  <c r="G41" i="13" s="1"/>
  <c r="T48" i="12"/>
  <c r="T49" i="12"/>
  <c r="T50" i="12"/>
  <c r="C14" i="14"/>
  <c r="C9" i="14"/>
  <c r="Q12" i="12"/>
  <c r="O40" i="12"/>
  <c r="A104" i="14"/>
  <c r="C41" i="14"/>
  <c r="C38" i="14"/>
  <c r="L9" i="12"/>
  <c r="H12" i="12" s="1"/>
  <c r="AA11" i="12" s="1"/>
  <c r="AE11" i="12" s="1"/>
  <c r="G10" i="15" s="1"/>
  <c r="F10" i="15" s="1"/>
  <c r="C19" i="14"/>
  <c r="L59" i="12"/>
  <c r="B41" i="12" s="1"/>
  <c r="N36" i="12" s="1"/>
  <c r="A34" i="13" s="1"/>
  <c r="A98" i="14" s="1"/>
  <c r="L57" i="12"/>
  <c r="B40" i="12" s="1"/>
  <c r="N35" i="12" s="1"/>
  <c r="A33" i="13" s="1"/>
  <c r="L11" i="12"/>
  <c r="B17" i="12" s="1"/>
  <c r="N12" i="12" s="1"/>
  <c r="E10" i="12"/>
  <c r="A105" i="14"/>
  <c r="L47" i="14"/>
  <c r="L46" i="14"/>
  <c r="L44" i="14"/>
  <c r="L45" i="14"/>
  <c r="L17" i="14"/>
  <c r="L16" i="14"/>
  <c r="L15" i="14"/>
  <c r="L14" i="14"/>
  <c r="L7" i="14"/>
  <c r="L8" i="14"/>
  <c r="A60" i="14"/>
  <c r="A57" i="14"/>
  <c r="A54" i="14"/>
  <c r="B54" i="14"/>
  <c r="C49" i="14"/>
  <c r="C48" i="14"/>
  <c r="A48" i="14"/>
  <c r="C25" i="14"/>
  <c r="C22" i="14"/>
  <c r="A5" i="14"/>
  <c r="AC16" i="12"/>
  <c r="I42" i="13"/>
  <c r="F42" i="13"/>
  <c r="S37" i="12"/>
  <c r="S38" i="12"/>
  <c r="S39" i="12"/>
  <c r="S40" i="12"/>
  <c r="S41" i="12"/>
  <c r="S42" i="12"/>
  <c r="S43" i="12"/>
  <c r="U43" i="12"/>
  <c r="H41" i="13" s="1"/>
  <c r="U44" i="12"/>
  <c r="V43" i="12"/>
  <c r="I41" i="13"/>
  <c r="D42" i="13"/>
  <c r="C41" i="13"/>
  <c r="R37" i="12"/>
  <c r="E35" i="13"/>
  <c r="R38" i="12"/>
  <c r="E36" i="13"/>
  <c r="R39" i="12"/>
  <c r="E37" i="13"/>
  <c r="R40" i="12"/>
  <c r="E38" i="13"/>
  <c r="R41" i="12"/>
  <c r="E39" i="13"/>
  <c r="R42" i="12"/>
  <c r="E40" i="13"/>
  <c r="R43" i="12"/>
  <c r="E41" i="13"/>
  <c r="Q35" i="12"/>
  <c r="D33" i="13"/>
  <c r="Q36" i="12"/>
  <c r="D34" i="13"/>
  <c r="Q37" i="12"/>
  <c r="Q38" i="12"/>
  <c r="D36" i="13"/>
  <c r="Q39" i="12"/>
  <c r="D37" i="13" s="1"/>
  <c r="Q40" i="12"/>
  <c r="D38" i="13" s="1"/>
  <c r="Q41" i="12"/>
  <c r="D39" i="13" s="1"/>
  <c r="Q42" i="12"/>
  <c r="D40" i="13"/>
  <c r="Q43" i="12"/>
  <c r="D41" i="13" s="1"/>
  <c r="O37" i="12"/>
  <c r="B35" i="13" s="1"/>
  <c r="O38" i="12"/>
  <c r="B36" i="13" s="1"/>
  <c r="O39" i="12"/>
  <c r="B37" i="13"/>
  <c r="B38" i="13"/>
  <c r="O41" i="12"/>
  <c r="B39" i="13"/>
  <c r="O42" i="12"/>
  <c r="B40" i="13"/>
  <c r="B41" i="13"/>
  <c r="N39" i="12"/>
  <c r="N40" i="12"/>
  <c r="U40" i="12"/>
  <c r="H38" i="13" s="1"/>
  <c r="N41" i="12"/>
  <c r="N42" i="12"/>
  <c r="A41" i="13"/>
  <c r="Q13" i="12"/>
  <c r="D11" i="13"/>
  <c r="Q14" i="12"/>
  <c r="D12" i="13"/>
  <c r="Q15" i="12"/>
  <c r="D13" i="13"/>
  <c r="Q16" i="12"/>
  <c r="D14" i="13"/>
  <c r="Q17" i="12"/>
  <c r="D15" i="13"/>
  <c r="Q18" i="12"/>
  <c r="D16" i="13"/>
  <c r="Q19" i="12"/>
  <c r="D17" i="13"/>
  <c r="Q20" i="12"/>
  <c r="D18" i="13"/>
  <c r="Q21" i="12"/>
  <c r="D19" i="13"/>
  <c r="Q22" i="12"/>
  <c r="D20" i="13"/>
  <c r="Q23" i="12"/>
  <c r="D21" i="13"/>
  <c r="Q24" i="12"/>
  <c r="D22" i="13"/>
  <c r="Q25" i="12"/>
  <c r="D23" i="13"/>
  <c r="Q26" i="12"/>
  <c r="D24" i="13"/>
  <c r="Q27" i="12"/>
  <c r="D25" i="13"/>
  <c r="Q28" i="12"/>
  <c r="D26" i="13"/>
  <c r="Q29" i="12"/>
  <c r="D27" i="13"/>
  <c r="Q30" i="12"/>
  <c r="D28" i="13"/>
  <c r="Q31" i="12"/>
  <c r="D29" i="13"/>
  <c r="Q32" i="12"/>
  <c r="D30" i="13"/>
  <c r="Q33" i="12"/>
  <c r="D31" i="13"/>
  <c r="Q34" i="12"/>
  <c r="D32" i="13"/>
  <c r="P44" i="12"/>
  <c r="P46" i="12"/>
  <c r="P47" i="12"/>
  <c r="P48" i="12"/>
  <c r="L55" i="12"/>
  <c r="B39" i="12" s="1"/>
  <c r="N34" i="12" s="1"/>
  <c r="L53" i="12"/>
  <c r="B38" i="12" s="1"/>
  <c r="N33" i="12" s="1"/>
  <c r="L51" i="12"/>
  <c r="B37" i="12"/>
  <c r="N32" i="12" s="1"/>
  <c r="L49" i="12"/>
  <c r="B36" i="12"/>
  <c r="N31" i="12" s="1"/>
  <c r="L47" i="12"/>
  <c r="B35" i="12" s="1"/>
  <c r="N30" i="12" s="1"/>
  <c r="L45" i="12"/>
  <c r="B34" i="12" s="1"/>
  <c r="N29" i="12" s="1"/>
  <c r="A27" i="13" s="1"/>
  <c r="L43" i="12"/>
  <c r="B33" i="12" s="1"/>
  <c r="N28" i="12" s="1"/>
  <c r="L61" i="12"/>
  <c r="L63" i="12"/>
  <c r="L65" i="12"/>
  <c r="L67" i="12"/>
  <c r="L69" i="12"/>
  <c r="L71" i="12"/>
  <c r="L73" i="12"/>
  <c r="L75" i="12"/>
  <c r="L77" i="12"/>
  <c r="L79" i="12"/>
  <c r="L81" i="12"/>
  <c r="L83" i="12"/>
  <c r="L85" i="12"/>
  <c r="L87" i="12"/>
  <c r="L89" i="12"/>
  <c r="L91" i="12"/>
  <c r="L93" i="12"/>
  <c r="L95" i="12"/>
  <c r="L97" i="12"/>
  <c r="L99" i="12"/>
  <c r="L101" i="12"/>
  <c r="L103" i="12"/>
  <c r="L105" i="12"/>
  <c r="L107" i="12"/>
  <c r="L109" i="12"/>
  <c r="L111" i="12"/>
  <c r="L113" i="12"/>
  <c r="L115" i="12"/>
  <c r="L117" i="12"/>
  <c r="L119" i="12"/>
  <c r="L121" i="12"/>
  <c r="L123" i="12"/>
  <c r="L125" i="12"/>
  <c r="L127" i="12"/>
  <c r="L129" i="12"/>
  <c r="L131" i="12"/>
  <c r="L133" i="12"/>
  <c r="L135" i="12"/>
  <c r="L137" i="12"/>
  <c r="L139" i="12"/>
  <c r="L141" i="12"/>
  <c r="L143" i="12"/>
  <c r="L145" i="12"/>
  <c r="L147" i="12"/>
  <c r="L149" i="12"/>
  <c r="L151" i="12"/>
  <c r="L153" i="12"/>
  <c r="L13" i="12"/>
  <c r="B18" i="12"/>
  <c r="N13" i="12"/>
  <c r="W13" i="12" s="1"/>
  <c r="N37" i="12"/>
  <c r="V37" i="12"/>
  <c r="I35" i="13"/>
  <c r="E99" i="14" s="1"/>
  <c r="N38" i="12"/>
  <c r="P38" i="12"/>
  <c r="C36" i="13" s="1"/>
  <c r="G16" i="15"/>
  <c r="H16" i="15" s="1"/>
  <c r="O6" i="12"/>
  <c r="H25" i="14"/>
  <c r="C56" i="12"/>
  <c r="B56" i="12"/>
  <c r="F11" i="12"/>
  <c r="H10" i="12"/>
  <c r="H11" i="12" s="1"/>
  <c r="F7" i="12"/>
  <c r="E7" i="12"/>
  <c r="Y9" i="12" s="1"/>
  <c r="D9" i="12"/>
  <c r="C28" i="14"/>
  <c r="C8" i="12"/>
  <c r="C7" i="12"/>
  <c r="D13" i="12"/>
  <c r="AF9" i="12" s="1"/>
  <c r="B26" i="15" s="1"/>
  <c r="AC12" i="12"/>
  <c r="L41" i="12"/>
  <c r="B32" i="12"/>
  <c r="N27" i="12" s="1"/>
  <c r="L39" i="12"/>
  <c r="B31" i="12" s="1"/>
  <c r="N26" i="12" s="1"/>
  <c r="W26" i="12" s="1"/>
  <c r="L37" i="12"/>
  <c r="B30" i="12" s="1"/>
  <c r="N25" i="12" s="1"/>
  <c r="L35" i="12"/>
  <c r="B29" i="12"/>
  <c r="N24" i="12" s="1"/>
  <c r="L33" i="12"/>
  <c r="B28" i="12"/>
  <c r="N23" i="12" s="1"/>
  <c r="A21" i="13" s="1"/>
  <c r="L31" i="12"/>
  <c r="B27" i="12" s="1"/>
  <c r="N22" i="12"/>
  <c r="A20" i="13" s="1"/>
  <c r="A79" i="14" s="1"/>
  <c r="L29" i="12"/>
  <c r="B26" i="12" s="1"/>
  <c r="N21" i="12" s="1"/>
  <c r="L27" i="12"/>
  <c r="B25" i="12"/>
  <c r="N20" i="12" s="1"/>
  <c r="L25" i="12"/>
  <c r="B24" i="12" s="1"/>
  <c r="N19" i="12" s="1"/>
  <c r="P19" i="12" s="1"/>
  <c r="C17" i="13" s="1"/>
  <c r="L23" i="12"/>
  <c r="B23" i="12" s="1"/>
  <c r="N18" i="12" s="1"/>
  <c r="L21" i="12"/>
  <c r="B22" i="12" s="1"/>
  <c r="N17" i="12"/>
  <c r="W17" i="12" s="1"/>
  <c r="L19" i="12"/>
  <c r="B21" i="12"/>
  <c r="N16" i="12" s="1"/>
  <c r="L17" i="12"/>
  <c r="B20" i="12"/>
  <c r="N15" i="12" s="1"/>
  <c r="L15" i="12"/>
  <c r="B19" i="12" s="1"/>
  <c r="N14" i="12" s="1"/>
  <c r="C42" i="13"/>
  <c r="C44" i="13"/>
  <c r="C46" i="13"/>
  <c r="A47" i="13"/>
  <c r="H48" i="13"/>
  <c r="A51" i="13"/>
  <c r="C52" i="13"/>
  <c r="H56" i="13"/>
  <c r="I56" i="13"/>
  <c r="F56" i="13"/>
  <c r="I59" i="13"/>
  <c r="F59" i="13"/>
  <c r="A61" i="13"/>
  <c r="H61" i="13"/>
  <c r="C63" i="13"/>
  <c r="H65" i="13"/>
  <c r="H69" i="13"/>
  <c r="H43" i="13"/>
  <c r="D10" i="13"/>
  <c r="F7" i="15"/>
  <c r="E7" i="15"/>
  <c r="D7" i="15"/>
  <c r="C7" i="15"/>
  <c r="A7" i="15"/>
  <c r="B24" i="15"/>
  <c r="B11" i="15"/>
  <c r="B12" i="15"/>
  <c r="B13" i="15"/>
  <c r="B14" i="15"/>
  <c r="B15" i="15"/>
  <c r="B16" i="15"/>
  <c r="B17" i="15"/>
  <c r="B10" i="15"/>
  <c r="AC15" i="12"/>
  <c r="AE15" i="12" s="1"/>
  <c r="G14" i="15"/>
  <c r="C14" i="15" s="1"/>
  <c r="AC14" i="12"/>
  <c r="D68" i="13"/>
  <c r="H24" i="14"/>
  <c r="H22" i="14"/>
  <c r="A44" i="13"/>
  <c r="A54" i="13"/>
  <c r="I60" i="13"/>
  <c r="F60" i="13"/>
  <c r="C57" i="13"/>
  <c r="C69" i="13"/>
  <c r="D50" i="13"/>
  <c r="D51" i="13"/>
  <c r="D52" i="13"/>
  <c r="D53" i="13"/>
  <c r="D54" i="13"/>
  <c r="D55" i="13"/>
  <c r="D56" i="13"/>
  <c r="D57" i="13"/>
  <c r="D59" i="13"/>
  <c r="D60" i="13"/>
  <c r="D62" i="13"/>
  <c r="D63" i="13"/>
  <c r="D64" i="13"/>
  <c r="D66" i="13"/>
  <c r="D67" i="13"/>
  <c r="D69" i="13"/>
  <c r="D44" i="13"/>
  <c r="D46" i="13"/>
  <c r="D48" i="13"/>
  <c r="D49" i="13"/>
  <c r="B72" i="13"/>
  <c r="C61" i="12"/>
  <c r="C106" i="12" s="1"/>
  <c r="D65" i="13"/>
  <c r="D58" i="13"/>
  <c r="D61" i="13"/>
  <c r="D43" i="13"/>
  <c r="D45" i="13"/>
  <c r="D47" i="13"/>
  <c r="A4" i="13"/>
  <c r="A71" i="13"/>
  <c r="C71" i="13"/>
  <c r="D71" i="13"/>
  <c r="A72" i="13"/>
  <c r="H9" i="13"/>
  <c r="G9" i="13"/>
  <c r="A69" i="13"/>
  <c r="H54" i="13"/>
  <c r="A63" i="13"/>
  <c r="I58" i="13"/>
  <c r="F58" i="13" s="1"/>
  <c r="C58" i="13"/>
  <c r="A55" i="13"/>
  <c r="I47" i="13"/>
  <c r="F47" i="13" s="1"/>
  <c r="I67" i="13"/>
  <c r="F67" i="13"/>
  <c r="I54" i="13"/>
  <c r="F54" i="13"/>
  <c r="C54" i="13"/>
  <c r="I51" i="13"/>
  <c r="F51" i="13" s="1"/>
  <c r="I46" i="13"/>
  <c r="F46" i="13"/>
  <c r="H42" i="13"/>
  <c r="A58" i="13"/>
  <c r="A50" i="13"/>
  <c r="A42" i="13"/>
  <c r="G17" i="15"/>
  <c r="I69" i="13"/>
  <c r="F69" i="13" s="1"/>
  <c r="H59" i="13"/>
  <c r="H51" i="13"/>
  <c r="C51" i="13"/>
  <c r="A48" i="13"/>
  <c r="I44" i="13"/>
  <c r="F44" i="13"/>
  <c r="H66" i="13"/>
  <c r="I50" i="13"/>
  <c r="F50" i="13"/>
  <c r="H50" i="13"/>
  <c r="C50" i="13"/>
  <c r="A49" i="13"/>
  <c r="I61" i="13"/>
  <c r="F61" i="13"/>
  <c r="C53" i="13"/>
  <c r="B71" i="13"/>
  <c r="A67" i="13"/>
  <c r="C67" i="13"/>
  <c r="I63" i="13"/>
  <c r="F63" i="13" s="1"/>
  <c r="A68" i="13"/>
  <c r="H67" i="13"/>
  <c r="I65" i="13"/>
  <c r="F65" i="13" s="1"/>
  <c r="A57" i="13"/>
  <c r="I57" i="13"/>
  <c r="F57" i="13" s="1"/>
  <c r="A60" i="13"/>
  <c r="H60" i="13"/>
  <c r="H53" i="13"/>
  <c r="H49" i="13"/>
  <c r="H68" i="13"/>
  <c r="I53" i="13"/>
  <c r="F53" i="13"/>
  <c r="A53" i="13"/>
  <c r="C49" i="13"/>
  <c r="H57" i="13"/>
  <c r="C48" i="13"/>
  <c r="H44" i="13"/>
  <c r="C56" i="13"/>
  <c r="A56" i="13"/>
  <c r="A65" i="13"/>
  <c r="C55" i="13"/>
  <c r="I64" i="13"/>
  <c r="F64" i="13" s="1"/>
  <c r="A45" i="13"/>
  <c r="I45" i="13"/>
  <c r="F45" i="13" s="1"/>
  <c r="C61" i="13"/>
  <c r="H63" i="13"/>
  <c r="I48" i="13"/>
  <c r="F48" i="13"/>
  <c r="H55" i="13"/>
  <c r="A43" i="13"/>
  <c r="C60" i="13"/>
  <c r="B48" i="13"/>
  <c r="B59" i="13"/>
  <c r="B47" i="13"/>
  <c r="B52" i="13"/>
  <c r="B45" i="13"/>
  <c r="B58" i="13"/>
  <c r="B55" i="13"/>
  <c r="B42" i="13"/>
  <c r="B50" i="13"/>
  <c r="B44" i="13"/>
  <c r="B68" i="13"/>
  <c r="B57" i="13"/>
  <c r="B66" i="13"/>
  <c r="B51" i="13"/>
  <c r="B49" i="13"/>
  <c r="B67" i="13"/>
  <c r="B61" i="13"/>
  <c r="B62" i="13"/>
  <c r="B63" i="13"/>
  <c r="B60" i="13"/>
  <c r="B53" i="13"/>
  <c r="B43" i="13"/>
  <c r="B65" i="13"/>
  <c r="B54" i="13"/>
  <c r="B64" i="13"/>
  <c r="B69" i="13"/>
  <c r="B46" i="13"/>
  <c r="B56" i="13"/>
  <c r="E71" i="13"/>
  <c r="F71" i="13"/>
  <c r="I71" i="13"/>
  <c r="G71" i="13"/>
  <c r="H71" i="13"/>
  <c r="A76" i="13"/>
  <c r="I66" i="13"/>
  <c r="F66" i="13" s="1"/>
  <c r="A66" i="13"/>
  <c r="I52" i="13"/>
  <c r="F52" i="13"/>
  <c r="H47" i="13"/>
  <c r="A52" i="13"/>
  <c r="C65" i="13"/>
  <c r="C66" i="13"/>
  <c r="H46" i="13"/>
  <c r="I68" i="13"/>
  <c r="F68" i="13" s="1"/>
  <c r="C68" i="13"/>
  <c r="C64" i="13"/>
  <c r="H64" i="13"/>
  <c r="H62" i="13"/>
  <c r="I62" i="13"/>
  <c r="F62" i="13"/>
  <c r="A62" i="13"/>
  <c r="C62" i="13"/>
  <c r="C45" i="13"/>
  <c r="H45" i="13"/>
  <c r="I49" i="13"/>
  <c r="F49" i="13"/>
  <c r="A64" i="13"/>
  <c r="A46" i="13"/>
  <c r="C47" i="13"/>
  <c r="H52" i="13"/>
  <c r="A59" i="13"/>
  <c r="C59" i="13"/>
  <c r="I43" i="13"/>
  <c r="F43" i="13"/>
  <c r="C43" i="13"/>
  <c r="I55" i="13"/>
  <c r="F55" i="13" s="1"/>
  <c r="H58" i="13"/>
  <c r="E57" i="13"/>
  <c r="E62" i="13"/>
  <c r="E67" i="13"/>
  <c r="E58" i="13"/>
  <c r="E48" i="13"/>
  <c r="E64" i="13"/>
  <c r="E65" i="13"/>
  <c r="E63" i="13"/>
  <c r="E50" i="13"/>
  <c r="E55" i="13"/>
  <c r="E43" i="13"/>
  <c r="E66" i="13"/>
  <c r="E54" i="13"/>
  <c r="E52" i="13"/>
  <c r="E49" i="13"/>
  <c r="E59" i="13"/>
  <c r="E68" i="13"/>
  <c r="E46" i="13"/>
  <c r="E61" i="13"/>
  <c r="E69" i="13"/>
  <c r="E60" i="13"/>
  <c r="E53" i="13"/>
  <c r="E45" i="13"/>
  <c r="E42" i="13"/>
  <c r="E56" i="13"/>
  <c r="E47" i="13"/>
  <c r="E44" i="13"/>
  <c r="E51" i="13"/>
  <c r="G64" i="13"/>
  <c r="G51" i="13"/>
  <c r="G47" i="13"/>
  <c r="G63" i="13"/>
  <c r="G45" i="13"/>
  <c r="G58" i="13"/>
  <c r="G46" i="13"/>
  <c r="G67" i="13"/>
  <c r="G56" i="13"/>
  <c r="G49" i="13"/>
  <c r="G62" i="13"/>
  <c r="G69" i="13"/>
  <c r="G65" i="13"/>
  <c r="G53" i="13"/>
  <c r="G54" i="13"/>
  <c r="G59" i="13"/>
  <c r="G44" i="13"/>
  <c r="G52" i="13"/>
  <c r="G55" i="13"/>
  <c r="G60" i="13"/>
  <c r="G57" i="13"/>
  <c r="G61" i="13"/>
  <c r="G43" i="13"/>
  <c r="G50" i="13"/>
  <c r="G66" i="13"/>
  <c r="G48" i="13"/>
  <c r="G42" i="13"/>
  <c r="G68" i="13"/>
  <c r="F94" i="12"/>
  <c r="F139" i="12"/>
  <c r="P40" i="12"/>
  <c r="C38" i="13"/>
  <c r="U37" i="12"/>
  <c r="H35" i="13"/>
  <c r="A37" i="13"/>
  <c r="V42" i="12"/>
  <c r="I40" i="13" s="1"/>
  <c r="F40" i="13" s="1"/>
  <c r="B67" i="12"/>
  <c r="U42" i="12"/>
  <c r="H40" i="13"/>
  <c r="A40" i="13"/>
  <c r="P42" i="12"/>
  <c r="C40" i="13"/>
  <c r="P37" i="12"/>
  <c r="C35" i="13" s="1"/>
  <c r="A35" i="13"/>
  <c r="A99" i="14" s="1"/>
  <c r="B99" i="14"/>
  <c r="L99" i="14" s="1"/>
  <c r="A38" i="13"/>
  <c r="AA16" i="12"/>
  <c r="AE16" i="12"/>
  <c r="G15" i="15" s="1"/>
  <c r="AA14" i="12"/>
  <c r="AE14" i="12" s="1"/>
  <c r="G13" i="15" s="1"/>
  <c r="P39" i="12"/>
  <c r="C37" i="13" s="1"/>
  <c r="V39" i="12"/>
  <c r="I37" i="13" s="1"/>
  <c r="F37" i="13" s="1"/>
  <c r="U39" i="12"/>
  <c r="H37" i="13" s="1"/>
  <c r="A39" i="13"/>
  <c r="V40" i="12"/>
  <c r="I38" i="13" s="1"/>
  <c r="F38" i="13" s="1"/>
  <c r="AF13" i="12"/>
  <c r="B112" i="12"/>
  <c r="V38" i="12"/>
  <c r="I36" i="13" s="1"/>
  <c r="F36" i="13" s="1"/>
  <c r="A32" i="13"/>
  <c r="A96" i="14" s="1"/>
  <c r="A28" i="13"/>
  <c r="W27" i="12"/>
  <c r="D35" i="13"/>
  <c r="AA13" i="12"/>
  <c r="AE13" i="12" s="1"/>
  <c r="G12" i="15"/>
  <c r="E12" i="15" s="1"/>
  <c r="V41" i="12"/>
  <c r="I39" i="13"/>
  <c r="F39" i="13" s="1"/>
  <c r="U41" i="12"/>
  <c r="H39" i="13"/>
  <c r="P41" i="12"/>
  <c r="C39" i="13" s="1"/>
  <c r="A30" i="13"/>
  <c r="E16" i="15"/>
  <c r="F16" i="15"/>
  <c r="A36" i="13"/>
  <c r="U38" i="12"/>
  <c r="H36" i="13" s="1"/>
  <c r="A25" i="13"/>
  <c r="A89" i="14"/>
  <c r="A10" i="13"/>
  <c r="A24" i="13"/>
  <c r="A91" i="14"/>
  <c r="A18" i="13"/>
  <c r="A77" i="14"/>
  <c r="A92" i="14"/>
  <c r="G35" i="13"/>
  <c r="A29" i="13"/>
  <c r="A93" i="14" s="1"/>
  <c r="W23" i="12"/>
  <c r="A15" i="13"/>
  <c r="A97" i="14"/>
  <c r="F41" i="13"/>
  <c r="D10" i="15"/>
  <c r="E10" i="15"/>
  <c r="H10" i="15"/>
  <c r="C10" i="15"/>
  <c r="D12" i="15"/>
  <c r="F14" i="15"/>
  <c r="D14" i="15"/>
  <c r="A16" i="13"/>
  <c r="W22" i="12"/>
  <c r="D99" i="14"/>
  <c r="C99" i="14"/>
  <c r="A13" i="13"/>
  <c r="W15" i="12"/>
  <c r="C12" i="15"/>
  <c r="O34" i="12"/>
  <c r="P34" i="12" s="1"/>
  <c r="C32" i="13" s="1"/>
  <c r="O30" i="12"/>
  <c r="O27" i="12"/>
  <c r="B25" i="13" s="1"/>
  <c r="B89" i="14" s="1"/>
  <c r="O25" i="12"/>
  <c r="B23" i="13" s="1"/>
  <c r="O22" i="12"/>
  <c r="O20" i="12"/>
  <c r="B18" i="13" s="1"/>
  <c r="O18" i="12"/>
  <c r="B16" i="13" s="1"/>
  <c r="O36" i="12"/>
  <c r="B34" i="13"/>
  <c r="B98" i="14" s="1"/>
  <c r="H98" i="14" s="1"/>
  <c r="O12" i="12"/>
  <c r="O13" i="12"/>
  <c r="O28" i="12"/>
  <c r="B26" i="13" s="1"/>
  <c r="O33" i="12"/>
  <c r="O31" i="12"/>
  <c r="B29" i="13" s="1"/>
  <c r="O26" i="12"/>
  <c r="B24" i="13"/>
  <c r="O23" i="12"/>
  <c r="O21" i="12"/>
  <c r="B19" i="13" s="1"/>
  <c r="O19" i="12"/>
  <c r="B17" i="13" s="1"/>
  <c r="O17" i="12"/>
  <c r="B15" i="13" s="1"/>
  <c r="O24" i="12"/>
  <c r="P36" i="12"/>
  <c r="C34" i="13" s="1"/>
  <c r="C98" i="14" s="1"/>
  <c r="P17" i="12"/>
  <c r="C15" i="13" s="1"/>
  <c r="P28" i="12"/>
  <c r="C26" i="13" s="1"/>
  <c r="B20" i="13"/>
  <c r="P22" i="12"/>
  <c r="C20" i="13" s="1"/>
  <c r="C79" i="14" s="1"/>
  <c r="P26" i="12"/>
  <c r="C24" i="13" s="1"/>
  <c r="B31" i="13"/>
  <c r="B28" i="13"/>
  <c r="B92" i="14"/>
  <c r="H92" i="14" s="1"/>
  <c r="B32" i="13"/>
  <c r="B21" i="13"/>
  <c r="P23" i="12"/>
  <c r="C21" i="13"/>
  <c r="B22" i="13"/>
  <c r="P31" i="12"/>
  <c r="C29" i="13" s="1"/>
  <c r="C93" i="14" s="1"/>
  <c r="P18" i="12"/>
  <c r="C16" i="13" s="1"/>
  <c r="A72" i="14"/>
  <c r="L92" i="14"/>
  <c r="H89" i="14" l="1"/>
  <c r="L89" i="14"/>
  <c r="A74" i="14"/>
  <c r="B74" i="14"/>
  <c r="C74" i="14"/>
  <c r="B10" i="13"/>
  <c r="B69" i="14" s="1"/>
  <c r="P12" i="12"/>
  <c r="C10" i="13" s="1"/>
  <c r="C69" i="14" s="1"/>
  <c r="A83" i="14"/>
  <c r="B83" i="14"/>
  <c r="C83" i="14"/>
  <c r="B80" i="14"/>
  <c r="C80" i="14"/>
  <c r="L98" i="14"/>
  <c r="A75" i="14"/>
  <c r="B75" i="14"/>
  <c r="C75" i="14"/>
  <c r="A80" i="14"/>
  <c r="W18" i="12"/>
  <c r="A12" i="13"/>
  <c r="P14" i="12"/>
  <c r="C12" i="13" s="1"/>
  <c r="AF8" i="12"/>
  <c r="W19" i="12"/>
  <c r="A17" i="13"/>
  <c r="W24" i="12"/>
  <c r="A22" i="13"/>
  <c r="P24" i="12"/>
  <c r="C22" i="13" s="1"/>
  <c r="H13" i="15"/>
  <c r="C13" i="15"/>
  <c r="D13" i="15"/>
  <c r="E13" i="15"/>
  <c r="P20" i="12"/>
  <c r="C18" i="13" s="1"/>
  <c r="C77" i="14" s="1"/>
  <c r="F13" i="15"/>
  <c r="D15" i="15"/>
  <c r="F15" i="15"/>
  <c r="C15" i="15"/>
  <c r="H15" i="15"/>
  <c r="E15" i="15"/>
  <c r="W25" i="12"/>
  <c r="A23" i="13"/>
  <c r="P25" i="12"/>
  <c r="C23" i="13" s="1"/>
  <c r="W14" i="12"/>
  <c r="B77" i="14"/>
  <c r="A14" i="13"/>
  <c r="W16" i="12"/>
  <c r="P21" i="12"/>
  <c r="C19" i="13" s="1"/>
  <c r="A19" i="13"/>
  <c r="W21" i="12"/>
  <c r="B11" i="13"/>
  <c r="P13" i="12"/>
  <c r="C11" i="13" s="1"/>
  <c r="C17" i="15"/>
  <c r="H17" i="15"/>
  <c r="E17" i="15"/>
  <c r="F17" i="15"/>
  <c r="D17" i="15"/>
  <c r="B93" i="14"/>
  <c r="B79" i="14"/>
  <c r="A11" i="13"/>
  <c r="P30" i="12"/>
  <c r="C28" i="13" s="1"/>
  <c r="C92" i="14" s="1"/>
  <c r="C31" i="14"/>
  <c r="W12" i="12"/>
  <c r="E14" i="15"/>
  <c r="H14" i="15"/>
  <c r="P27" i="12"/>
  <c r="C25" i="13" s="1"/>
  <c r="C89" i="14" s="1"/>
  <c r="F12" i="15"/>
  <c r="H12" i="15"/>
  <c r="F35" i="13"/>
  <c r="F99" i="14" s="1"/>
  <c r="W20" i="12"/>
  <c r="B96" i="14"/>
  <c r="C96" i="14"/>
  <c r="A69" i="14"/>
  <c r="O35" i="12"/>
  <c r="O32" i="12"/>
  <c r="O15" i="12"/>
  <c r="O29" i="12"/>
  <c r="O14" i="12"/>
  <c r="B12" i="13" s="1"/>
  <c r="O16" i="12"/>
  <c r="P33" i="12"/>
  <c r="C31" i="13" s="1"/>
  <c r="A31" i="13"/>
  <c r="A94" i="14"/>
  <c r="W28" i="12"/>
  <c r="A26" i="13"/>
  <c r="C16" i="15"/>
  <c r="D16" i="15"/>
  <c r="C78" i="14" l="1"/>
  <c r="A78" i="14"/>
  <c r="B78" i="14"/>
  <c r="L75" i="14"/>
  <c r="H75" i="14"/>
  <c r="H69" i="14"/>
  <c r="L69" i="14"/>
  <c r="B14" i="13"/>
  <c r="B73" i="14" s="1"/>
  <c r="P16" i="12"/>
  <c r="C14" i="13" s="1"/>
  <c r="C73" i="14" s="1"/>
  <c r="B27" i="13"/>
  <c r="B91" i="14" s="1"/>
  <c r="P29" i="12"/>
  <c r="C27" i="13" s="1"/>
  <c r="C91" i="14" s="1"/>
  <c r="B70" i="14"/>
  <c r="A70" i="14"/>
  <c r="C70" i="14"/>
  <c r="A82" i="14"/>
  <c r="B82" i="14"/>
  <c r="C82" i="14"/>
  <c r="A76" i="14"/>
  <c r="B76" i="14"/>
  <c r="C76" i="14"/>
  <c r="A81" i="14"/>
  <c r="B81" i="14"/>
  <c r="C81" i="14"/>
  <c r="B90" i="14"/>
  <c r="C90" i="14"/>
  <c r="A90" i="14"/>
  <c r="L80" i="14"/>
  <c r="H80" i="14"/>
  <c r="L74" i="14"/>
  <c r="H74" i="14"/>
  <c r="B13" i="13"/>
  <c r="B72" i="14" s="1"/>
  <c r="P15" i="12"/>
  <c r="C13" i="13" s="1"/>
  <c r="C72" i="14" s="1"/>
  <c r="L79" i="14"/>
  <c r="H79" i="14"/>
  <c r="H93" i="14"/>
  <c r="L93" i="14"/>
  <c r="A73" i="14"/>
  <c r="C95" i="14"/>
  <c r="B95" i="14"/>
  <c r="A95" i="14"/>
  <c r="L96" i="14"/>
  <c r="H96" i="14"/>
  <c r="C71" i="14"/>
  <c r="A71" i="14"/>
  <c r="B71" i="14"/>
  <c r="P32" i="12"/>
  <c r="C30" i="13" s="1"/>
  <c r="C94" i="14" s="1"/>
  <c r="B30" i="13"/>
  <c r="B94" i="14" s="1"/>
  <c r="B33" i="13"/>
  <c r="B97" i="14" s="1"/>
  <c r="P35" i="12"/>
  <c r="C33" i="13" s="1"/>
  <c r="C97" i="14" s="1"/>
  <c r="Z6" i="12"/>
  <c r="B25" i="15"/>
  <c r="AA12" i="12"/>
  <c r="AE12" i="12" s="1"/>
  <c r="H77" i="14"/>
  <c r="L77" i="14"/>
  <c r="H83" i="14"/>
  <c r="L83" i="14"/>
  <c r="L73" i="14" l="1"/>
  <c r="H73" i="14"/>
  <c r="G11" i="15"/>
  <c r="AE21" i="12"/>
  <c r="H81" i="14"/>
  <c r="L81" i="14"/>
  <c r="L90" i="14"/>
  <c r="H90" i="14"/>
  <c r="L71" i="14"/>
  <c r="H71" i="14"/>
  <c r="L72" i="14"/>
  <c r="H72" i="14"/>
  <c r="H70" i="14"/>
  <c r="L70" i="14"/>
  <c r="L76" i="14"/>
  <c r="H76" i="14"/>
  <c r="L78" i="14"/>
  <c r="H78" i="14"/>
  <c r="L82" i="14"/>
  <c r="H82" i="14"/>
  <c r="L97" i="14"/>
  <c r="H97" i="14"/>
  <c r="L91" i="14"/>
  <c r="L88" i="14"/>
  <c r="L87" i="14"/>
  <c r="H91" i="14"/>
  <c r="L100" i="14"/>
  <c r="H94" i="14"/>
  <c r="L94" i="14"/>
  <c r="H95" i="14"/>
  <c r="L95" i="14"/>
  <c r="R35" i="12" l="1"/>
  <c r="E33" i="13" s="1"/>
  <c r="R13" i="12"/>
  <c r="E11" i="13" s="1"/>
  <c r="R29" i="12"/>
  <c r="E27" i="13" s="1"/>
  <c r="R31" i="12"/>
  <c r="E29" i="13" s="1"/>
  <c r="R26" i="12"/>
  <c r="E24" i="13" s="1"/>
  <c r="R25" i="12"/>
  <c r="E23" i="13" s="1"/>
  <c r="R15" i="12"/>
  <c r="E13" i="13" s="1"/>
  <c r="R18" i="12"/>
  <c r="E16" i="13" s="1"/>
  <c r="R22" i="12"/>
  <c r="E20" i="13" s="1"/>
  <c r="R19" i="12"/>
  <c r="E17" i="13" s="1"/>
  <c r="R27" i="12"/>
  <c r="E25" i="13" s="1"/>
  <c r="R32" i="12"/>
  <c r="E30" i="13" s="1"/>
  <c r="R21" i="12"/>
  <c r="E19" i="13" s="1"/>
  <c r="R28" i="12"/>
  <c r="E26" i="13" s="1"/>
  <c r="AF21" i="12"/>
  <c r="R36" i="12"/>
  <c r="E34" i="13" s="1"/>
  <c r="R33" i="12"/>
  <c r="E31" i="13" s="1"/>
  <c r="R17" i="12"/>
  <c r="E15" i="13" s="1"/>
  <c r="R30" i="12"/>
  <c r="E28" i="13" s="1"/>
  <c r="R20" i="12"/>
  <c r="E18" i="13" s="1"/>
  <c r="G22" i="15"/>
  <c r="R16" i="12"/>
  <c r="E14" i="13" s="1"/>
  <c r="R12" i="12"/>
  <c r="E10" i="13" s="1"/>
  <c r="R23" i="12"/>
  <c r="E21" i="13" s="1"/>
  <c r="R14" i="12"/>
  <c r="E12" i="13" s="1"/>
  <c r="R24" i="12"/>
  <c r="E22" i="13" s="1"/>
  <c r="R34" i="12"/>
  <c r="E32" i="13" s="1"/>
  <c r="H11" i="15"/>
  <c r="B28" i="15"/>
  <c r="C11" i="15"/>
  <c r="F11" i="15"/>
  <c r="E11" i="15"/>
  <c r="D11" i="15"/>
  <c r="S26" i="12" l="1"/>
  <c r="V26" i="12" s="1"/>
  <c r="I24" i="13" s="1"/>
  <c r="S16" i="12"/>
  <c r="V16" i="12" s="1"/>
  <c r="I14" i="13" s="1"/>
  <c r="S12" i="12"/>
  <c r="V12" i="12" s="1"/>
  <c r="I10" i="13" s="1"/>
  <c r="S13" i="12"/>
  <c r="V13" i="12" s="1"/>
  <c r="I11" i="13" s="1"/>
  <c r="S36" i="12"/>
  <c r="V36" i="12" s="1"/>
  <c r="I34" i="13" s="1"/>
  <c r="S14" i="12"/>
  <c r="V14" i="12" s="1"/>
  <c r="I12" i="13" s="1"/>
  <c r="S19" i="12"/>
  <c r="V19" i="12" s="1"/>
  <c r="I17" i="13" s="1"/>
  <c r="S33" i="12"/>
  <c r="V33" i="12" s="1"/>
  <c r="I31" i="13" s="1"/>
  <c r="S15" i="12"/>
  <c r="V15" i="12" s="1"/>
  <c r="I13" i="13" s="1"/>
  <c r="S35" i="12"/>
  <c r="V35" i="12" s="1"/>
  <c r="I33" i="13" s="1"/>
  <c r="S23" i="12"/>
  <c r="V23" i="12" s="1"/>
  <c r="I21" i="13" s="1"/>
  <c r="S32" i="12"/>
  <c r="V32" i="12" s="1"/>
  <c r="I30" i="13" s="1"/>
  <c r="S30" i="12"/>
  <c r="V30" i="12" s="1"/>
  <c r="I28" i="13" s="1"/>
  <c r="S21" i="12"/>
  <c r="V21" i="12" s="1"/>
  <c r="I19" i="13" s="1"/>
  <c r="S28" i="12"/>
  <c r="V28" i="12" s="1"/>
  <c r="I26" i="13" s="1"/>
  <c r="S29" i="12"/>
  <c r="V29" i="12" s="1"/>
  <c r="I27" i="13" s="1"/>
  <c r="S17" i="12"/>
  <c r="V17" i="12" s="1"/>
  <c r="I15" i="13" s="1"/>
  <c r="S18" i="12"/>
  <c r="V18" i="12" s="1"/>
  <c r="I16" i="13" s="1"/>
  <c r="S34" i="12"/>
  <c r="V34" i="12" s="1"/>
  <c r="I32" i="13" s="1"/>
  <c r="S27" i="12"/>
  <c r="V27" i="12" s="1"/>
  <c r="I25" i="13" s="1"/>
  <c r="S22" i="12"/>
  <c r="V22" i="12" s="1"/>
  <c r="I20" i="13" s="1"/>
  <c r="S20" i="12"/>
  <c r="V20" i="12" s="1"/>
  <c r="I18" i="13" s="1"/>
  <c r="S24" i="12"/>
  <c r="V24" i="12" s="1"/>
  <c r="I22" i="13" s="1"/>
  <c r="S25" i="12"/>
  <c r="V25" i="12" s="1"/>
  <c r="I23" i="13" s="1"/>
  <c r="H22" i="15"/>
  <c r="AC23" i="12"/>
  <c r="S31" i="12"/>
  <c r="V31" i="12" s="1"/>
  <c r="I29" i="13" s="1"/>
  <c r="E82" i="14" l="1"/>
  <c r="F23" i="13"/>
  <c r="F82" i="14" s="1"/>
  <c r="E91" i="14"/>
  <c r="F27" i="13"/>
  <c r="F91" i="14" s="1"/>
  <c r="F31" i="13"/>
  <c r="F95" i="14" s="1"/>
  <c r="E95" i="14"/>
  <c r="E93" i="14"/>
  <c r="F29" i="13"/>
  <c r="F93" i="14" s="1"/>
  <c r="F26" i="13"/>
  <c r="F90" i="14" s="1"/>
  <c r="E90" i="14"/>
  <c r="F17" i="13"/>
  <c r="F76" i="14" s="1"/>
  <c r="E76" i="14"/>
  <c r="E96" i="14"/>
  <c r="F32" i="13"/>
  <c r="F96" i="14" s="1"/>
  <c r="E78" i="14"/>
  <c r="F19" i="13"/>
  <c r="F78" i="14" s="1"/>
  <c r="F12" i="13"/>
  <c r="F71" i="14" s="1"/>
  <c r="E71" i="14"/>
  <c r="F18" i="13"/>
  <c r="F77" i="14" s="1"/>
  <c r="E77" i="14"/>
  <c r="E79" i="14"/>
  <c r="F20" i="13"/>
  <c r="F79" i="14" s="1"/>
  <c r="F28" i="13"/>
  <c r="F92" i="14" s="1"/>
  <c r="E92" i="14"/>
  <c r="F34" i="13"/>
  <c r="F98" i="14" s="1"/>
  <c r="E98" i="14"/>
  <c r="E81" i="14"/>
  <c r="F22" i="13"/>
  <c r="F81" i="14" s="1"/>
  <c r="F25" i="13"/>
  <c r="F89" i="14" s="1"/>
  <c r="E89" i="14"/>
  <c r="E94" i="14"/>
  <c r="F30" i="13"/>
  <c r="F94" i="14" s="1"/>
  <c r="E70" i="14"/>
  <c r="F11" i="13"/>
  <c r="F70" i="14" s="1"/>
  <c r="E80" i="14"/>
  <c r="F21" i="13"/>
  <c r="F80" i="14" s="1"/>
  <c r="E69" i="14"/>
  <c r="F10" i="13"/>
  <c r="F69" i="14" s="1"/>
  <c r="AB23" i="12"/>
  <c r="D23" i="15" s="1"/>
  <c r="D12" i="12"/>
  <c r="AE22" i="12"/>
  <c r="AE23" i="12"/>
  <c r="F16" i="13"/>
  <c r="F75" i="14" s="1"/>
  <c r="E75" i="14"/>
  <c r="F33" i="13"/>
  <c r="F97" i="14" s="1"/>
  <c r="E97" i="14"/>
  <c r="E73" i="14"/>
  <c r="F14" i="13"/>
  <c r="F73" i="14" s="1"/>
  <c r="F15" i="13"/>
  <c r="F74" i="14" s="1"/>
  <c r="E74" i="14"/>
  <c r="E72" i="14"/>
  <c r="F13" i="13"/>
  <c r="F72" i="14" s="1"/>
  <c r="E83" i="14"/>
  <c r="F24" i="13"/>
  <c r="F83" i="14" s="1"/>
  <c r="AE24" i="12" l="1"/>
  <c r="AE26" i="12"/>
  <c r="G23" i="15"/>
  <c r="T30" i="12" l="1"/>
  <c r="T28" i="12"/>
  <c r="T29" i="12"/>
  <c r="T34" i="12"/>
  <c r="T12" i="12"/>
  <c r="T33" i="12"/>
  <c r="T23" i="12"/>
  <c r="T46" i="12"/>
  <c r="T31" i="12"/>
  <c r="T25" i="12"/>
  <c r="T15" i="12"/>
  <c r="T27" i="12"/>
  <c r="T32" i="12"/>
  <c r="T45" i="12"/>
  <c r="T36" i="12"/>
  <c r="T20" i="12"/>
  <c r="T44" i="12"/>
  <c r="T19" i="12"/>
  <c r="T17" i="12"/>
  <c r="T16" i="12"/>
  <c r="T14" i="12"/>
  <c r="T24" i="12"/>
  <c r="T18" i="12"/>
  <c r="T21" i="12"/>
  <c r="T26" i="12"/>
  <c r="T35" i="12"/>
  <c r="T47" i="12"/>
  <c r="T13" i="12"/>
  <c r="T22" i="12"/>
  <c r="D78" i="14" l="1"/>
  <c r="G19" i="13"/>
  <c r="U21" i="12"/>
  <c r="H19" i="13" s="1"/>
  <c r="D92" i="14"/>
  <c r="U30" i="12"/>
  <c r="H28" i="13" s="1"/>
  <c r="G28" i="13"/>
  <c r="D77" i="14"/>
  <c r="U20" i="12"/>
  <c r="H18" i="13" s="1"/>
  <c r="G18" i="13"/>
  <c r="G16" i="13"/>
  <c r="U18" i="12"/>
  <c r="H16" i="13" s="1"/>
  <c r="D75" i="14"/>
  <c r="G22" i="13"/>
  <c r="D81" i="14"/>
  <c r="U24" i="12"/>
  <c r="H22" i="13" s="1"/>
  <c r="G31" i="13"/>
  <c r="D95" i="14"/>
  <c r="U33" i="12"/>
  <c r="H31" i="13" s="1"/>
  <c r="U26" i="12"/>
  <c r="H24" i="13" s="1"/>
  <c r="D83" i="14"/>
  <c r="G24" i="13"/>
  <c r="D69" i="14"/>
  <c r="G10" i="13"/>
  <c r="U12" i="12"/>
  <c r="H10" i="13" s="1"/>
  <c r="U34" i="12"/>
  <c r="H32" i="13" s="1"/>
  <c r="G32" i="13"/>
  <c r="D96" i="14"/>
  <c r="G29" i="13"/>
  <c r="U31" i="12"/>
  <c r="H29" i="13" s="1"/>
  <c r="D93" i="14"/>
  <c r="G34" i="13"/>
  <c r="U36" i="12"/>
  <c r="H34" i="13" s="1"/>
  <c r="D98" i="14"/>
  <c r="G21" i="13"/>
  <c r="U23" i="12"/>
  <c r="H21" i="13" s="1"/>
  <c r="D80" i="14"/>
  <c r="G20" i="13"/>
  <c r="D79" i="14"/>
  <c r="U22" i="12"/>
  <c r="H20" i="13" s="1"/>
  <c r="D71" i="14"/>
  <c r="G12" i="13"/>
  <c r="U14" i="12"/>
  <c r="H12" i="13" s="1"/>
  <c r="D94" i="14"/>
  <c r="G30" i="13"/>
  <c r="U32" i="12"/>
  <c r="H30" i="13" s="1"/>
  <c r="G11" i="13"/>
  <c r="D70" i="14"/>
  <c r="U13" i="12"/>
  <c r="H11" i="13" s="1"/>
  <c r="G14" i="13"/>
  <c r="D73" i="14"/>
  <c r="U16" i="12"/>
  <c r="H14" i="13" s="1"/>
  <c r="U27" i="12"/>
  <c r="H25" i="13" s="1"/>
  <c r="G25" i="13"/>
  <c r="D89" i="14"/>
  <c r="G15" i="13"/>
  <c r="U17" i="12"/>
  <c r="H15" i="13" s="1"/>
  <c r="D74" i="14"/>
  <c r="G13" i="13"/>
  <c r="U15" i="12"/>
  <c r="H13" i="13" s="1"/>
  <c r="D72" i="14"/>
  <c r="G27" i="13"/>
  <c r="U29" i="12"/>
  <c r="H27" i="13" s="1"/>
  <c r="D91" i="14"/>
  <c r="G33" i="13"/>
  <c r="U35" i="12"/>
  <c r="H33" i="13" s="1"/>
  <c r="D97" i="14"/>
  <c r="G17" i="13"/>
  <c r="D76" i="14"/>
  <c r="U19" i="12"/>
  <c r="H17" i="13" s="1"/>
  <c r="U25" i="12"/>
  <c r="H23" i="13" s="1"/>
  <c r="G23" i="13"/>
  <c r="D82" i="14"/>
  <c r="G26" i="13"/>
  <c r="U28" i="12"/>
  <c r="H26" i="13" s="1"/>
  <c r="D90" i="14"/>
</calcChain>
</file>

<file path=xl/sharedStrings.xml><?xml version="1.0" encoding="utf-8"?>
<sst xmlns="http://schemas.openxmlformats.org/spreadsheetml/2006/main" count="1121" uniqueCount="454">
  <si>
    <t>Razão Social:</t>
  </si>
  <si>
    <t>Informações da Calibração</t>
  </si>
  <si>
    <t>Periodicidade</t>
  </si>
  <si>
    <t>Nome Fantasia</t>
  </si>
  <si>
    <t>CNPJ</t>
  </si>
  <si>
    <t>Home Page</t>
  </si>
  <si>
    <t>Endereço</t>
  </si>
  <si>
    <t>Bairro</t>
  </si>
  <si>
    <t>Cidade</t>
  </si>
  <si>
    <t>Estado</t>
  </si>
  <si>
    <t>CEP</t>
  </si>
  <si>
    <t>Telefone</t>
  </si>
  <si>
    <t>Fax</t>
  </si>
  <si>
    <t>E-mail</t>
  </si>
  <si>
    <t>Cadastro Indefinido 1</t>
  </si>
  <si>
    <t>Cadastro Indefinido 2</t>
  </si>
  <si>
    <t>Cadastro Indefinido 3</t>
  </si>
  <si>
    <t>Cadastro Indefinido 4</t>
  </si>
  <si>
    <t>Campo Indefinido 1</t>
  </si>
  <si>
    <t>Campo Indefinido 2</t>
  </si>
  <si>
    <t>Campo Indefinido 3</t>
  </si>
  <si>
    <t>Campo Indefinido 4</t>
  </si>
  <si>
    <t>Informações do Instrumento</t>
  </si>
  <si>
    <t>Descrição do Instrumento</t>
  </si>
  <si>
    <t>Fabricante</t>
  </si>
  <si>
    <t>Campo Indefinido 14</t>
  </si>
  <si>
    <t>Observações</t>
  </si>
  <si>
    <t>Número do Protocolo</t>
  </si>
  <si>
    <t>Sufixo</t>
  </si>
  <si>
    <t>Código do Procedimento</t>
  </si>
  <si>
    <t>Nome do Procedimento</t>
  </si>
  <si>
    <t>Equipamento de Comunicação</t>
  </si>
  <si>
    <t>Documento de Consulta</t>
  </si>
  <si>
    <t>Responsável Validação</t>
  </si>
  <si>
    <t>Data Validação</t>
  </si>
  <si>
    <t>Número da Calibração</t>
  </si>
  <si>
    <t>Certificado Externo</t>
  </si>
  <si>
    <t>Temperatura</t>
  </si>
  <si>
    <t>Umidade</t>
  </si>
  <si>
    <t>Tempo Gasto</t>
  </si>
  <si>
    <t>Fornecedor da Calibração</t>
  </si>
  <si>
    <t>Unidade</t>
  </si>
  <si>
    <t>Referência</t>
  </si>
  <si>
    <t>Medido</t>
  </si>
  <si>
    <t>Erro</t>
  </si>
  <si>
    <t>Incerteza</t>
  </si>
  <si>
    <t>Data Calibração</t>
  </si>
  <si>
    <t>Status</t>
  </si>
  <si>
    <t>Características dos Padrões Utilizados na Calibração</t>
  </si>
  <si>
    <t>Lista Distinta de Padrões Utilizados</t>
  </si>
  <si>
    <t>Nome da Característica</t>
  </si>
  <si>
    <t>Nº Calibração</t>
  </si>
  <si>
    <t>Código do Instrumento</t>
  </si>
  <si>
    <t>Informações Gerais do Solicitante</t>
  </si>
  <si>
    <t>Data da Calibração</t>
  </si>
  <si>
    <t>Motivo da Calibração</t>
  </si>
  <si>
    <t>Data Abertura</t>
  </si>
  <si>
    <t>Procedimento</t>
  </si>
  <si>
    <t>Classe do Instrumento</t>
  </si>
  <si>
    <t>Tipo do Instrumento</t>
  </si>
  <si>
    <t>Informações do Procedimento</t>
  </si>
  <si>
    <t>Nota Fiscal de Entrada</t>
  </si>
  <si>
    <t>Sufixo Cotação</t>
  </si>
  <si>
    <t>Informações do Protocolo / Item</t>
  </si>
  <si>
    <t>EIE</t>
  </si>
  <si>
    <t xml:space="preserve">EIC </t>
  </si>
  <si>
    <t>ESC</t>
  </si>
  <si>
    <t xml:space="preserve">ESE </t>
  </si>
  <si>
    <t>Código do Padrão</t>
  </si>
  <si>
    <t>Data Próxima</t>
  </si>
  <si>
    <t xml:space="preserve">                               Informações do Padrões da Calibração          </t>
  </si>
  <si>
    <t>Responsável Cadastro Calibração</t>
  </si>
  <si>
    <t>Título do Responsável Calibração</t>
  </si>
  <si>
    <t>Data Revisão Calibração</t>
  </si>
  <si>
    <t>Título do Responsável Revisão</t>
  </si>
  <si>
    <t>Responsável Revisão  Calibração</t>
  </si>
  <si>
    <t>Versão da Calibração</t>
  </si>
  <si>
    <t>Observação da Calibração</t>
  </si>
  <si>
    <t>Título do Responsável</t>
  </si>
  <si>
    <t>Número Cotação</t>
  </si>
  <si>
    <t>Responsável Abertura</t>
  </si>
  <si>
    <t>Observação Protocolo</t>
  </si>
  <si>
    <t>Número do Item</t>
  </si>
  <si>
    <t>Sufixo da Calibração Complemento</t>
  </si>
  <si>
    <t>Sufixo da Calibração</t>
  </si>
  <si>
    <t>Data Digitação</t>
  </si>
  <si>
    <t>Informações Gerais do Contratante</t>
  </si>
  <si>
    <t>UF</t>
  </si>
  <si>
    <t>IM- Inscrição Municipal</t>
  </si>
  <si>
    <t>IE -Inscrição Estadual</t>
  </si>
  <si>
    <t>Logradoruro</t>
  </si>
  <si>
    <t>Complemento</t>
  </si>
  <si>
    <t>Caixa Postal</t>
  </si>
  <si>
    <t>DDD</t>
  </si>
  <si>
    <t>DDI</t>
  </si>
  <si>
    <t>País</t>
  </si>
  <si>
    <t>Número</t>
  </si>
  <si>
    <t>Estado de Conservação</t>
  </si>
  <si>
    <t>Laboratório</t>
  </si>
  <si>
    <t>N. Série</t>
  </si>
  <si>
    <t>Limite Inferior</t>
  </si>
  <si>
    <t>Limite superior</t>
  </si>
  <si>
    <t>Resolução</t>
  </si>
  <si>
    <t>Quantidade</t>
  </si>
  <si>
    <t>Classe/Modelo</t>
  </si>
  <si>
    <t>Limite Superior</t>
  </si>
  <si>
    <t>Procedimento de Calibração</t>
  </si>
  <si>
    <t>Revisão</t>
  </si>
  <si>
    <t>[Aux] n. Identific.</t>
  </si>
  <si>
    <t>[Aux] n. Série</t>
  </si>
  <si>
    <t>[Aux] Limite Inferior</t>
  </si>
  <si>
    <t>[Aux] Limite Superior</t>
  </si>
  <si>
    <t>[Aux] Resolução</t>
  </si>
  <si>
    <t>[Aux] Unidade</t>
  </si>
  <si>
    <t>Número da Calibração Complemento</t>
  </si>
  <si>
    <t>Logradouro</t>
  </si>
  <si>
    <t>----------------------------------------------------------</t>
  </si>
  <si>
    <t>Observação</t>
  </si>
  <si>
    <t>DQ-208</t>
  </si>
  <si>
    <t>REVISÃO: 000</t>
  </si>
  <si>
    <t>PLANILHA PARA CALIBRAÇÃO</t>
  </si>
  <si>
    <t>DATA: 05/04/99</t>
  </si>
  <si>
    <t>FOLHA: 01/01</t>
  </si>
  <si>
    <t>F:\QAS\DQ\201-250\DQ-208\DQ-208.XLS</t>
  </si>
  <si>
    <t xml:space="preserve">    RÉGUA  GRADUADA       TRENA      RÉGUA DE CRISTAL     </t>
  </si>
  <si>
    <t>(UM CICLO)</t>
  </si>
  <si>
    <t xml:space="preserve">Material: </t>
  </si>
  <si>
    <t>Serviço Nº</t>
  </si>
  <si>
    <t>Contratante</t>
  </si>
  <si>
    <t>Solicitante</t>
  </si>
  <si>
    <t>Rub. Ger.</t>
  </si>
  <si>
    <t>N. Série (Fabric.):</t>
  </si>
  <si>
    <t>N. Ident. (Solic.):</t>
  </si>
  <si>
    <t>OPERADORES</t>
  </si>
  <si>
    <t>TABELA DE DADOS PROCESSADOS</t>
  </si>
  <si>
    <t>Serviço nº:</t>
  </si>
  <si>
    <t>PLANILHA DE CÁLCULO DE INCERTEZAS</t>
  </si>
  <si>
    <t>Faixa de Medição [mm]:</t>
  </si>
  <si>
    <t>Ciclos</t>
  </si>
  <si>
    <t>Sigla</t>
  </si>
  <si>
    <t>Rubrica</t>
  </si>
  <si>
    <t>Data</t>
  </si>
  <si>
    <t>V.V.C.</t>
  </si>
  <si>
    <t>MEDIA</t>
  </si>
  <si>
    <t>CORREÇÃO</t>
  </si>
  <si>
    <t>DESVIO PAD.</t>
  </si>
  <si>
    <t>Uc</t>
  </si>
  <si>
    <t>Veff</t>
  </si>
  <si>
    <t>U</t>
  </si>
  <si>
    <t>k</t>
  </si>
  <si>
    <t>V. temp.:</t>
  </si>
  <si>
    <t>Divisão de Escala [mm]:</t>
  </si>
  <si>
    <t>DAS INDIC.</t>
  </si>
  <si>
    <t>Símbolo</t>
  </si>
  <si>
    <t>COMPONENTES DE INCERTEZA</t>
  </si>
  <si>
    <t>Valor
 (mm)</t>
  </si>
  <si>
    <t>Dist. de 
Prob.</t>
  </si>
  <si>
    <t>Divisor</t>
  </si>
  <si>
    <t>C</t>
  </si>
  <si>
    <t>V</t>
  </si>
  <si>
    <t>Digitação</t>
  </si>
  <si>
    <t>[mm]</t>
  </si>
  <si>
    <t>Normal</t>
  </si>
  <si>
    <t xml:space="preserve">Ciclos : </t>
  </si>
  <si>
    <t>k :</t>
  </si>
  <si>
    <t xml:space="preserve">SMP: </t>
  </si>
  <si>
    <t>Retangular</t>
  </si>
  <si>
    <t>Infinito</t>
  </si>
  <si>
    <t>Var. da Temperatura +/- [°C]:</t>
  </si>
  <si>
    <t>Sist. de Medição de Temp.:</t>
  </si>
  <si>
    <t>Erro de repetitividade (tipo A)</t>
  </si>
  <si>
    <t>INDIC.</t>
  </si>
  <si>
    <t>INDICAÇÃO NO SMP</t>
  </si>
  <si>
    <t>Ponto</t>
  </si>
  <si>
    <t>NO SMC</t>
  </si>
  <si>
    <t>[ mm ]</t>
  </si>
  <si>
    <t>Erro de posicionamento</t>
  </si>
  <si>
    <t>Triangular</t>
  </si>
  <si>
    <t>Nº</t>
  </si>
  <si>
    <t>Inceteza Combinada</t>
  </si>
  <si>
    <t>Incerteza Expandida</t>
  </si>
  <si>
    <t>Observações:</t>
  </si>
  <si>
    <t>MÉDIA DAS</t>
  </si>
  <si>
    <r>
      <t>U</t>
    </r>
    <r>
      <rPr>
        <vertAlign val="subscript"/>
        <sz val="8.5"/>
        <rFont val="Futura Bk BT"/>
        <family val="2"/>
      </rPr>
      <t>95</t>
    </r>
  </si>
  <si>
    <t>INDIC. NO</t>
  </si>
  <si>
    <t>SMP [mm]</t>
  </si>
  <si>
    <t>LARGURA DO TRAÇO</t>
  </si>
  <si>
    <t>OBS: Quando o número efetivo de graus de liberdade for maior que 100, assume-se como valor infinito.</t>
  </si>
  <si>
    <t>Obs: O valor da correção sempre deverá ser somado algebricamente à indicação.</t>
  </si>
  <si>
    <t>DQ-158</t>
  </si>
  <si>
    <t>REVISÃO: 002</t>
  </si>
  <si>
    <t xml:space="preserve">       PLANILHA PARA DETERMINAÇÃO DE INCERTEZAS DE MEDIÇÃO</t>
  </si>
  <si>
    <t>DATA: 17/04/97</t>
  </si>
  <si>
    <t>F:QAS\DQ\151-200\DQ-158\DQ-158.xls</t>
  </si>
  <si>
    <t xml:space="preserve">Serviço nº:
</t>
  </si>
  <si>
    <t>Sistema de Medição ou
Medida Materializada</t>
  </si>
  <si>
    <t xml:space="preserve">PC
</t>
  </si>
  <si>
    <t xml:space="preserve">Revisão
</t>
  </si>
  <si>
    <t xml:space="preserve">Data
</t>
  </si>
  <si>
    <t>Sigla
executor</t>
  </si>
  <si>
    <t>Rubr.
executor</t>
  </si>
  <si>
    <t>Rubrica
Gerente</t>
  </si>
  <si>
    <t>Trena</t>
  </si>
  <si>
    <t>SÍMBOLO</t>
  </si>
  <si>
    <t>VALOR
 +/- [mm]</t>
  </si>
  <si>
    <t>DISTR. DE PROBAB.</t>
  </si>
  <si>
    <t>DIVISOR</t>
  </si>
  <si>
    <t>INCERTEZA COMBINADA</t>
  </si>
  <si>
    <t>NORMAL</t>
  </si>
  <si>
    <t>INCERTEZA EXPANDIDA (aprox. 95%)</t>
  </si>
  <si>
    <t>Quando o número efetivo de graus de liberdade for maior que 100, assume-se como valor infinito.</t>
  </si>
  <si>
    <r>
      <t>U</t>
    </r>
    <r>
      <rPr>
        <b/>
        <vertAlign val="subscript"/>
        <sz val="10"/>
        <rFont val="Futura Bk BT"/>
        <family val="2"/>
      </rPr>
      <t>95</t>
    </r>
  </si>
  <si>
    <r>
      <t>Coef. de Exp. Térmica [10</t>
    </r>
    <r>
      <rPr>
        <vertAlign val="superscript"/>
        <sz val="11"/>
        <rFont val="Futura Bk BT"/>
        <family val="2"/>
      </rPr>
      <t>-6</t>
    </r>
    <r>
      <rPr>
        <sz val="11"/>
        <rFont val="Futura Bk BT"/>
        <family val="2"/>
      </rPr>
      <t>.K</t>
    </r>
    <r>
      <rPr>
        <vertAlign val="superscript"/>
        <sz val="11"/>
        <rFont val="Futura Bk BT"/>
        <family val="2"/>
      </rPr>
      <t>-1</t>
    </r>
    <r>
      <rPr>
        <sz val="11"/>
        <rFont val="Futura Bk BT"/>
        <family val="2"/>
      </rPr>
      <t>]:</t>
    </r>
  </si>
  <si>
    <r>
      <t>U</t>
    </r>
    <r>
      <rPr>
        <vertAlign val="subscript"/>
        <sz val="10"/>
        <rFont val="Futura Bk BT"/>
        <family val="2"/>
      </rPr>
      <t>A</t>
    </r>
  </si>
  <si>
    <r>
      <t>U</t>
    </r>
    <r>
      <rPr>
        <vertAlign val="subscript"/>
        <sz val="10"/>
        <rFont val="Futura Bk BT"/>
        <family val="2"/>
      </rPr>
      <t>posiciomamento</t>
    </r>
  </si>
  <si>
    <r>
      <t>u</t>
    </r>
    <r>
      <rPr>
        <vertAlign val="subscript"/>
        <sz val="10"/>
        <rFont val="Futura Bk BT"/>
        <family val="2"/>
      </rPr>
      <t>c</t>
    </r>
  </si>
  <si>
    <r>
      <t>U</t>
    </r>
    <r>
      <rPr>
        <vertAlign val="subscript"/>
        <sz val="10"/>
        <rFont val="Futura Bk BT"/>
        <family val="2"/>
      </rPr>
      <t>95</t>
    </r>
  </si>
  <si>
    <r>
      <t>MI +/- (U</t>
    </r>
    <r>
      <rPr>
        <vertAlign val="subscript"/>
        <sz val="10"/>
        <rFont val="Futura Bk BT"/>
        <family val="2"/>
      </rPr>
      <t>95</t>
    </r>
    <r>
      <rPr>
        <sz val="10"/>
        <rFont val="Futura Bk BT"/>
        <family val="2"/>
      </rPr>
      <t xml:space="preserve"> + |Vmáx|)</t>
    </r>
  </si>
  <si>
    <r>
      <t>c</t>
    </r>
    <r>
      <rPr>
        <b/>
        <i/>
        <vertAlign val="subscript"/>
        <sz val="14"/>
        <rFont val="Footlight MT Light"/>
        <family val="1"/>
      </rPr>
      <t>i</t>
    </r>
  </si>
  <si>
    <r>
      <t>u</t>
    </r>
    <r>
      <rPr>
        <b/>
        <i/>
        <vertAlign val="subscript"/>
        <sz val="14"/>
        <rFont val="Footlight MT Light"/>
        <family val="1"/>
      </rPr>
      <t>i</t>
    </r>
    <r>
      <rPr>
        <b/>
        <i/>
        <sz val="11"/>
        <rFont val="Footlight MT Light"/>
        <family val="1"/>
      </rPr>
      <t xml:space="preserve">  </t>
    </r>
    <r>
      <rPr>
        <b/>
        <sz val="11"/>
        <rFont val="Futura Bk BT"/>
        <family val="2"/>
      </rPr>
      <t>[mm]</t>
    </r>
  </si>
  <si>
    <r>
      <t>v</t>
    </r>
    <r>
      <rPr>
        <b/>
        <i/>
        <vertAlign val="subscript"/>
        <sz val="14"/>
        <rFont val="Footlight MT Light"/>
        <family val="1"/>
      </rPr>
      <t>i</t>
    </r>
    <r>
      <rPr>
        <b/>
        <i/>
        <sz val="11"/>
        <rFont val="Footlight MT Light"/>
        <family val="1"/>
      </rPr>
      <t xml:space="preserve"> </t>
    </r>
    <r>
      <rPr>
        <b/>
        <sz val="11"/>
        <rFont val="Futura Bk BT"/>
        <family val="2"/>
      </rPr>
      <t>ou</t>
    </r>
    <r>
      <rPr>
        <b/>
        <i/>
        <sz val="11"/>
        <rFont val="Footlight MT Light"/>
        <family val="1"/>
      </rPr>
      <t xml:space="preserve"> </t>
    </r>
    <r>
      <rPr>
        <b/>
        <i/>
        <sz val="20"/>
        <rFont val="Footlight MT Light"/>
        <family val="1"/>
      </rPr>
      <t>v</t>
    </r>
    <r>
      <rPr>
        <b/>
        <i/>
        <vertAlign val="subscript"/>
        <sz val="14"/>
        <rFont val="Footlight MT Light"/>
        <family val="1"/>
      </rPr>
      <t>eff</t>
    </r>
  </si>
  <si>
    <r>
      <t>U</t>
    </r>
    <r>
      <rPr>
        <i/>
        <vertAlign val="subscript"/>
        <sz val="14"/>
        <rFont val="Footlight MT Light"/>
        <family val="1"/>
      </rPr>
      <t>pad.laser</t>
    </r>
  </si>
  <si>
    <r>
      <t>U</t>
    </r>
    <r>
      <rPr>
        <i/>
        <vertAlign val="subscript"/>
        <sz val="14"/>
        <rFont val="Footlight MT Light"/>
        <family val="1"/>
      </rPr>
      <t>temp</t>
    </r>
  </si>
  <si>
    <r>
      <t>U</t>
    </r>
    <r>
      <rPr>
        <i/>
        <vertAlign val="subscript"/>
        <sz val="14"/>
        <rFont val="Footlight MT Light"/>
        <family val="1"/>
      </rPr>
      <t>A</t>
    </r>
  </si>
  <si>
    <r>
      <t>U</t>
    </r>
    <r>
      <rPr>
        <i/>
        <vertAlign val="subscript"/>
        <sz val="14"/>
        <rFont val="Footlight MT Light"/>
        <family val="1"/>
      </rPr>
      <t>Re.laser</t>
    </r>
  </si>
  <si>
    <r>
      <t>U</t>
    </r>
    <r>
      <rPr>
        <i/>
        <vertAlign val="subscript"/>
        <sz val="14"/>
        <rFont val="Footlight MT Light"/>
        <family val="1"/>
      </rPr>
      <t>pos.</t>
    </r>
  </si>
  <si>
    <r>
      <t>U</t>
    </r>
    <r>
      <rPr>
        <i/>
        <vertAlign val="subscript"/>
        <sz val="14"/>
        <rFont val="Footlight MT Light"/>
        <family val="1"/>
      </rPr>
      <t>coef.trena</t>
    </r>
  </si>
  <si>
    <r>
      <t>U</t>
    </r>
    <r>
      <rPr>
        <i/>
        <vertAlign val="subscript"/>
        <sz val="14"/>
        <rFont val="Footlight MT Light"/>
        <family val="1"/>
      </rPr>
      <t>al.laser</t>
    </r>
  </si>
  <si>
    <r>
      <t>U</t>
    </r>
    <r>
      <rPr>
        <i/>
        <vertAlign val="subscript"/>
        <sz val="14"/>
        <rFont val="Footlight MT Light"/>
        <family val="1"/>
      </rPr>
      <t>al. trena</t>
    </r>
  </si>
  <si>
    <r>
      <t>u</t>
    </r>
    <r>
      <rPr>
        <i/>
        <vertAlign val="subscript"/>
        <sz val="14"/>
        <rFont val="Footlight MT Light"/>
        <family val="1"/>
      </rPr>
      <t>c</t>
    </r>
  </si>
  <si>
    <r>
      <t>U</t>
    </r>
    <r>
      <rPr>
        <i/>
        <vertAlign val="subscript"/>
        <sz val="14"/>
        <rFont val="Footlight MT Light"/>
        <family val="1"/>
      </rPr>
      <t>95</t>
    </r>
  </si>
  <si>
    <t>K</t>
  </si>
  <si>
    <t>2ª VIA</t>
  </si>
  <si>
    <t>Arred:</t>
  </si>
  <si>
    <t>Correção</t>
  </si>
  <si>
    <t>Valor Nominal</t>
  </si>
  <si>
    <t>Valor Medido</t>
  </si>
  <si>
    <t>[m]</t>
  </si>
  <si>
    <t>[ m ]</t>
  </si>
  <si>
    <t>Incerteza da trena SMP</t>
  </si>
  <si>
    <t>Erro de resolução da Trena SMC</t>
  </si>
  <si>
    <t>U [mm]</t>
  </si>
  <si>
    <t>Maior Incerteza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</si>
  <si>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</si>
  <si>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</si>
  <si>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</si>
  <si>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</si>
  <si>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</si>
  <si>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</si>
  <si>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</si>
  <si>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</si>
  <si>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</si>
  <si>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</si>
  <si>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12m</t>
  </si>
  <si>
    <t>14m</t>
  </si>
  <si>
    <t>18m</t>
  </si>
  <si>
    <t>20m</t>
  </si>
  <si>
    <t>22m</t>
  </si>
  <si>
    <t>25m</t>
  </si>
  <si>
    <t>NO SMP</t>
  </si>
  <si>
    <t>INDICAÇÃO NO SMC</t>
  </si>
  <si>
    <t>Valor</t>
  </si>
  <si>
    <t>X</t>
  </si>
  <si>
    <t>Início escala</t>
  </si>
  <si>
    <t>Fim escala</t>
  </si>
  <si>
    <r>
      <t>U</t>
    </r>
    <r>
      <rPr>
        <vertAlign val="subscript"/>
        <sz val="10"/>
        <rFont val="Futura Bk BT"/>
        <family val="2"/>
      </rPr>
      <t>temp</t>
    </r>
  </si>
  <si>
    <t>Influência da variação da temperatura ambiente</t>
  </si>
  <si>
    <t>Comp.(m):</t>
  </si>
  <si>
    <t>TRENA A LASER</t>
  </si>
  <si>
    <r>
      <t>R</t>
    </r>
    <r>
      <rPr>
        <vertAlign val="subscript"/>
        <sz val="10"/>
        <rFont val="Futura Bk BT"/>
        <family val="2"/>
      </rPr>
      <t>SMC</t>
    </r>
  </si>
  <si>
    <t>Referência de zero:</t>
  </si>
  <si>
    <t>Não aplicável</t>
  </si>
  <si>
    <t>Protocolo Nº</t>
  </si>
  <si>
    <r>
      <t>Coef. de Exp. Térmica [10</t>
    </r>
    <r>
      <rPr>
        <vertAlign val="superscript"/>
        <sz val="10.5"/>
        <rFont val="Futura Bk BT"/>
        <family val="2"/>
      </rPr>
      <t>-6</t>
    </r>
    <r>
      <rPr>
        <sz val="10.5"/>
        <rFont val="Futura Bk BT"/>
        <family val="2"/>
      </rPr>
      <t>.K</t>
    </r>
    <r>
      <rPr>
        <vertAlign val="superscript"/>
        <sz val="10.5"/>
        <rFont val="Futura Bk BT"/>
        <family val="2"/>
      </rPr>
      <t>-1</t>
    </r>
    <r>
      <rPr>
        <sz val="10.5"/>
        <rFont val="Futura Bk BT"/>
        <family val="2"/>
      </rPr>
      <t>]:</t>
    </r>
  </si>
  <si>
    <t>Intervalo de Medição [m]:</t>
  </si>
  <si>
    <t>Resolução [m]:</t>
  </si>
  <si>
    <t>TEMPERATURA</t>
  </si>
  <si>
    <t>INICIAL</t>
  </si>
  <si>
    <t>FINAL</t>
  </si>
  <si>
    <t xml:space="preserve"> U SMP:</t>
  </si>
  <si>
    <t>Intervalo de Medição calibrado [m]</t>
  </si>
  <si>
    <t>RC 3050</t>
  </si>
  <si>
    <t>11m</t>
  </si>
  <si>
    <t>13m</t>
  </si>
  <si>
    <t>17m</t>
  </si>
  <si>
    <t>19m</t>
  </si>
  <si>
    <t>21m</t>
  </si>
  <si>
    <t>23m</t>
  </si>
  <si>
    <t>Laboratório de Metrologia Dimensional</t>
  </si>
  <si>
    <r>
      <t>U</t>
    </r>
    <r>
      <rPr>
        <vertAlign val="subscript"/>
        <sz val="10"/>
        <rFont val="Futura Bk BT"/>
        <family val="2"/>
      </rPr>
      <t>pos. De zero</t>
    </r>
  </si>
  <si>
    <t>Erro de posicionamento de zero</t>
  </si>
  <si>
    <t>Calibração</t>
  </si>
  <si>
    <t>16m</t>
  </si>
  <si>
    <t>Termômetro Digital</t>
  </si>
  <si>
    <t>GREISINGER</t>
  </si>
  <si>
    <t>Padrão de Trabalho - LMD</t>
  </si>
  <si>
    <t>Termômetro Digital/Analógico</t>
  </si>
  <si>
    <t>Bom</t>
  </si>
  <si>
    <t>Não Consta</t>
  </si>
  <si>
    <t>°C</t>
  </si>
  <si>
    <t>GTH 175/MOP</t>
  </si>
  <si>
    <t>[CRITÉRIO=±0,3°C]</t>
  </si>
  <si>
    <t>Não consta</t>
  </si>
  <si>
    <t>mm</t>
  </si>
  <si>
    <t>Arquivo</t>
  </si>
  <si>
    <t>ORGANIZAÇÃO EXTERNA</t>
  </si>
  <si>
    <t>CR00616-05756-20-R0</t>
  </si>
  <si>
    <t>RSL</t>
  </si>
  <si>
    <t>282-01A</t>
  </si>
  <si>
    <t>CENTRO DE METROLOGIA E INSTRUMENTAÇÃO</t>
  </si>
  <si>
    <t>Pertencente à Rede Brasileira de Calibração - RBC</t>
  </si>
  <si>
    <t>Certificado de Calibração</t>
  </si>
  <si>
    <t>CONTRATANTE</t>
  </si>
  <si>
    <t>SOLICITANTE</t>
  </si>
  <si>
    <t>DESCRIÇÃO DO ITEM</t>
  </si>
  <si>
    <t>NÚMERO DE SÉRIE</t>
  </si>
  <si>
    <t>IDENTIFICAÇÃO</t>
  </si>
  <si>
    <t>RESOLUÇÃO</t>
  </si>
  <si>
    <t>DATA DA CALIBRAÇÃO</t>
  </si>
  <si>
    <t>DATA DA EMISSÃO</t>
  </si>
  <si>
    <t>Padrões utilizados</t>
  </si>
  <si>
    <t>Identificação</t>
  </si>
  <si>
    <t>Descrição</t>
  </si>
  <si>
    <t>Certificado</t>
  </si>
  <si>
    <t>Origem</t>
  </si>
  <si>
    <t>Procedimento de calibração</t>
  </si>
  <si>
    <t>Foram realizados no mínimo 3 ciclos de medição.</t>
  </si>
  <si>
    <t>Resultados</t>
  </si>
  <si>
    <r>
      <rPr>
        <sz val="10"/>
        <rFont val="Symbol"/>
        <family val="1"/>
        <charset val="2"/>
      </rPr>
      <t>n</t>
    </r>
    <r>
      <rPr>
        <vertAlign val="subscript"/>
        <sz val="10"/>
        <rFont val="Nunito Sans"/>
      </rPr>
      <t>eff</t>
    </r>
  </si>
  <si>
    <t>Os resultados deste certificado referem-se exclusivamente ao instrumento submetido à calibração, nas condições específicas, não sendo extensivo a quaisquer lotes. Esta calibração não isenta o instrumento do controle metrológico estabelecido a regulamentação metrológica.</t>
  </si>
  <si>
    <t>A CERTI autoriza a reprodução deste certificado, desde que qualquer cópia sempre apresente seu conteúdo integral. O Ajuste de instrumento, quando realizado, não faz parte do escopo de acreditação do laboratório.</t>
  </si>
  <si>
    <r>
      <t>A incerteza expandida (U) de medição relatada é declarada como a incerteza padrão de medição multiplicada pelo fator de abrangência k, o qual para uma distribuição t com  graus de liberdade efetivos (</t>
    </r>
    <r>
      <rPr>
        <sz val="9"/>
        <rFont val="Symbol"/>
        <family val="1"/>
        <charset val="2"/>
      </rPr>
      <t>n</t>
    </r>
    <r>
      <rPr>
        <vertAlign val="subscript"/>
        <sz val="9"/>
        <rFont val="Nunito Sans"/>
      </rPr>
      <t>eff</t>
    </r>
    <r>
      <rPr>
        <sz val="9"/>
        <rFont val="Nunito Sans"/>
      </rPr>
      <t xml:space="preserve">) corresponde a uma probabilidade de abrangência de aproximadamente 95%. A incerteza de medição foi determinada de acordo com a publicação EA-4/02. Os valores de k e </t>
    </r>
    <r>
      <rPr>
        <sz val="9"/>
        <rFont val="Symbol"/>
        <family val="1"/>
        <charset val="2"/>
      </rPr>
      <t>n</t>
    </r>
    <r>
      <rPr>
        <vertAlign val="subscript"/>
        <sz val="9"/>
        <rFont val="Nunito Sans"/>
      </rPr>
      <t>eff</t>
    </r>
    <r>
      <rPr>
        <sz val="9"/>
        <rFont val="Nunito Sans"/>
      </rPr>
      <t xml:space="preserve"> são apresentados na tabela de resultados.</t>
    </r>
  </si>
  <si>
    <t>Este certificado atende aos requisitos de acreditação pela Cgcre, que avaliou a competência do laboratório e comprovou sua rastreabilidade a padrões nacionais de medida.</t>
  </si>
  <si>
    <t xml:space="preserve">A Cgcre é signatária do Acordo de Reconhecimento Mútuo da ILAC - International Laboratory Accreditation Cooperation e do Acordo Bilateral de Reconhecimento Mútuo com a EA - European Cooperation for Accreditation. </t>
  </si>
  <si>
    <t>Condições Ambientais Durante a Calibração:</t>
  </si>
  <si>
    <t>TRE 002A</t>
  </si>
  <si>
    <t>0,2m</t>
  </si>
  <si>
    <t>0,5m</t>
  </si>
  <si>
    <t>RC 2903/T</t>
  </si>
  <si>
    <t>RC 2903/U</t>
  </si>
  <si>
    <t>LMD</t>
  </si>
  <si>
    <t>[CRITÉRIO=±0,6 mm]</t>
  </si>
  <si>
    <t>Estação Metereológica - TEMPERATURA E UMIDADE</t>
  </si>
  <si>
    <t>OREGON SCIENTIFIC</t>
  </si>
  <si>
    <t>Termohigrômetro / Higrômetro</t>
  </si>
  <si>
    <t>%ur</t>
  </si>
  <si>
    <t>[CRITÉRIO=±1,0°C e 10,0 %ur]</t>
  </si>
  <si>
    <t>Estação Metereológica - UMIDADE</t>
  </si>
  <si>
    <t>[CRITÉRIO=±10,0 %ur]</t>
  </si>
  <si>
    <t>RC 3201/T</t>
  </si>
  <si>
    <t>AMBIENTALIS</t>
  </si>
  <si>
    <t>Padrão de Referência - LMD</t>
  </si>
  <si>
    <t>LATU</t>
  </si>
  <si>
    <t>BAR898HG</t>
  </si>
  <si>
    <t>%</t>
  </si>
  <si>
    <t>CERTI</t>
  </si>
  <si>
    <t>Estação Metereológica</t>
  </si>
  <si>
    <t>Executor da calibração</t>
  </si>
  <si>
    <t>Trena (dispositivos para medição de trena a laser)</t>
  </si>
  <si>
    <t>m</t>
  </si>
  <si>
    <t>6144/22</t>
  </si>
  <si>
    <t>6145/22</t>
  </si>
  <si>
    <t>RC 3051</t>
  </si>
  <si>
    <t>6146/22</t>
  </si>
  <si>
    <t>GTH 175 / MOP</t>
  </si>
  <si>
    <t>Verificar pilhas, se são do laboratório, retirar!</t>
  </si>
  <si>
    <t>Validade</t>
  </si>
  <si>
    <t>INTERVALO DE INDICAÇÕES</t>
  </si>
  <si>
    <t>INTERVALO DE MEDIÇÃO</t>
  </si>
  <si>
    <t>1216</t>
  </si>
  <si>
    <t>23</t>
  </si>
  <si>
    <t>1</t>
  </si>
  <si>
    <t>Franciele Machado De Sa</t>
  </si>
  <si>
    <t>Auxiliar Administrativa</t>
  </si>
  <si>
    <t>03/11/2023 08:26:17</t>
  </si>
  <si>
    <t>5374</t>
  </si>
  <si>
    <t>1596</t>
  </si>
  <si>
    <t>SEDEX-PAGO</t>
  </si>
  <si>
    <t>SIM</t>
  </si>
  <si>
    <t>Enviados</t>
  </si>
  <si>
    <t>19781</t>
  </si>
  <si>
    <t>08/11 - 16h</t>
  </si>
  <si>
    <t>TF 612042225 BR</t>
  </si>
  <si>
    <t>MDO TACO</t>
  </si>
  <si>
    <t>MDO TACÓGRAFOS &amp; ROCCÃO LTDA</t>
  </si>
  <si>
    <t>08.172.872/0001-49</t>
  </si>
  <si>
    <t>90395770-00</t>
  </si>
  <si>
    <t>mdotacografos@gmail.com</t>
  </si>
  <si>
    <t>Av.</t>
  </si>
  <si>
    <t>Presidente John Kennedy</t>
  </si>
  <si>
    <t>1301</t>
  </si>
  <si>
    <t>Jd. Lar Paraná</t>
  </si>
  <si>
    <t>Campo Mourão</t>
  </si>
  <si>
    <t>Paraná</t>
  </si>
  <si>
    <t>PR</t>
  </si>
  <si>
    <t>Brasil</t>
  </si>
  <si>
    <t>87.305-260</t>
  </si>
  <si>
    <t>44</t>
  </si>
  <si>
    <t>3017-1876</t>
  </si>
  <si>
    <t>Micro</t>
  </si>
  <si>
    <t>Testes / Análises / Ensaios</t>
  </si>
  <si>
    <t>1041665165</t>
  </si>
  <si>
    <t>Trena a Laser</t>
  </si>
  <si>
    <t>Instrumento</t>
  </si>
  <si>
    <t>LEICA</t>
  </si>
  <si>
    <t>12</t>
  </si>
  <si>
    <t>0,05</t>
  </si>
  <si>
    <t>200</t>
  </si>
  <si>
    <t>DISTO TM D510</t>
  </si>
  <si>
    <t>3241</t>
  </si>
  <si>
    <t>(20,0 ± 0,5) ºC</t>
  </si>
  <si>
    <t>(50 ± 10) %ur</t>
  </si>
  <si>
    <t>01:00:32</t>
  </si>
  <si>
    <t>06/11/2023 09:25:30</t>
  </si>
  <si>
    <t>Periódica</t>
  </si>
  <si>
    <t>Teclado</t>
  </si>
  <si>
    <t>Carlos Roberto Mariano dos Santos</t>
  </si>
  <si>
    <t>Téc Mecânico/Metrologista</t>
  </si>
  <si>
    <t>07/11/2023 08:35:48</t>
  </si>
  <si>
    <t>Gabriel Scopel de Lima</t>
  </si>
  <si>
    <t>Signatário Autorizado</t>
  </si>
  <si>
    <t>07/11/2023</t>
  </si>
  <si>
    <t>Original</t>
  </si>
  <si>
    <t xml:space="preserve"> </t>
  </si>
  <si>
    <t>Trena Laser ou Ultrassônica até 25 m</t>
  </si>
  <si>
    <t>09/10/2023</t>
  </si>
  <si>
    <t>CMI-LMD-PC-282</t>
  </si>
  <si>
    <t>CMI-LMD-</t>
  </si>
  <si>
    <t>9</t>
  </si>
  <si>
    <t>Gabriel Francisco Gheno Cazakevicius</t>
  </si>
  <si>
    <t>23/06/2022</t>
  </si>
  <si>
    <t>15/04/21-Adicionado umidade.</t>
  </si>
  <si>
    <t>05/05/21 - Acrescentado novos pontos de medição e novo padrão (TRE 002A)</t>
  </si>
  <si>
    <t>07/06/21 - Ajuste fórmula intervalo de medição calibrado.</t>
  </si>
  <si>
    <t>23/09/21 Ajuste tolerância temperatura durante a calibração. (GFC)</t>
  </si>
  <si>
    <t>28/09/21 - Ajuste para 6 ciclos. (GFC)</t>
  </si>
  <si>
    <t>22/10/21 - Erro dados solicitante e contratante. (GFC)</t>
  </si>
  <si>
    <t>0</t>
  </si>
  <si>
    <t>[CRITÉRIO=±1,0 °C e 10,0 %UR] Incerteza de medição.</t>
  </si>
  <si>
    <t>POSSUI UMA ESTAÇÃO REMOTA - TERMOHIGRÔMETRO</t>
  </si>
  <si>
    <t>bmr</t>
  </si>
  <si>
    <t>RC 2903</t>
  </si>
  <si>
    <t>traseira</t>
  </si>
  <si>
    <t>Serviço</t>
  </si>
  <si>
    <t>N. Erro</t>
  </si>
  <si>
    <t>Desc. Erro</t>
  </si>
  <si>
    <t>Referencia</t>
  </si>
  <si>
    <t>2890/21</t>
  </si>
  <si>
    <t>3,24</t>
  </si>
  <si>
    <t>2579/16</t>
  </si>
  <si>
    <t>1655/18</t>
  </si>
  <si>
    <t>3,00</t>
  </si>
  <si>
    <t>4154/15</t>
  </si>
  <si>
    <t>3855/19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</si>
</sst>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-&quot;R$&quot;\ * #,##0.00_-;\-&quot;R$&quot;\ * #,##0.00_-;_-&quot;R$&quot;\ * &quot;-&quot;??_-;_-@_-"/>
    <numFmt numFmtId="179" formatCode="_(&quot;R$&quot;* #,##0.00_);_(&quot;R$&quot;* \(#,##0.00\);_(&quot;R$&quot;* &quot;-&quot;??_);_(@_)"/>
    <numFmt numFmtId="180" formatCode="mmmm/yyyy"/>
    <numFmt numFmtId="181" formatCode="0.0000"/>
    <numFmt numFmtId="182" formatCode="mmmm\-yyyy"/>
    <numFmt numFmtId="183" formatCode="0.000"/>
    <numFmt numFmtId="184" formatCode="0.00000"/>
    <numFmt numFmtId="185" formatCode="0.000000"/>
    <numFmt numFmtId="186" formatCode="000"/>
    <numFmt numFmtId="196" formatCode="_-* #,##0\ &quot;DM&quot;_-;\-* #,##0\ &quot;DM&quot;_-;_-* &quot;-&quot;\ &quot;DM&quot;_-;_-@_-"/>
    <numFmt numFmtId="197" formatCode="_-* #,##0.00\ &quot;DM&quot;_-;\-* #,##0.00\ &quot;DM&quot;_-;_-* &quot;-&quot;??\ &quot;DM&quot;_-;_-@_-"/>
  </numFmts>
  <fonts count="94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1"/>
      <name val="Futura Bk BT"/>
      <family val="2"/>
    </font>
    <font>
      <sz val="11"/>
      <name val="Futura Bk BT"/>
      <family val="2"/>
    </font>
    <font>
      <sz val="7"/>
      <name val="Futura Bk BT"/>
      <family val="2"/>
    </font>
    <font>
      <sz val="10"/>
      <name val="Futura Bk BT"/>
      <family val="2"/>
    </font>
    <font>
      <b/>
      <sz val="13"/>
      <name val="Futura Md BT"/>
      <family val="2"/>
    </font>
    <font>
      <sz val="14"/>
      <name val="Futura Bk BT"/>
      <family val="2"/>
    </font>
    <font>
      <sz val="6"/>
      <name val="Futura Bk BT"/>
      <family val="2"/>
    </font>
    <font>
      <sz val="12"/>
      <name val="Futura Bk BT"/>
      <family val="2"/>
    </font>
    <font>
      <b/>
      <sz val="12"/>
      <name val="Futura Md BT"/>
      <family val="2"/>
    </font>
    <font>
      <b/>
      <sz val="11"/>
      <name val="Futura Bk BT"/>
      <family val="2"/>
    </font>
    <font>
      <b/>
      <sz val="11"/>
      <name val="Futura Md BT"/>
      <family val="2"/>
    </font>
    <font>
      <b/>
      <sz val="12"/>
      <color indexed="8"/>
      <name val="Futura Bk BT"/>
      <family val="2"/>
    </font>
    <font>
      <b/>
      <sz val="12"/>
      <name val="Futura Bk BT"/>
      <family val="2"/>
    </font>
    <font>
      <sz val="11"/>
      <name val="Arial"/>
      <family val="2"/>
    </font>
    <font>
      <sz val="11"/>
      <color indexed="39"/>
      <name val="Futura Bk BT"/>
      <family val="2"/>
    </font>
    <font>
      <b/>
      <sz val="11"/>
      <color indexed="8"/>
      <name val="Futura Bk BT"/>
      <family val="2"/>
    </font>
    <font>
      <b/>
      <sz val="11"/>
      <name val="Futura Md BT"/>
      <family val="2"/>
    </font>
    <font>
      <b/>
      <sz val="14"/>
      <name val="Futura Md BT"/>
      <family val="2"/>
    </font>
    <font>
      <b/>
      <sz val="12"/>
      <name val="Futura Md BT"/>
      <family val="2"/>
    </font>
    <font>
      <b/>
      <sz val="10"/>
      <name val="Futura Bk BT"/>
      <family val="2"/>
    </font>
    <font>
      <b/>
      <i/>
      <sz val="10"/>
      <name val="Futura Bk BT"/>
      <family val="2"/>
    </font>
    <font>
      <b/>
      <vertAlign val="subscript"/>
      <sz val="10"/>
      <name val="Futura Bk BT"/>
      <family val="2"/>
    </font>
    <font>
      <b/>
      <sz val="10"/>
      <name val="Futura Bk BT"/>
      <family val="2"/>
    </font>
    <font>
      <vertAlign val="superscript"/>
      <sz val="11"/>
      <name val="Futura Bk BT"/>
      <family val="2"/>
    </font>
    <font>
      <vertAlign val="subscript"/>
      <sz val="8.5"/>
      <name val="Futura Bk BT"/>
      <family val="2"/>
    </font>
    <font>
      <vertAlign val="subscript"/>
      <sz val="10"/>
      <name val="Futura Bk BT"/>
      <family val="2"/>
    </font>
    <font>
      <b/>
      <sz val="11"/>
      <name val="Futura Bk BT"/>
      <family val="2"/>
    </font>
    <font>
      <sz val="10"/>
      <color indexed="63"/>
      <name val="Futura Bk BT"/>
      <family val="2"/>
    </font>
    <font>
      <sz val="8"/>
      <color indexed="63"/>
      <name val="Futura Bk BT"/>
      <family val="2"/>
    </font>
    <font>
      <sz val="10"/>
      <color indexed="8"/>
      <name val="Futura Bk BT"/>
      <family val="2"/>
    </font>
    <font>
      <sz val="11"/>
      <color indexed="39"/>
      <name val="Futura Bk BT"/>
      <family val="2"/>
    </font>
    <font>
      <sz val="11"/>
      <color indexed="39"/>
      <name val="Arial"/>
      <family val="2"/>
    </font>
    <font>
      <sz val="10"/>
      <color indexed="39"/>
      <name val="Arial"/>
      <family val="2"/>
    </font>
    <font>
      <sz val="10"/>
      <color indexed="39"/>
      <name val="Futura Bk BT"/>
      <family val="2"/>
    </font>
    <font>
      <sz val="11"/>
      <name val="Futura Md BT"/>
      <family val="2"/>
    </font>
    <font>
      <b/>
      <sz val="12"/>
      <name val="Futura Bk BT"/>
      <family val="2"/>
    </font>
    <font>
      <sz val="10"/>
      <name val="Futura Bk BT"/>
      <family val="2"/>
    </font>
    <font>
      <i/>
      <sz val="10"/>
      <name val="Futura Bk BT"/>
      <family val="2"/>
    </font>
    <font>
      <vertAlign val="subscript"/>
      <sz val="10"/>
      <name val="Futura Bk BT"/>
      <family val="2"/>
    </font>
    <font>
      <b/>
      <sz val="14"/>
      <name val="Futura Bk BT"/>
      <family val="2"/>
    </font>
    <font>
      <sz val="11"/>
      <color indexed="8"/>
      <name val="Futura Bk BT"/>
      <family val="2"/>
    </font>
    <font>
      <sz val="9"/>
      <name val="Arial"/>
      <family val="2"/>
    </font>
    <font>
      <sz val="10"/>
      <color indexed="9"/>
      <name val="Arial"/>
      <family val="2"/>
    </font>
    <font>
      <sz val="11"/>
      <name val="Futura Md BT"/>
      <family val="2"/>
    </font>
    <font>
      <b/>
      <i/>
      <vertAlign val="subscript"/>
      <sz val="14"/>
      <name val="Footlight MT Light"/>
      <family val="1"/>
    </font>
    <font>
      <b/>
      <i/>
      <sz val="20"/>
      <name val="Footlight MT Light"/>
      <family val="1"/>
    </font>
    <font>
      <b/>
      <i/>
      <sz val="11"/>
      <name val="Footlight MT Light"/>
      <family val="1"/>
    </font>
    <font>
      <i/>
      <vertAlign val="subscript"/>
      <sz val="14"/>
      <name val="Footlight MT Light"/>
      <family val="1"/>
    </font>
    <font>
      <i/>
      <sz val="16"/>
      <name val="Footlight MT Light"/>
      <family val="1"/>
    </font>
    <font>
      <sz val="10"/>
      <name val="Footlight MT Light"/>
      <family val="1"/>
    </font>
    <font>
      <i/>
      <sz val="20"/>
      <name val="Footlight MT Light"/>
      <family val="1"/>
    </font>
    <font>
      <sz val="11"/>
      <color indexed="9"/>
      <name val="Futura Md BT"/>
      <family val="2"/>
    </font>
    <font>
      <sz val="10"/>
      <color indexed="9"/>
      <name val="Futura Bk BT"/>
      <family val="2"/>
    </font>
    <font>
      <sz val="6"/>
      <color indexed="9"/>
      <name val="Futura Bk BT"/>
      <family val="2"/>
    </font>
    <font>
      <sz val="11"/>
      <color indexed="9"/>
      <name val="Futura Bk BT"/>
      <family val="2"/>
    </font>
    <font>
      <sz val="12"/>
      <name val="Futura Bk BT"/>
      <family val="2"/>
    </font>
    <font>
      <sz val="9"/>
      <name val="Futura Bk BT"/>
      <family val="2"/>
    </font>
    <font>
      <b/>
      <sz val="9"/>
      <name val="Arial"/>
      <family val="2"/>
    </font>
    <font>
      <b/>
      <sz val="9"/>
      <color indexed="39"/>
      <name val="Arial"/>
      <family val="2"/>
    </font>
    <font>
      <b/>
      <sz val="18"/>
      <name val="Arial"/>
      <family val="2"/>
    </font>
    <font>
      <b/>
      <sz val="9"/>
      <name val="Futura Bk BT"/>
      <family val="2"/>
    </font>
    <font>
      <sz val="10.5"/>
      <name val="Futura Bk BT"/>
      <family val="2"/>
    </font>
    <font>
      <vertAlign val="superscript"/>
      <sz val="10.5"/>
      <name val="Futura Bk BT"/>
      <family val="2"/>
    </font>
    <font>
      <sz val="11"/>
      <name val="Nunito Sans"/>
    </font>
    <font>
      <sz val="10"/>
      <name val="Nunito Sans"/>
    </font>
    <font>
      <sz val="9"/>
      <name val="Nunito Sans"/>
    </font>
    <font>
      <b/>
      <sz val="11.5"/>
      <name val="Nunito Sans"/>
    </font>
    <font>
      <i/>
      <sz val="8"/>
      <name val="Nunito Sans"/>
    </font>
    <font>
      <sz val="10"/>
      <name val="Arial"/>
    </font>
    <font>
      <b/>
      <sz val="10"/>
      <name val="Nunito Sans"/>
    </font>
    <font>
      <b/>
      <sz val="11"/>
      <name val="Nunito Sans"/>
    </font>
    <font>
      <sz val="8"/>
      <name val="Nunito Sans"/>
    </font>
    <font>
      <vertAlign val="subscript"/>
      <sz val="10"/>
      <name val="Nunito Sans"/>
    </font>
    <font>
      <sz val="10"/>
      <name val="Symbol"/>
      <family val="1"/>
      <charset val="2"/>
    </font>
    <font>
      <sz val="9"/>
      <name val="Symbol"/>
      <family val="1"/>
      <charset val="2"/>
    </font>
    <font>
      <vertAlign val="subscript"/>
      <sz val="9"/>
      <name val="Nunito Sans"/>
    </font>
    <font>
      <sz val="10"/>
      <color theme="0"/>
      <name val="Futura Bk BT"/>
      <family val="2"/>
    </font>
    <font>
      <sz val="10"/>
      <color theme="0"/>
      <name val="Arial"/>
      <family val="2"/>
    </font>
    <font>
      <sz val="11"/>
      <color theme="1"/>
      <name val="Futura Bk BT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9"/>
      <color rgb="FF00578D"/>
      <name val="Nunito Sans"/>
    </font>
    <font>
      <sz val="22"/>
      <color rgb="FF00578D"/>
      <name val="Nunito Sans"/>
    </font>
    <font>
      <sz val="10"/>
      <color theme="0"/>
      <name val="Nunito Sans"/>
    </font>
    <font>
      <sz val="10"/>
      <color theme="1"/>
      <name val="Nunito Sans"/>
    </font>
    <font>
      <sz val="14"/>
      <color rgb="FF00578D"/>
      <name val="Nunito Sans"/>
    </font>
    <font>
      <b/>
      <sz val="22"/>
      <color rgb="FF00578D"/>
      <name val="Nunito Sans"/>
    </font>
    <font>
      <b/>
      <sz val="16"/>
      <color rgb="FF00578D"/>
      <name val="Nunito Sans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rgb="FF00578D"/>
      </bottom>
      <diagonal/>
    </border>
  </borders>
  <cellStyleXfs count="12">
    <xf numFmtId="0" fontId="0" fillId="0" borderId="0"/>
    <xf numFmtId="179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74" fillId="0" borderId="0" applyFont="0" applyFill="0" applyBorder="0" applyAlignment="0" applyProtection="0"/>
    <xf numFmtId="0" fontId="4" fillId="0" borderId="0"/>
    <xf numFmtId="0" fontId="9" fillId="0" borderId="0"/>
    <xf numFmtId="0" fontId="1" fillId="0" borderId="0"/>
    <xf numFmtId="9" fontId="1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97" fontId="4" fillId="0" borderId="0" applyFont="0" applyFill="0" applyBorder="0" applyAlignment="0" applyProtection="0"/>
  </cellStyleXfs>
  <cellXfs count="569">
    <xf numFmtId="0" fontId="0" fillId="0" borderId="0" xfId="0"/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/>
    <xf numFmtId="0" fontId="5" fillId="0" borderId="0" xfId="0" applyFont="1" applyAlignment="1">
      <alignment horizontal="left" vertical="center"/>
    </xf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NumberFormat="1" applyFont="1" applyAlignment="1">
      <alignment horizontal="left"/>
    </xf>
    <xf numFmtId="0" fontId="2" fillId="0" borderId="2" xfId="0" applyFont="1" applyBorder="1" applyAlignment="1"/>
    <xf numFmtId="49" fontId="4" fillId="0" borderId="2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left"/>
    </xf>
    <xf numFmtId="2" fontId="4" fillId="0" borderId="0" xfId="0" applyNumberFormat="1" applyFont="1" applyAlignment="1"/>
    <xf numFmtId="0" fontId="4" fillId="0" borderId="0" xfId="0" applyFont="1" applyAlignment="1"/>
    <xf numFmtId="0" fontId="4" fillId="0" borderId="2" xfId="0" applyFont="1" applyBorder="1" applyAlignment="1"/>
    <xf numFmtId="14" fontId="4" fillId="0" borderId="0" xfId="0" applyNumberFormat="1" applyFont="1" applyAlignment="1"/>
    <xf numFmtId="0" fontId="4" fillId="0" borderId="0" xfId="0" applyFont="1" applyFill="1" applyBorder="1" applyAlignment="1"/>
    <xf numFmtId="180" fontId="4" fillId="0" borderId="0" xfId="0" applyNumberFormat="1" applyFont="1" applyFill="1" applyBorder="1" applyAlignment="1"/>
    <xf numFmtId="182" fontId="4" fillId="0" borderId="0" xfId="0" applyNumberFormat="1" applyFont="1" applyFill="1" applyBorder="1" applyAlignment="1"/>
    <xf numFmtId="180" fontId="4" fillId="0" borderId="0" xfId="0" applyNumberFormat="1" applyFont="1" applyAlignment="1"/>
    <xf numFmtId="182" fontId="4" fillId="0" borderId="0" xfId="0" applyNumberFormat="1" applyFont="1" applyAlignment="1"/>
    <xf numFmtId="0" fontId="4" fillId="0" borderId="0" xfId="0" applyNumberFormat="1" applyFont="1" applyAlignment="1">
      <alignment horizontal="left"/>
    </xf>
    <xf numFmtId="14" fontId="0" fillId="0" borderId="0" xfId="0" applyNumberFormat="1" applyAlignment="1"/>
    <xf numFmtId="49" fontId="4" fillId="0" borderId="0" xfId="0" applyNumberFormat="1" applyFont="1" applyBorder="1" applyAlignment="1">
      <alignment horizontal="left"/>
    </xf>
    <xf numFmtId="0" fontId="7" fillId="0" borderId="0" xfId="0" applyFont="1" applyProtection="1">
      <protection hidden="1"/>
    </xf>
    <xf numFmtId="0" fontId="8" fillId="0" borderId="3" xfId="0" applyFont="1" applyBorder="1" applyProtection="1">
      <protection hidden="1"/>
    </xf>
    <xf numFmtId="0" fontId="9" fillId="0" borderId="0" xfId="0" applyFont="1" applyProtection="1">
      <protection hidden="1"/>
    </xf>
    <xf numFmtId="0" fontId="10" fillId="0" borderId="0" xfId="0" applyFont="1" applyAlignment="1" applyProtection="1">
      <alignment horizontal="centerContinuous"/>
      <protection hidden="1"/>
    </xf>
    <xf numFmtId="0" fontId="7" fillId="0" borderId="0" xfId="0" applyFont="1" applyBorder="1" applyProtection="1">
      <protection hidden="1"/>
    </xf>
    <xf numFmtId="0" fontId="8" fillId="0" borderId="3" xfId="0" applyFont="1" applyBorder="1" applyAlignment="1" applyProtection="1">
      <alignment horizontal="left"/>
      <protection hidden="1"/>
    </xf>
    <xf numFmtId="0" fontId="7" fillId="0" borderId="3" xfId="0" applyFont="1" applyBorder="1" applyAlignment="1" applyProtection="1">
      <alignment horizontal="center"/>
      <protection hidden="1"/>
    </xf>
    <xf numFmtId="181" fontId="9" fillId="0" borderId="3" xfId="0" applyNumberFormat="1" applyFont="1" applyBorder="1" applyAlignment="1" applyProtection="1">
      <alignment horizontal="center"/>
      <protection hidden="1"/>
    </xf>
    <xf numFmtId="183" fontId="9" fillId="0" borderId="3" xfId="0" applyNumberFormat="1" applyFont="1" applyBorder="1" applyAlignment="1" applyProtection="1">
      <alignment horizontal="center"/>
      <protection hidden="1"/>
    </xf>
    <xf numFmtId="0" fontId="6" fillId="0" borderId="4" xfId="0" applyNumberFormat="1" applyFont="1" applyFill="1" applyBorder="1" applyProtection="1"/>
    <xf numFmtId="0" fontId="6" fillId="0" borderId="5" xfId="0" applyNumberFormat="1" applyFont="1" applyFill="1" applyBorder="1" applyProtection="1"/>
    <xf numFmtId="2" fontId="9" fillId="0" borderId="3" xfId="0" applyNumberFormat="1" applyFont="1" applyBorder="1" applyAlignment="1" applyProtection="1">
      <alignment horizontal="center"/>
      <protection hidden="1"/>
    </xf>
    <xf numFmtId="1" fontId="9" fillId="0" borderId="3" xfId="0" applyNumberFormat="1" applyFont="1" applyBorder="1" applyAlignment="1" applyProtection="1">
      <alignment horizontal="center"/>
      <protection hidden="1"/>
    </xf>
    <xf numFmtId="1" fontId="9" fillId="0" borderId="0" xfId="0" applyNumberFormat="1" applyFont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" fillId="0" borderId="6" xfId="0" applyFont="1" applyBorder="1" applyProtection="1">
      <protection hidden="1"/>
    </xf>
    <xf numFmtId="0" fontId="9" fillId="0" borderId="7" xfId="0" applyFont="1" applyBorder="1" applyProtection="1">
      <protection hidden="1"/>
    </xf>
    <xf numFmtId="0" fontId="14" fillId="0" borderId="8" xfId="0" applyNumberFormat="1" applyFont="1" applyBorder="1" applyAlignment="1" applyProtection="1">
      <alignment horizontal="left" vertical="center"/>
    </xf>
    <xf numFmtId="0" fontId="6" fillId="0" borderId="9" xfId="0" applyNumberFormat="1" applyFont="1" applyBorder="1" applyProtection="1"/>
    <xf numFmtId="0" fontId="19" fillId="0" borderId="0" xfId="0" applyNumberFormat="1" applyFont="1" applyBorder="1" applyProtection="1"/>
    <xf numFmtId="0" fontId="20" fillId="2" borderId="10" xfId="0" applyNumberFormat="1" applyFont="1" applyFill="1" applyBorder="1" applyAlignment="1" applyProtection="1">
      <alignment horizontal="left"/>
    </xf>
    <xf numFmtId="0" fontId="7" fillId="2" borderId="11" xfId="0" applyNumberFormat="1" applyFont="1" applyFill="1" applyBorder="1" applyProtection="1"/>
    <xf numFmtId="0" fontId="6" fillId="0" borderId="12" xfId="0" applyNumberFormat="1" applyFont="1" applyBorder="1" applyAlignment="1" applyProtection="1">
      <alignment horizontal="center"/>
    </xf>
    <xf numFmtId="0" fontId="6" fillId="0" borderId="3" xfId="0" applyNumberFormat="1" applyFont="1" applyBorder="1" applyAlignment="1" applyProtection="1">
      <alignment horizontal="center"/>
    </xf>
    <xf numFmtId="0" fontId="6" fillId="0" borderId="2" xfId="0" applyNumberFormat="1" applyFont="1" applyBorder="1" applyProtection="1"/>
    <xf numFmtId="0" fontId="7" fillId="0" borderId="0" xfId="0" applyNumberFormat="1" applyFont="1" applyBorder="1" applyProtection="1"/>
    <xf numFmtId="0" fontId="7" fillId="0" borderId="0" xfId="0" applyNumberFormat="1" applyFont="1" applyBorder="1" applyAlignment="1" applyProtection="1">
      <alignment horizontal="left"/>
    </xf>
    <xf numFmtId="0" fontId="7" fillId="0" borderId="13" xfId="0" applyNumberFormat="1" applyFont="1" applyBorder="1" applyProtection="1"/>
    <xf numFmtId="0" fontId="7" fillId="0" borderId="14" xfId="0" applyNumberFormat="1" applyFont="1" applyBorder="1" applyAlignment="1" applyProtection="1">
      <alignment horizontal="center"/>
    </xf>
    <xf numFmtId="0" fontId="7" fillId="0" borderId="3" xfId="0" applyNumberFormat="1" applyFont="1" applyBorder="1" applyAlignment="1" applyProtection="1">
      <alignment horizontal="center"/>
    </xf>
    <xf numFmtId="0" fontId="7" fillId="0" borderId="15" xfId="0" applyNumberFormat="1" applyFont="1" applyBorder="1" applyProtection="1"/>
    <xf numFmtId="2" fontId="9" fillId="0" borderId="0" xfId="0" applyNumberFormat="1" applyFont="1" applyBorder="1" applyAlignment="1" applyProtection="1">
      <alignment horizontal="center"/>
      <protection hidden="1"/>
    </xf>
    <xf numFmtId="183" fontId="9" fillId="0" borderId="0" xfId="0" applyNumberFormat="1" applyFont="1" applyBorder="1" applyAlignment="1" applyProtection="1">
      <alignment horizontal="center"/>
      <protection hidden="1"/>
    </xf>
    <xf numFmtId="181" fontId="9" fillId="0" borderId="0" xfId="0" applyNumberFormat="1" applyFont="1" applyBorder="1" applyAlignment="1" applyProtection="1">
      <alignment horizontal="center"/>
      <protection hidden="1"/>
    </xf>
    <xf numFmtId="0" fontId="7" fillId="0" borderId="13" xfId="0" applyNumberFormat="1" applyFont="1" applyBorder="1" applyAlignment="1" applyProtection="1">
      <alignment horizontal="left"/>
    </xf>
    <xf numFmtId="0" fontId="6" fillId="0" borderId="16" xfId="0" applyNumberFormat="1" applyFont="1" applyBorder="1" applyAlignment="1" applyProtection="1">
      <alignment horizontal="center"/>
    </xf>
    <xf numFmtId="0" fontId="20" fillId="2" borderId="3" xfId="0" applyNumberFormat="1" applyFont="1" applyFill="1" applyBorder="1" applyAlignment="1" applyProtection="1">
      <alignment horizontal="center"/>
    </xf>
    <xf numFmtId="49" fontId="20" fillId="2" borderId="16" xfId="0" applyNumberFormat="1" applyFont="1" applyFill="1" applyBorder="1" applyAlignment="1" applyProtection="1">
      <alignment horizontal="center"/>
    </xf>
    <xf numFmtId="0" fontId="6" fillId="0" borderId="17" xfId="0" applyNumberFormat="1" applyFont="1" applyBorder="1" applyProtection="1"/>
    <xf numFmtId="0" fontId="7" fillId="0" borderId="18" xfId="0" applyNumberFormat="1" applyFont="1" applyBorder="1" applyProtection="1"/>
    <xf numFmtId="0" fontId="20" fillId="2" borderId="19" xfId="0" applyNumberFormat="1" applyFont="1" applyFill="1" applyBorder="1" applyAlignment="1" applyProtection="1">
      <alignment horizontal="left"/>
    </xf>
    <xf numFmtId="0" fontId="6" fillId="0" borderId="20" xfId="0" applyNumberFormat="1" applyFont="1" applyBorder="1" applyProtection="1"/>
    <xf numFmtId="0" fontId="7" fillId="0" borderId="21" xfId="0" applyNumberFormat="1" applyFont="1" applyFill="1" applyBorder="1" applyAlignment="1" applyProtection="1">
      <alignment horizontal="center"/>
    </xf>
    <xf numFmtId="0" fontId="7" fillId="0" borderId="21" xfId="0" applyNumberFormat="1" applyFont="1" applyBorder="1" applyAlignment="1" applyProtection="1">
      <alignment horizontal="left"/>
    </xf>
    <xf numFmtId="0" fontId="6" fillId="0" borderId="12" xfId="0" applyNumberFormat="1" applyFont="1" applyBorder="1" applyProtection="1"/>
    <xf numFmtId="0" fontId="7" fillId="0" borderId="4" xfId="0" applyNumberFormat="1" applyFont="1" applyBorder="1" applyProtection="1"/>
    <xf numFmtId="0" fontId="0" fillId="0" borderId="0" xfId="0" applyNumberFormat="1" applyBorder="1" applyProtection="1"/>
    <xf numFmtId="0" fontId="20" fillId="2" borderId="4" xfId="0" applyNumberFormat="1" applyFont="1" applyFill="1" applyBorder="1" applyAlignment="1" applyProtection="1">
      <alignment horizontal="center"/>
    </xf>
    <xf numFmtId="0" fontId="32" fillId="0" borderId="4" xfId="0" applyNumberFormat="1" applyFont="1" applyBorder="1" applyProtection="1"/>
    <xf numFmtId="0" fontId="32" fillId="0" borderId="10" xfId="0" applyNumberFormat="1" applyFont="1" applyBorder="1" applyProtection="1"/>
    <xf numFmtId="0" fontId="20" fillId="2" borderId="5" xfId="0" applyNumberFormat="1" applyFont="1" applyFill="1" applyBorder="1" applyProtection="1"/>
    <xf numFmtId="0" fontId="6" fillId="0" borderId="22" xfId="0" applyNumberFormat="1" applyFont="1" applyBorder="1" applyAlignment="1" applyProtection="1">
      <alignment horizontal="center"/>
    </xf>
    <xf numFmtId="0" fontId="6" fillId="0" borderId="23" xfId="0" applyNumberFormat="1" applyFont="1" applyBorder="1" applyAlignment="1" applyProtection="1">
      <alignment horizontal="center" vertical="center"/>
    </xf>
    <xf numFmtId="0" fontId="6" fillId="0" borderId="24" xfId="0" applyNumberFormat="1" applyFont="1" applyBorder="1" applyAlignment="1" applyProtection="1">
      <alignment horizontal="center"/>
    </xf>
    <xf numFmtId="0" fontId="6" fillId="0" borderId="25" xfId="0" applyNumberFormat="1" applyFont="1" applyBorder="1" applyAlignment="1" applyProtection="1">
      <alignment horizontal="center" vertical="center"/>
    </xf>
    <xf numFmtId="0" fontId="6" fillId="0" borderId="26" xfId="0" applyNumberFormat="1" applyFont="1" applyBorder="1" applyAlignment="1" applyProtection="1">
      <alignment horizontal="center"/>
    </xf>
    <xf numFmtId="0" fontId="6" fillId="0" borderId="27" xfId="0" applyNumberFormat="1" applyFont="1" applyBorder="1" applyAlignment="1" applyProtection="1">
      <alignment horizontal="center" vertical="center"/>
    </xf>
    <xf numFmtId="0" fontId="6" fillId="0" borderId="27" xfId="0" applyNumberFormat="1" applyFont="1" applyBorder="1" applyAlignment="1" applyProtection="1">
      <alignment horizontal="center"/>
    </xf>
    <xf numFmtId="0" fontId="6" fillId="0" borderId="28" xfId="0" applyNumberFormat="1" applyFont="1" applyBorder="1" applyAlignment="1" applyProtection="1">
      <alignment horizontal="center"/>
    </xf>
    <xf numFmtId="0" fontId="23" fillId="0" borderId="0" xfId="0" applyFont="1" applyAlignment="1" applyProtection="1">
      <alignment horizontal="centerContinuous"/>
      <protection hidden="1"/>
    </xf>
    <xf numFmtId="0" fontId="41" fillId="0" borderId="0" xfId="0" applyFont="1" applyProtection="1">
      <protection hidden="1"/>
    </xf>
    <xf numFmtId="0" fontId="42" fillId="3" borderId="23" xfId="0" applyFont="1" applyFill="1" applyBorder="1" applyAlignment="1" applyProtection="1">
      <alignment horizontal="center"/>
      <protection hidden="1"/>
    </xf>
    <xf numFmtId="0" fontId="13" fillId="3" borderId="23" xfId="0" applyFont="1" applyFill="1" applyBorder="1" applyAlignment="1" applyProtection="1">
      <alignment horizontal="center"/>
      <protection hidden="1"/>
    </xf>
    <xf numFmtId="0" fontId="43" fillId="3" borderId="23" xfId="0" applyFont="1" applyFill="1" applyBorder="1" applyAlignment="1" applyProtection="1">
      <alignment horizontal="center"/>
      <protection hidden="1"/>
    </xf>
    <xf numFmtId="0" fontId="42" fillId="3" borderId="25" xfId="0" applyFont="1" applyFill="1" applyBorder="1" applyAlignment="1" applyProtection="1">
      <alignment horizontal="center"/>
      <protection hidden="1"/>
    </xf>
    <xf numFmtId="0" fontId="42" fillId="3" borderId="25" xfId="0" applyFont="1" applyFill="1" applyBorder="1" applyProtection="1">
      <protection hidden="1"/>
    </xf>
    <xf numFmtId="0" fontId="42" fillId="3" borderId="27" xfId="0" applyFont="1" applyFill="1" applyBorder="1" applyAlignment="1" applyProtection="1">
      <alignment horizontal="center"/>
      <protection hidden="1"/>
    </xf>
    <xf numFmtId="2" fontId="22" fillId="0" borderId="3" xfId="0" applyNumberFormat="1" applyFont="1" applyBorder="1" applyAlignment="1" applyProtection="1">
      <alignment horizontal="center"/>
      <protection hidden="1"/>
    </xf>
    <xf numFmtId="2" fontId="15" fillId="0" borderId="3" xfId="0" applyNumberFormat="1" applyFont="1" applyBorder="1" applyAlignment="1" applyProtection="1">
      <alignment horizontal="center"/>
      <protection hidden="1"/>
    </xf>
    <xf numFmtId="0" fontId="8" fillId="0" borderId="12" xfId="0" applyFont="1" applyBorder="1" applyAlignment="1" applyProtection="1">
      <alignment horizontal="left"/>
      <protection hidden="1"/>
    </xf>
    <xf numFmtId="0" fontId="8" fillId="0" borderId="21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hidden="1"/>
    </xf>
    <xf numFmtId="0" fontId="22" fillId="0" borderId="29" xfId="0" applyFont="1" applyBorder="1" applyAlignment="1" applyProtection="1">
      <alignment horizontal="center" vertical="center" wrapText="1"/>
      <protection hidden="1"/>
    </xf>
    <xf numFmtId="0" fontId="22" fillId="0" borderId="30" xfId="0" applyFont="1" applyBorder="1" applyAlignment="1" applyProtection="1">
      <alignment horizontal="center" vertical="center" wrapText="1"/>
      <protection hidden="1"/>
    </xf>
    <xf numFmtId="0" fontId="22" fillId="0" borderId="30" xfId="0" applyFont="1" applyBorder="1" applyAlignment="1" applyProtection="1">
      <alignment horizontal="center" wrapText="1"/>
      <protection hidden="1"/>
    </xf>
    <xf numFmtId="0" fontId="22" fillId="0" borderId="30" xfId="0" applyFont="1" applyBorder="1" applyAlignment="1" applyProtection="1">
      <alignment horizontal="centerContinuous" vertical="center" wrapText="1"/>
      <protection hidden="1"/>
    </xf>
    <xf numFmtId="0" fontId="22" fillId="0" borderId="31" xfId="0" applyFont="1" applyBorder="1" applyAlignment="1" applyProtection="1">
      <alignment horizontal="center" vertical="center" wrapText="1"/>
      <protection hidden="1"/>
    </xf>
    <xf numFmtId="0" fontId="49" fillId="0" borderId="0" xfId="0" applyFont="1" applyAlignment="1" applyProtection="1">
      <alignment vertical="center"/>
      <protection hidden="1"/>
    </xf>
    <xf numFmtId="0" fontId="7" fillId="0" borderId="32" xfId="0" applyFont="1" applyBorder="1" applyAlignment="1" applyProtection="1">
      <alignment horizontal="center" vertical="center"/>
      <protection hidden="1"/>
    </xf>
    <xf numFmtId="0" fontId="7" fillId="0" borderId="32" xfId="0" applyFont="1" applyBorder="1" applyAlignment="1" applyProtection="1">
      <alignment horizontal="center"/>
      <protection hidden="1"/>
    </xf>
    <xf numFmtId="186" fontId="7" fillId="0" borderId="32" xfId="0" applyNumberFormat="1" applyFont="1" applyBorder="1" applyAlignment="1" applyProtection="1">
      <alignment horizontal="center"/>
      <protection hidden="1"/>
    </xf>
    <xf numFmtId="0" fontId="7" fillId="0" borderId="32" xfId="0" applyFont="1" applyBorder="1" applyAlignment="1" applyProtection="1">
      <alignment horizontal="centerContinuous" vertical="center"/>
      <protection hidden="1"/>
    </xf>
    <xf numFmtId="2" fontId="18" fillId="0" borderId="32" xfId="0" applyNumberFormat="1" applyFont="1" applyBorder="1" applyAlignment="1" applyProtection="1">
      <alignment horizontal="center" vertical="center"/>
      <protection hidden="1"/>
    </xf>
    <xf numFmtId="0" fontId="13" fillId="0" borderId="33" xfId="0" applyFont="1" applyBorder="1" applyAlignment="1" applyProtection="1">
      <alignment horizontal="center" vertical="center"/>
      <protection hidden="1"/>
    </xf>
    <xf numFmtId="0" fontId="9" fillId="0" borderId="0" xfId="0" applyFont="1" applyAlignment="1" applyProtection="1">
      <alignment vertical="center"/>
      <protection hidden="1"/>
    </xf>
    <xf numFmtId="0" fontId="22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14" fontId="19" fillId="0" borderId="0" xfId="0" applyNumberFormat="1" applyFont="1" applyBorder="1" applyAlignment="1" applyProtection="1">
      <alignment horizontal="center"/>
      <protection hidden="1"/>
    </xf>
    <xf numFmtId="0" fontId="41" fillId="0" borderId="0" xfId="0" applyFont="1" applyBorder="1" applyAlignment="1" applyProtection="1">
      <alignment horizontal="center" vertical="center" wrapText="1"/>
      <protection hidden="1"/>
    </xf>
    <xf numFmtId="2" fontId="18" fillId="0" borderId="0" xfId="0" applyNumberFormat="1" applyFont="1" applyBorder="1" applyAlignment="1" applyProtection="1">
      <alignment horizontal="center" vertical="center"/>
      <protection hidden="1"/>
    </xf>
    <xf numFmtId="0" fontId="13" fillId="0" borderId="0" xfId="0" applyFont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vertical="center"/>
      <protection hidden="1"/>
    </xf>
    <xf numFmtId="0" fontId="16" fillId="0" borderId="34" xfId="0" applyFont="1" applyBorder="1" applyAlignment="1" applyProtection="1">
      <alignment horizontal="center" vertical="center"/>
      <protection hidden="1"/>
    </xf>
    <xf numFmtId="0" fontId="16" fillId="0" borderId="35" xfId="0" applyFont="1" applyBorder="1" applyAlignment="1" applyProtection="1">
      <alignment horizontal="centerContinuous" vertical="center"/>
      <protection hidden="1"/>
    </xf>
    <xf numFmtId="0" fontId="16" fillId="0" borderId="35" xfId="0" applyFont="1" applyBorder="1" applyAlignment="1" applyProtection="1">
      <alignment horizontal="center" vertical="center" wrapText="1"/>
      <protection hidden="1"/>
    </xf>
    <xf numFmtId="0" fontId="51" fillId="0" borderId="35" xfId="0" applyFont="1" applyBorder="1" applyAlignment="1" applyProtection="1">
      <alignment horizontal="center" vertical="center" wrapText="1"/>
      <protection hidden="1"/>
    </xf>
    <xf numFmtId="0" fontId="51" fillId="0" borderId="36" xfId="0" applyFont="1" applyBorder="1" applyAlignment="1" applyProtection="1">
      <alignment horizontal="center" vertical="center" wrapText="1"/>
      <protection hidden="1"/>
    </xf>
    <xf numFmtId="0" fontId="54" fillId="0" borderId="29" xfId="0" applyFont="1" applyBorder="1" applyAlignment="1" applyProtection="1">
      <alignment horizontal="center"/>
      <protection hidden="1"/>
    </xf>
    <xf numFmtId="0" fontId="7" fillId="0" borderId="30" xfId="0" applyFont="1" applyBorder="1" applyAlignment="1" applyProtection="1">
      <alignment horizontal="center"/>
      <protection hidden="1"/>
    </xf>
    <xf numFmtId="183" fontId="7" fillId="0" borderId="3" xfId="0" applyNumberFormat="1" applyFont="1" applyBorder="1" applyAlignment="1" applyProtection="1">
      <alignment horizontal="center"/>
      <protection hidden="1"/>
    </xf>
    <xf numFmtId="181" fontId="7" fillId="0" borderId="30" xfId="0" applyNumberFormat="1" applyFont="1" applyBorder="1" applyAlignment="1" applyProtection="1">
      <alignment horizontal="center"/>
      <protection hidden="1"/>
    </xf>
    <xf numFmtId="1" fontId="7" fillId="0" borderId="30" xfId="0" applyNumberFormat="1" applyFont="1" applyBorder="1" applyAlignment="1" applyProtection="1">
      <alignment horizontal="center"/>
      <protection hidden="1"/>
    </xf>
    <xf numFmtId="184" fontId="7" fillId="0" borderId="3" xfId="0" applyNumberFormat="1" applyFont="1" applyBorder="1" applyAlignment="1" applyProtection="1">
      <alignment horizontal="center"/>
      <protection hidden="1"/>
    </xf>
    <xf numFmtId="1" fontId="7" fillId="0" borderId="31" xfId="0" applyNumberFormat="1" applyFont="1" applyBorder="1" applyAlignment="1" applyProtection="1">
      <alignment horizontal="center"/>
      <protection hidden="1"/>
    </xf>
    <xf numFmtId="0" fontId="54" fillId="0" borderId="37" xfId="0" applyFont="1" applyBorder="1" applyAlignment="1" applyProtection="1">
      <alignment horizontal="center"/>
      <protection hidden="1"/>
    </xf>
    <xf numFmtId="181" fontId="7" fillId="0" borderId="3" xfId="0" applyNumberFormat="1" applyFont="1" applyBorder="1" applyAlignment="1" applyProtection="1">
      <alignment horizontal="center"/>
      <protection hidden="1"/>
    </xf>
    <xf numFmtId="1" fontId="7" fillId="0" borderId="3" xfId="0" applyNumberFormat="1" applyFont="1" applyBorder="1" applyAlignment="1" applyProtection="1">
      <alignment horizontal="center"/>
      <protection hidden="1"/>
    </xf>
    <xf numFmtId="1" fontId="7" fillId="0" borderId="16" xfId="0" applyNumberFormat="1" applyFont="1" applyBorder="1" applyAlignment="1" applyProtection="1">
      <alignment horizontal="center"/>
      <protection hidden="1"/>
    </xf>
    <xf numFmtId="179" fontId="9" fillId="0" borderId="0" xfId="1" applyFont="1" applyProtection="1">
      <protection hidden="1"/>
    </xf>
    <xf numFmtId="0" fontId="0" fillId="0" borderId="20" xfId="0" applyBorder="1" applyProtection="1">
      <protection hidden="1"/>
    </xf>
    <xf numFmtId="0" fontId="55" fillId="0" borderId="38" xfId="0" applyFont="1" applyBorder="1" applyAlignment="1" applyProtection="1">
      <alignment horizontal="center"/>
      <protection hidden="1"/>
    </xf>
    <xf numFmtId="181" fontId="7" fillId="0" borderId="32" xfId="0" applyNumberFormat="1" applyFont="1" applyBorder="1" applyAlignment="1" applyProtection="1">
      <alignment horizontal="center"/>
      <protection hidden="1"/>
    </xf>
    <xf numFmtId="1" fontId="7" fillId="0" borderId="32" xfId="0" applyNumberFormat="1" applyFont="1" applyBorder="1" applyAlignment="1" applyProtection="1">
      <alignment horizontal="center"/>
      <protection hidden="1"/>
    </xf>
    <xf numFmtId="184" fontId="7" fillId="0" borderId="32" xfId="0" applyNumberFormat="1" applyFont="1" applyBorder="1" applyAlignment="1" applyProtection="1">
      <alignment horizontal="center"/>
      <protection hidden="1"/>
    </xf>
    <xf numFmtId="0" fontId="7" fillId="0" borderId="33" xfId="0" applyFont="1" applyBorder="1" applyAlignment="1" applyProtection="1">
      <alignment horizontal="center"/>
      <protection hidden="1"/>
    </xf>
    <xf numFmtId="0" fontId="56" fillId="0" borderId="29" xfId="0" applyFont="1" applyBorder="1" applyAlignment="1" applyProtection="1">
      <alignment horizontal="center"/>
      <protection hidden="1"/>
    </xf>
    <xf numFmtId="0" fontId="16" fillId="0" borderId="30" xfId="0" applyFont="1" applyBorder="1" applyAlignment="1" applyProtection="1">
      <alignment horizontal="center"/>
      <protection hidden="1"/>
    </xf>
    <xf numFmtId="0" fontId="57" fillId="2" borderId="0" xfId="0" applyFont="1" applyFill="1" applyBorder="1" applyAlignment="1" applyProtection="1">
      <alignment horizontal="center"/>
      <protection hidden="1"/>
    </xf>
    <xf numFmtId="0" fontId="40" fillId="0" borderId="3" xfId="0" applyFont="1" applyBorder="1" applyAlignment="1" applyProtection="1">
      <alignment horizontal="center"/>
      <protection hidden="1"/>
    </xf>
    <xf numFmtId="0" fontId="58" fillId="2" borderId="39" xfId="0" applyFont="1" applyFill="1" applyBorder="1" applyAlignment="1" applyProtection="1">
      <alignment horizontal="center"/>
      <protection hidden="1"/>
    </xf>
    <xf numFmtId="0" fontId="58" fillId="2" borderId="11" xfId="0" applyFont="1" applyFill="1" applyBorder="1" applyAlignment="1" applyProtection="1">
      <alignment horizontal="center"/>
      <protection hidden="1"/>
    </xf>
    <xf numFmtId="0" fontId="54" fillId="0" borderId="38" xfId="0" applyFont="1" applyBorder="1" applyAlignment="1" applyProtection="1">
      <alignment horizontal="center"/>
      <protection hidden="1"/>
    </xf>
    <xf numFmtId="184" fontId="16" fillId="0" borderId="32" xfId="0" applyNumberFormat="1" applyFont="1" applyBorder="1" applyAlignment="1" applyProtection="1">
      <alignment horizontal="center"/>
      <protection hidden="1"/>
    </xf>
    <xf numFmtId="0" fontId="40" fillId="0" borderId="3" xfId="0" applyFont="1" applyBorder="1" applyAlignment="1" applyProtection="1">
      <alignment horizontal="center" wrapText="1"/>
      <protection hidden="1"/>
    </xf>
    <xf numFmtId="2" fontId="59" fillId="2" borderId="14" xfId="0" applyNumberFormat="1" applyFont="1" applyFill="1" applyBorder="1" applyProtection="1">
      <protection hidden="1"/>
    </xf>
    <xf numFmtId="0" fontId="58" fillId="2" borderId="19" xfId="0" applyFont="1" applyFill="1" applyBorder="1" applyAlignment="1" applyProtection="1">
      <alignment horizontal="center"/>
      <protection hidden="1"/>
    </xf>
    <xf numFmtId="2" fontId="7" fillId="0" borderId="3" xfId="0" applyNumberFormat="1" applyFont="1" applyBorder="1" applyAlignment="1" applyProtection="1">
      <alignment horizontal="center"/>
      <protection hidden="1"/>
    </xf>
    <xf numFmtId="0" fontId="60" fillId="2" borderId="33" xfId="0" applyFont="1" applyFill="1" applyBorder="1" applyAlignment="1" applyProtection="1">
      <alignment horizontal="center"/>
      <protection hidden="1"/>
    </xf>
    <xf numFmtId="0" fontId="40" fillId="0" borderId="1" xfId="0" applyFont="1" applyBorder="1" applyProtection="1">
      <protection hidden="1"/>
    </xf>
    <xf numFmtId="0" fontId="7" fillId="0" borderId="40" xfId="0" applyFont="1" applyBorder="1" applyProtection="1">
      <protection hidden="1"/>
    </xf>
    <xf numFmtId="0" fontId="7" fillId="0" borderId="41" xfId="0" applyFont="1" applyBorder="1" applyProtection="1">
      <protection hidden="1"/>
    </xf>
    <xf numFmtId="0" fontId="40" fillId="0" borderId="2" xfId="0" applyFont="1" applyBorder="1" applyProtection="1">
      <protection hidden="1"/>
    </xf>
    <xf numFmtId="0" fontId="7" fillId="0" borderId="4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9" fillId="0" borderId="4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38" xfId="0" applyNumberFormat="1" applyFont="1" applyBorder="1" applyAlignment="1" applyProtection="1">
      <alignment horizontal="center" vertical="center"/>
      <protection hidden="1"/>
    </xf>
    <xf numFmtId="0" fontId="7" fillId="0" borderId="32" xfId="0" applyNumberFormat="1" applyFont="1" applyBorder="1" applyAlignment="1" applyProtection="1">
      <alignment horizontal="center"/>
      <protection hidden="1"/>
    </xf>
    <xf numFmtId="0" fontId="8" fillId="0" borderId="3" xfId="0" applyFont="1" applyBorder="1" applyProtection="1"/>
    <xf numFmtId="0" fontId="9" fillId="0" borderId="0" xfId="0" applyFont="1" applyProtection="1"/>
    <xf numFmtId="0" fontId="8" fillId="0" borderId="27" xfId="0" applyFont="1" applyBorder="1" applyAlignment="1" applyProtection="1">
      <alignment horizontal="left"/>
    </xf>
    <xf numFmtId="0" fontId="11" fillId="0" borderId="0" xfId="0" applyFont="1" applyBorder="1" applyProtection="1"/>
    <xf numFmtId="0" fontId="7" fillId="0" borderId="0" xfId="0" applyFont="1" applyBorder="1" applyProtection="1"/>
    <xf numFmtId="0" fontId="12" fillId="0" borderId="3" xfId="0" applyFont="1" applyBorder="1" applyAlignment="1" applyProtection="1">
      <alignment horizontal="left"/>
    </xf>
    <xf numFmtId="0" fontId="13" fillId="0" borderId="0" xfId="0" applyFont="1" applyProtection="1"/>
    <xf numFmtId="0" fontId="17" fillId="0" borderId="0" xfId="0" applyFont="1" applyFill="1" applyBorder="1" applyAlignment="1" applyProtection="1">
      <alignment horizontal="center"/>
    </xf>
    <xf numFmtId="0" fontId="18" fillId="0" borderId="0" xfId="0" applyFont="1" applyBorder="1" applyProtection="1"/>
    <xf numFmtId="0" fontId="13" fillId="0" borderId="0" xfId="0" applyFont="1" applyBorder="1" applyProtection="1"/>
    <xf numFmtId="0" fontId="6" fillId="0" borderId="9" xfId="0" applyFont="1" applyBorder="1" applyProtection="1"/>
    <xf numFmtId="0" fontId="19" fillId="0" borderId="0" xfId="0" applyFont="1" applyBorder="1" applyProtection="1"/>
    <xf numFmtId="0" fontId="20" fillId="2" borderId="10" xfId="0" applyFont="1" applyFill="1" applyBorder="1" applyAlignment="1" applyProtection="1">
      <alignment horizontal="left"/>
    </xf>
    <xf numFmtId="0" fontId="7" fillId="2" borderId="11" xfId="0" applyFont="1" applyFill="1" applyBorder="1" applyProtection="1"/>
    <xf numFmtId="0" fontId="6" fillId="0" borderId="12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6" fillId="0" borderId="2" xfId="0" applyFont="1" applyBorder="1" applyProtection="1"/>
    <xf numFmtId="0" fontId="7" fillId="0" borderId="13" xfId="0" applyFont="1" applyBorder="1" applyProtection="1"/>
    <xf numFmtId="0" fontId="7" fillId="0" borderId="15" xfId="0" applyFont="1" applyBorder="1" applyProtection="1"/>
    <xf numFmtId="0" fontId="21" fillId="0" borderId="0" xfId="0" applyFont="1" applyFill="1" applyBorder="1" applyAlignment="1" applyProtection="1">
      <alignment horizontal="center"/>
    </xf>
    <xf numFmtId="0" fontId="18" fillId="0" borderId="0" xfId="0" applyFont="1" applyProtection="1"/>
    <xf numFmtId="0" fontId="9" fillId="0" borderId="0" xfId="0" applyFont="1" applyBorder="1" applyProtection="1"/>
    <xf numFmtId="0" fontId="7" fillId="0" borderId="13" xfId="0" applyFont="1" applyBorder="1" applyAlignment="1" applyProtection="1">
      <alignment horizontal="left"/>
    </xf>
    <xf numFmtId="0" fontId="24" fillId="0" borderId="44" xfId="0" applyFont="1" applyBorder="1" applyAlignment="1" applyProtection="1">
      <alignment horizontal="center"/>
    </xf>
    <xf numFmtId="0" fontId="18" fillId="0" borderId="1" xfId="0" applyFont="1" applyBorder="1" applyAlignment="1" applyProtection="1">
      <alignment horizontal="center"/>
    </xf>
    <xf numFmtId="0" fontId="9" fillId="0" borderId="0" xfId="0" applyFont="1" applyBorder="1" applyAlignment="1" applyProtection="1">
      <alignment horizontal="center"/>
    </xf>
    <xf numFmtId="0" fontId="6" fillId="0" borderId="16" xfId="0" applyFont="1" applyBorder="1" applyAlignment="1" applyProtection="1">
      <alignment horizontal="center"/>
    </xf>
    <xf numFmtId="0" fontId="25" fillId="3" borderId="1" xfId="0" applyFont="1" applyFill="1" applyBorder="1" applyAlignment="1" applyProtection="1">
      <alignment horizontal="center"/>
    </xf>
    <xf numFmtId="0" fontId="25" fillId="3" borderId="45" xfId="0" applyFont="1" applyFill="1" applyBorder="1" applyAlignment="1" applyProtection="1">
      <alignment horizontal="center"/>
    </xf>
    <xf numFmtId="0" fontId="25" fillId="3" borderId="41" xfId="0" applyFont="1" applyFill="1" applyBorder="1" applyAlignment="1" applyProtection="1">
      <alignment horizontal="center"/>
    </xf>
    <xf numFmtId="0" fontId="26" fillId="3" borderId="45" xfId="0" applyFont="1" applyFill="1" applyBorder="1" applyAlignment="1" applyProtection="1">
      <alignment horizontal="center"/>
    </xf>
    <xf numFmtId="0" fontId="18" fillId="0" borderId="46" xfId="0" applyFont="1" applyBorder="1" applyAlignment="1" applyProtection="1">
      <alignment horizontal="center"/>
    </xf>
    <xf numFmtId="0" fontId="13" fillId="0" borderId="43" xfId="0" applyFont="1" applyBorder="1" applyProtection="1"/>
    <xf numFmtId="0" fontId="13" fillId="0" borderId="6" xfId="0" applyFont="1" applyBorder="1" applyProtection="1"/>
    <xf numFmtId="0" fontId="18" fillId="0" borderId="43" xfId="0" applyFont="1" applyBorder="1" applyAlignment="1" applyProtection="1">
      <alignment horizontal="center"/>
    </xf>
    <xf numFmtId="0" fontId="13" fillId="0" borderId="7" xfId="0" applyFont="1" applyBorder="1" applyAlignment="1" applyProtection="1">
      <alignment horizontal="center"/>
    </xf>
    <xf numFmtId="0" fontId="20" fillId="2" borderId="3" xfId="0" applyFont="1" applyFill="1" applyBorder="1" applyAlignment="1" applyProtection="1">
      <alignment horizontal="center"/>
    </xf>
    <xf numFmtId="0" fontId="7" fillId="0" borderId="3" xfId="0" applyFont="1" applyBorder="1" applyAlignment="1" applyProtection="1">
      <alignment horizontal="center"/>
    </xf>
    <xf numFmtId="0" fontId="20" fillId="2" borderId="16" xfId="0" applyNumberFormat="1" applyFont="1" applyFill="1" applyBorder="1" applyAlignment="1" applyProtection="1">
      <alignment horizontal="center"/>
    </xf>
    <xf numFmtId="0" fontId="25" fillId="3" borderId="2" xfId="0" applyFont="1" applyFill="1" applyBorder="1" applyProtection="1"/>
    <xf numFmtId="0" fontId="25" fillId="3" borderId="47" xfId="0" applyFont="1" applyFill="1" applyBorder="1" applyAlignment="1" applyProtection="1">
      <alignment horizontal="center"/>
    </xf>
    <xf numFmtId="0" fontId="25" fillId="3" borderId="47" xfId="0" applyFont="1" applyFill="1" applyBorder="1" applyProtection="1"/>
    <xf numFmtId="0" fontId="25" fillId="3" borderId="42" xfId="0" applyFont="1" applyFill="1" applyBorder="1" applyProtection="1"/>
    <xf numFmtId="0" fontId="28" fillId="0" borderId="48" xfId="0" applyFont="1" applyBorder="1" applyAlignment="1" applyProtection="1">
      <alignment horizontal="center"/>
    </xf>
    <xf numFmtId="0" fontId="28" fillId="0" borderId="35" xfId="0" applyFont="1" applyBorder="1" applyAlignment="1" applyProtection="1">
      <alignment horizontal="center" wrapText="1"/>
    </xf>
    <xf numFmtId="0" fontId="28" fillId="0" borderId="35" xfId="0" applyFont="1" applyBorder="1" applyAlignment="1" applyProtection="1">
      <alignment horizontal="center"/>
    </xf>
    <xf numFmtId="0" fontId="28" fillId="0" borderId="36" xfId="0" applyFont="1" applyBorder="1" applyAlignment="1" applyProtection="1">
      <alignment horizontal="center"/>
    </xf>
    <xf numFmtId="0" fontId="7" fillId="0" borderId="18" xfId="0" applyFont="1" applyBorder="1" applyProtection="1"/>
    <xf numFmtId="0" fontId="25" fillId="3" borderId="43" xfId="0" applyFont="1" applyFill="1" applyBorder="1" applyAlignment="1" applyProtection="1">
      <alignment horizontal="center"/>
    </xf>
    <xf numFmtId="0" fontId="25" fillId="3" borderId="49" xfId="0" applyFont="1" applyFill="1" applyBorder="1" applyAlignment="1" applyProtection="1">
      <alignment horizontal="center"/>
    </xf>
    <xf numFmtId="0" fontId="9" fillId="0" borderId="44" xfId="0" applyFont="1" applyBorder="1" applyAlignment="1" applyProtection="1">
      <alignment horizontal="center"/>
    </xf>
    <xf numFmtId="0" fontId="9" fillId="0" borderId="21" xfId="0" applyFont="1" applyBorder="1" applyAlignment="1" applyProtection="1">
      <alignment horizontal="center"/>
    </xf>
    <xf numFmtId="181" fontId="9" fillId="0" borderId="3" xfId="0" applyNumberFormat="1" applyFont="1" applyBorder="1" applyAlignment="1" applyProtection="1">
      <alignment horizontal="center"/>
    </xf>
    <xf numFmtId="183" fontId="9" fillId="0" borderId="3" xfId="0" applyNumberFormat="1" applyFont="1" applyBorder="1" applyAlignment="1" applyProtection="1">
      <alignment horizontal="center"/>
    </xf>
    <xf numFmtId="0" fontId="9" fillId="0" borderId="3" xfId="0" applyFont="1" applyBorder="1" applyAlignment="1" applyProtection="1">
      <alignment horizontal="center"/>
    </xf>
    <xf numFmtId="0" fontId="9" fillId="0" borderId="16" xfId="0" applyFont="1" applyBorder="1" applyAlignment="1" applyProtection="1">
      <alignment horizontal="center"/>
    </xf>
    <xf numFmtId="0" fontId="6" fillId="0" borderId="20" xfId="0" applyFont="1" applyBorder="1" applyProtection="1"/>
    <xf numFmtId="0" fontId="7" fillId="0" borderId="21" xfId="0" applyFont="1" applyFill="1" applyBorder="1" applyAlignment="1" applyProtection="1">
      <alignment horizontal="center"/>
    </xf>
    <xf numFmtId="2" fontId="7" fillId="0" borderId="21" xfId="0" applyNumberFormat="1" applyFont="1" applyBorder="1" applyAlignment="1" applyProtection="1">
      <alignment horizontal="left"/>
    </xf>
    <xf numFmtId="0" fontId="6" fillId="0" borderId="12" xfId="0" applyFont="1" applyBorder="1" applyProtection="1"/>
    <xf numFmtId="2" fontId="9" fillId="0" borderId="3" xfId="0" applyNumberFormat="1" applyFont="1" applyBorder="1" applyAlignment="1" applyProtection="1">
      <alignment horizontal="center"/>
    </xf>
    <xf numFmtId="1" fontId="9" fillId="0" borderId="3" xfId="0" applyNumberFormat="1" applyFont="1" applyBorder="1" applyAlignment="1" applyProtection="1">
      <alignment horizontal="center"/>
    </xf>
    <xf numFmtId="184" fontId="9" fillId="0" borderId="50" xfId="0" applyNumberFormat="1" applyFont="1" applyBorder="1" applyAlignment="1" applyProtection="1">
      <alignment horizontal="center"/>
    </xf>
    <xf numFmtId="184" fontId="9" fillId="0" borderId="21" xfId="0" applyNumberFormat="1" applyFont="1" applyBorder="1" applyAlignment="1" applyProtection="1">
      <alignment horizontal="center"/>
    </xf>
    <xf numFmtId="0" fontId="7" fillId="0" borderId="4" xfId="0" applyFont="1" applyBorder="1" applyProtection="1"/>
    <xf numFmtId="0" fontId="0" fillId="0" borderId="0" xfId="0" applyBorder="1" applyProtection="1"/>
    <xf numFmtId="0" fontId="32" fillId="0" borderId="4" xfId="0" applyFont="1" applyBorder="1" applyProtection="1"/>
    <xf numFmtId="0" fontId="32" fillId="0" borderId="10" xfId="0" applyFont="1" applyBorder="1" applyProtection="1"/>
    <xf numFmtId="0" fontId="6" fillId="0" borderId="22" xfId="0" applyFont="1" applyBorder="1" applyAlignment="1" applyProtection="1">
      <alignment horizontal="center"/>
    </xf>
    <xf numFmtId="0" fontId="6" fillId="0" borderId="23" xfId="0" applyFont="1" applyBorder="1" applyAlignment="1" applyProtection="1">
      <alignment horizontal="center" vertical="center"/>
    </xf>
    <xf numFmtId="0" fontId="6" fillId="0" borderId="24" xfId="0" applyFont="1" applyBorder="1" applyAlignment="1" applyProtection="1">
      <alignment horizontal="center"/>
    </xf>
    <xf numFmtId="0" fontId="6" fillId="0" borderId="25" xfId="0" applyFont="1" applyBorder="1" applyAlignment="1" applyProtection="1">
      <alignment horizontal="center" vertical="center"/>
    </xf>
    <xf numFmtId="0" fontId="9" fillId="0" borderId="47" xfId="0" applyFont="1" applyBorder="1" applyAlignment="1" applyProtection="1">
      <alignment horizontal="center"/>
    </xf>
    <xf numFmtId="181" fontId="9" fillId="0" borderId="0" xfId="0" applyNumberFormat="1" applyFont="1" applyAlignment="1" applyProtection="1">
      <alignment horizontal="center"/>
    </xf>
    <xf numFmtId="0" fontId="6" fillId="0" borderId="26" xfId="0" applyFont="1" applyBorder="1" applyAlignment="1" applyProtection="1">
      <alignment horizontal="center"/>
    </xf>
    <xf numFmtId="0" fontId="6" fillId="0" borderId="27" xfId="0" applyFont="1" applyBorder="1" applyAlignment="1" applyProtection="1">
      <alignment horizontal="center" vertical="center"/>
    </xf>
    <xf numFmtId="0" fontId="6" fillId="0" borderId="27" xfId="0" applyFont="1" applyBorder="1" applyAlignment="1" applyProtection="1">
      <alignment horizontal="center"/>
    </xf>
    <xf numFmtId="0" fontId="6" fillId="0" borderId="28" xfId="0" applyFont="1" applyBorder="1" applyAlignment="1" applyProtection="1">
      <alignment horizontal="center"/>
    </xf>
    <xf numFmtId="0" fontId="6" fillId="0" borderId="37" xfId="0" applyFont="1" applyBorder="1" applyAlignment="1" applyProtection="1">
      <alignment horizontal="center"/>
    </xf>
    <xf numFmtId="184" fontId="9" fillId="0" borderId="3" xfId="0" applyNumberFormat="1" applyFont="1" applyBorder="1" applyAlignment="1" applyProtection="1">
      <alignment horizontal="center"/>
    </xf>
    <xf numFmtId="0" fontId="9" fillId="0" borderId="50" xfId="0" applyFont="1" applyBorder="1" applyAlignment="1" applyProtection="1">
      <alignment horizontal="center"/>
    </xf>
    <xf numFmtId="0" fontId="9" fillId="0" borderId="28" xfId="0" applyFont="1" applyBorder="1" applyAlignment="1" applyProtection="1">
      <alignment horizontal="center"/>
    </xf>
    <xf numFmtId="0" fontId="9" fillId="0" borderId="49" xfId="0" applyFont="1" applyBorder="1" applyAlignment="1" applyProtection="1">
      <alignment horizontal="center"/>
    </xf>
    <xf numFmtId="184" fontId="9" fillId="0" borderId="51" xfId="0" applyNumberFormat="1" applyFont="1" applyBorder="1" applyAlignment="1" applyProtection="1">
      <alignment horizontal="center"/>
    </xf>
    <xf numFmtId="181" fontId="9" fillId="0" borderId="6" xfId="0" applyNumberFormat="1" applyFont="1" applyBorder="1" applyAlignment="1" applyProtection="1">
      <alignment horizontal="center"/>
    </xf>
    <xf numFmtId="1" fontId="9" fillId="0" borderId="0" xfId="0" applyNumberFormat="1" applyFont="1" applyBorder="1" applyAlignment="1" applyProtection="1">
      <alignment horizontal="center"/>
    </xf>
    <xf numFmtId="0" fontId="28" fillId="0" borderId="45" xfId="0" applyFont="1" applyBorder="1" applyAlignment="1" applyProtection="1">
      <alignment horizontal="center"/>
    </xf>
    <xf numFmtId="0" fontId="33" fillId="4" borderId="1" xfId="0" applyFont="1" applyFill="1" applyBorder="1" applyAlignment="1" applyProtection="1">
      <alignment horizontal="center"/>
    </xf>
    <xf numFmtId="0" fontId="33" fillId="4" borderId="41" xfId="0" applyFont="1" applyFill="1" applyBorder="1" applyAlignment="1" applyProtection="1">
      <alignment horizontal="center"/>
    </xf>
    <xf numFmtId="184" fontId="9" fillId="0" borderId="44" xfId="0" applyNumberFormat="1" applyFont="1" applyBorder="1" applyAlignment="1" applyProtection="1">
      <alignment horizontal="center"/>
    </xf>
    <xf numFmtId="1" fontId="9" fillId="0" borderId="44" xfId="0" applyNumberFormat="1" applyFont="1" applyBorder="1" applyAlignment="1" applyProtection="1">
      <alignment horizontal="center"/>
    </xf>
    <xf numFmtId="184" fontId="9" fillId="0" borderId="16" xfId="0" applyNumberFormat="1" applyFont="1" applyBorder="1" applyAlignment="1" applyProtection="1">
      <alignment horizontal="center"/>
    </xf>
    <xf numFmtId="0" fontId="33" fillId="4" borderId="2" xfId="0" applyFont="1" applyFill="1" applyBorder="1" applyAlignment="1" applyProtection="1">
      <alignment horizontal="center"/>
    </xf>
    <xf numFmtId="0" fontId="33" fillId="4" borderId="42" xfId="0" applyFont="1" applyFill="1" applyBorder="1" applyAlignment="1" applyProtection="1">
      <alignment horizontal="center"/>
    </xf>
    <xf numFmtId="1" fontId="9" fillId="4" borderId="47" xfId="0" applyNumberFormat="1" applyFont="1" applyFill="1" applyBorder="1" applyAlignment="1" applyProtection="1">
      <alignment horizontal="center"/>
    </xf>
    <xf numFmtId="184" fontId="28" fillId="0" borderId="49" xfId="0" applyNumberFormat="1" applyFont="1" applyBorder="1" applyAlignment="1" applyProtection="1">
      <alignment horizontal="center"/>
    </xf>
    <xf numFmtId="0" fontId="9" fillId="0" borderId="32" xfId="0" applyFont="1" applyBorder="1" applyAlignment="1" applyProtection="1">
      <alignment horizontal="center"/>
    </xf>
    <xf numFmtId="0" fontId="9" fillId="0" borderId="46" xfId="0" applyFont="1" applyBorder="1" applyAlignment="1" applyProtection="1">
      <alignment horizontal="center" wrapText="1"/>
    </xf>
    <xf numFmtId="2" fontId="34" fillId="4" borderId="43" xfId="0" applyNumberFormat="1" applyFont="1" applyFill="1" applyBorder="1" applyProtection="1"/>
    <xf numFmtId="0" fontId="33" fillId="4" borderId="7" xfId="0" applyFont="1" applyFill="1" applyBorder="1" applyAlignment="1" applyProtection="1">
      <alignment horizontal="center"/>
    </xf>
    <xf numFmtId="2" fontId="9" fillId="0" borderId="46" xfId="0" applyNumberFormat="1" applyFont="1" applyBorder="1" applyAlignment="1" applyProtection="1">
      <alignment horizontal="center"/>
    </xf>
    <xf numFmtId="0" fontId="9" fillId="4" borderId="49" xfId="0" applyFont="1" applyFill="1" applyBorder="1" applyAlignment="1" applyProtection="1">
      <alignment horizontal="center"/>
    </xf>
    <xf numFmtId="0" fontId="9" fillId="0" borderId="0" xfId="0" applyFont="1" applyFill="1" applyBorder="1" applyProtection="1"/>
    <xf numFmtId="0" fontId="35" fillId="0" borderId="0" xfId="0" applyFont="1" applyFill="1" applyBorder="1" applyProtection="1"/>
    <xf numFmtId="185" fontId="9" fillId="0" borderId="0" xfId="0" applyNumberFormat="1" applyFont="1" applyProtection="1"/>
    <xf numFmtId="2" fontId="9" fillId="0" borderId="0" xfId="0" applyNumberFormat="1" applyFont="1" applyFill="1" applyBorder="1" applyProtection="1"/>
    <xf numFmtId="0" fontId="9" fillId="0" borderId="0" xfId="0" applyFont="1" applyFill="1" applyBorder="1" applyAlignment="1" applyProtection="1">
      <alignment horizontal="center"/>
    </xf>
    <xf numFmtId="2" fontId="9" fillId="0" borderId="0" xfId="0" applyNumberFormat="1" applyFont="1" applyFill="1" applyBorder="1" applyAlignment="1" applyProtection="1">
      <alignment horizontal="center"/>
    </xf>
    <xf numFmtId="0" fontId="6" fillId="0" borderId="9" xfId="0" applyFont="1" applyBorder="1" applyAlignment="1" applyProtection="1">
      <alignment horizontal="left"/>
    </xf>
    <xf numFmtId="2" fontId="6" fillId="0" borderId="10" xfId="0" applyNumberFormat="1" applyFont="1" applyBorder="1" applyAlignment="1" applyProtection="1">
      <alignment horizontal="left"/>
    </xf>
    <xf numFmtId="2" fontId="20" fillId="0" borderId="10" xfId="0" applyNumberFormat="1" applyFont="1" applyFill="1" applyBorder="1" applyAlignment="1" applyProtection="1">
      <alignment horizontal="left"/>
    </xf>
    <xf numFmtId="0" fontId="36" fillId="0" borderId="2" xfId="0" applyFont="1" applyBorder="1" applyAlignment="1" applyProtection="1"/>
    <xf numFmtId="2" fontId="36" fillId="0" borderId="0" xfId="0" applyNumberFormat="1" applyFont="1" applyBorder="1" applyAlignment="1" applyProtection="1"/>
    <xf numFmtId="2" fontId="20" fillId="0" borderId="0" xfId="0" applyNumberFormat="1" applyFont="1" applyFill="1" applyBorder="1" applyAlignment="1" applyProtection="1"/>
    <xf numFmtId="0" fontId="0" fillId="0" borderId="52" xfId="0" applyBorder="1" applyProtection="1"/>
    <xf numFmtId="0" fontId="37" fillId="0" borderId="2" xfId="0" applyFont="1" applyBorder="1" applyAlignment="1" applyProtection="1"/>
    <xf numFmtId="0" fontId="37" fillId="0" borderId="0" xfId="0" applyFont="1" applyBorder="1" applyAlignment="1" applyProtection="1"/>
    <xf numFmtId="0" fontId="38" fillId="0" borderId="2" xfId="0" applyFont="1" applyBorder="1" applyAlignment="1" applyProtection="1"/>
    <xf numFmtId="0" fontId="38" fillId="0" borderId="0" xfId="0" applyFont="1" applyBorder="1" applyAlignment="1" applyProtection="1"/>
    <xf numFmtId="2" fontId="9" fillId="0" borderId="0" xfId="7" applyNumberFormat="1" applyFont="1" applyFill="1" applyBorder="1" applyProtection="1"/>
    <xf numFmtId="183" fontId="39" fillId="0" borderId="0" xfId="0" applyNumberFormat="1" applyFont="1" applyBorder="1" applyAlignment="1" applyProtection="1"/>
    <xf numFmtId="2" fontId="39" fillId="0" borderId="0" xfId="0" applyNumberFormat="1" applyFont="1" applyBorder="1" applyAlignment="1" applyProtection="1"/>
    <xf numFmtId="0" fontId="35" fillId="0" borderId="0" xfId="0" applyFont="1" applyFill="1" applyBorder="1" applyAlignment="1" applyProtection="1">
      <alignment horizontal="center"/>
    </xf>
    <xf numFmtId="183" fontId="39" fillId="0" borderId="43" xfId="0" applyNumberFormat="1" applyFont="1" applyBorder="1" applyAlignment="1" applyProtection="1">
      <alignment horizontal="left"/>
    </xf>
    <xf numFmtId="183" fontId="39" fillId="0" borderId="6" xfId="0" applyNumberFormat="1" applyFont="1" applyBorder="1" applyAlignment="1" applyProtection="1">
      <alignment horizontal="left"/>
    </xf>
    <xf numFmtId="0" fontId="39" fillId="0" borderId="6" xfId="0" applyFont="1" applyBorder="1" applyAlignment="1" applyProtection="1">
      <alignment horizontal="left"/>
    </xf>
    <xf numFmtId="0" fontId="9" fillId="0" borderId="53" xfId="0" applyFont="1" applyBorder="1" applyProtection="1"/>
    <xf numFmtId="0" fontId="9" fillId="0" borderId="6" xfId="0" applyFont="1" applyBorder="1" applyProtection="1"/>
    <xf numFmtId="0" fontId="9" fillId="0" borderId="7" xfId="0" applyFont="1" applyBorder="1" applyProtection="1"/>
    <xf numFmtId="183" fontId="9" fillId="0" borderId="0" xfId="0" applyNumberFormat="1" applyFont="1" applyFill="1" applyBorder="1" applyAlignment="1" applyProtection="1">
      <alignment horizontal="center"/>
    </xf>
    <xf numFmtId="2" fontId="9" fillId="0" borderId="0" xfId="0" applyNumberFormat="1" applyFont="1" applyProtection="1"/>
    <xf numFmtId="0" fontId="6" fillId="0" borderId="4" xfId="0" applyNumberFormat="1" applyFont="1" applyFill="1" applyBorder="1" applyAlignment="1" applyProtection="1">
      <alignment horizontal="center"/>
    </xf>
    <xf numFmtId="0" fontId="20" fillId="2" borderId="5" xfId="0" applyFont="1" applyFill="1" applyBorder="1" applyAlignment="1" applyProtection="1">
      <alignment horizontal="center"/>
    </xf>
    <xf numFmtId="49" fontId="0" fillId="0" borderId="0" xfId="0" applyNumberFormat="1"/>
    <xf numFmtId="0" fontId="7" fillId="0" borderId="1" xfId="0" applyFont="1" applyBorder="1" applyProtection="1"/>
    <xf numFmtId="0" fontId="7" fillId="0" borderId="40" xfId="0" applyFont="1" applyBorder="1" applyProtection="1"/>
    <xf numFmtId="0" fontId="7" fillId="0" borderId="2" xfId="0" applyFont="1" applyBorder="1" applyProtection="1"/>
    <xf numFmtId="0" fontId="8" fillId="0" borderId="28" xfId="0" applyFont="1" applyBorder="1" applyProtection="1"/>
    <xf numFmtId="0" fontId="8" fillId="0" borderId="16" xfId="0" applyFont="1" applyBorder="1" applyAlignment="1" applyProtection="1">
      <alignment horizontal="left"/>
    </xf>
    <xf numFmtId="183" fontId="7" fillId="0" borderId="0" xfId="0" applyNumberFormat="1" applyFont="1" applyBorder="1" applyProtection="1"/>
    <xf numFmtId="0" fontId="7" fillId="0" borderId="42" xfId="0" applyFont="1" applyBorder="1" applyProtection="1"/>
    <xf numFmtId="0" fontId="8" fillId="0" borderId="5" xfId="0" applyFont="1" applyBorder="1" applyProtection="1"/>
    <xf numFmtId="0" fontId="9" fillId="0" borderId="2" xfId="0" applyFont="1" applyBorder="1" applyProtection="1"/>
    <xf numFmtId="0" fontId="13" fillId="0" borderId="44" xfId="0" applyFont="1" applyBorder="1" applyAlignment="1" applyProtection="1">
      <alignment horizontal="center"/>
    </xf>
    <xf numFmtId="0" fontId="61" fillId="2" borderId="46" xfId="0" applyFont="1" applyFill="1" applyBorder="1" applyAlignment="1" applyProtection="1">
      <alignment horizontal="center"/>
      <protection locked="0"/>
    </xf>
    <xf numFmtId="0" fontId="8" fillId="0" borderId="0" xfId="0" applyFont="1" applyBorder="1" applyAlignment="1" applyProtection="1">
      <alignment horizontal="left"/>
    </xf>
    <xf numFmtId="0" fontId="12" fillId="0" borderId="0" xfId="0" applyFont="1" applyBorder="1" applyAlignment="1" applyProtection="1">
      <alignment horizontal="left"/>
    </xf>
    <xf numFmtId="0" fontId="8" fillId="0" borderId="40" xfId="0" applyFont="1" applyBorder="1" applyProtection="1"/>
    <xf numFmtId="0" fontId="8" fillId="0" borderId="41" xfId="0" applyFont="1" applyBorder="1" applyProtection="1"/>
    <xf numFmtId="0" fontId="8" fillId="0" borderId="42" xfId="0" applyFont="1" applyBorder="1" applyProtection="1"/>
    <xf numFmtId="0" fontId="8" fillId="0" borderId="42" xfId="0" applyFont="1" applyBorder="1" applyAlignment="1" applyProtection="1">
      <alignment horizontal="left"/>
    </xf>
    <xf numFmtId="0" fontId="7" fillId="0" borderId="43" xfId="0" applyFont="1" applyBorder="1" applyProtection="1"/>
    <xf numFmtId="0" fontId="7" fillId="0" borderId="6" xfId="0" applyFont="1" applyBorder="1" applyProtection="1"/>
    <xf numFmtId="183" fontId="7" fillId="0" borderId="6" xfId="0" applyNumberFormat="1" applyFont="1" applyBorder="1" applyProtection="1"/>
    <xf numFmtId="0" fontId="7" fillId="0" borderId="7" xfId="0" applyFont="1" applyBorder="1" applyProtection="1"/>
    <xf numFmtId="0" fontId="9" fillId="0" borderId="52" xfId="0" applyFont="1" applyBorder="1" applyProtection="1"/>
    <xf numFmtId="0" fontId="6" fillId="0" borderId="14" xfId="0" applyFont="1" applyBorder="1" applyAlignment="1" applyProtection="1">
      <alignment horizontal="center"/>
    </xf>
    <xf numFmtId="0" fontId="6" fillId="0" borderId="14" xfId="0" applyNumberFormat="1" applyFont="1" applyBorder="1" applyAlignment="1" applyProtection="1">
      <alignment horizontal="center"/>
    </xf>
    <xf numFmtId="0" fontId="13" fillId="0" borderId="0" xfId="0" applyNumberFormat="1" applyFont="1" applyProtection="1"/>
    <xf numFmtId="0" fontId="0" fillId="0" borderId="0" xfId="0" applyAlignment="1">
      <alignment wrapText="1"/>
    </xf>
    <xf numFmtId="3" fontId="4" fillId="0" borderId="0" xfId="0" applyNumberFormat="1" applyFont="1" applyAlignment="1"/>
    <xf numFmtId="2" fontId="9" fillId="0" borderId="41" xfId="0" applyNumberFormat="1" applyFont="1" applyBorder="1" applyAlignment="1" applyProtection="1">
      <alignment horizontal="center"/>
    </xf>
    <xf numFmtId="0" fontId="62" fillId="0" borderId="0" xfId="0" applyFont="1" applyProtection="1"/>
    <xf numFmtId="0" fontId="63" fillId="0" borderId="29" xfId="0" applyFont="1" applyBorder="1" applyAlignment="1">
      <alignment horizontal="center" vertical="center"/>
    </xf>
    <xf numFmtId="0" fontId="63" fillId="0" borderId="30" xfId="0" applyFont="1" applyBorder="1" applyAlignment="1">
      <alignment horizontal="center" vertical="center"/>
    </xf>
    <xf numFmtId="0" fontId="63" fillId="0" borderId="31" xfId="0" applyFont="1" applyBorder="1" applyAlignment="1">
      <alignment horizontal="center" vertical="center"/>
    </xf>
    <xf numFmtId="49" fontId="47" fillId="0" borderId="37" xfId="0" applyNumberFormat="1" applyFont="1" applyBorder="1" applyAlignment="1">
      <alignment horizontal="center" vertical="center"/>
    </xf>
    <xf numFmtId="49" fontId="47" fillId="0" borderId="3" xfId="0" applyNumberFormat="1" applyFont="1" applyBorder="1" applyAlignment="1">
      <alignment horizontal="center" vertical="center"/>
    </xf>
    <xf numFmtId="0" fontId="47" fillId="0" borderId="16" xfId="0" applyFont="1" applyBorder="1" applyAlignment="1" applyProtection="1">
      <alignment horizontal="center" vertical="center"/>
    </xf>
    <xf numFmtId="49" fontId="6" fillId="0" borderId="4" xfId="0" applyNumberFormat="1" applyFont="1" applyFill="1" applyBorder="1" applyProtection="1"/>
    <xf numFmtId="181" fontId="7" fillId="0" borderId="3" xfId="0" applyNumberFormat="1" applyFont="1" applyBorder="1" applyAlignment="1" applyProtection="1">
      <alignment horizontal="center"/>
    </xf>
    <xf numFmtId="181" fontId="20" fillId="2" borderId="3" xfId="0" applyNumberFormat="1" applyFont="1" applyFill="1" applyBorder="1" applyAlignment="1" applyProtection="1">
      <alignment horizontal="center"/>
    </xf>
    <xf numFmtId="181" fontId="20" fillId="2" borderId="16" xfId="0" applyNumberFormat="1" applyFont="1" applyFill="1" applyBorder="1" applyAlignment="1" applyProtection="1">
      <alignment horizontal="center"/>
    </xf>
    <xf numFmtId="181" fontId="7" fillId="2" borderId="16" xfId="0" applyNumberFormat="1" applyFont="1" applyFill="1" applyBorder="1" applyProtection="1"/>
    <xf numFmtId="181" fontId="7" fillId="2" borderId="54" xfId="0" applyNumberFormat="1" applyFont="1" applyFill="1" applyBorder="1" applyProtection="1"/>
    <xf numFmtId="181" fontId="20" fillId="2" borderId="27" xfId="0" applyNumberFormat="1" applyFont="1" applyFill="1" applyBorder="1" applyAlignment="1" applyProtection="1">
      <alignment horizontal="center"/>
    </xf>
    <xf numFmtId="181" fontId="7" fillId="2" borderId="16" xfId="0" applyNumberFormat="1" applyFont="1" applyFill="1" applyBorder="1" applyAlignment="1" applyProtection="1">
      <alignment horizontal="center"/>
    </xf>
    <xf numFmtId="2" fontId="13" fillId="0" borderId="0" xfId="0" applyNumberFormat="1" applyFont="1" applyProtection="1"/>
    <xf numFmtId="181" fontId="20" fillId="2" borderId="13" xfId="0" applyNumberFormat="1" applyFont="1" applyFill="1" applyBorder="1" applyAlignment="1" applyProtection="1">
      <alignment horizontal="center"/>
    </xf>
    <xf numFmtId="0" fontId="64" fillId="0" borderId="0" xfId="0" applyFont="1" applyBorder="1" applyAlignment="1" applyProtection="1"/>
    <xf numFmtId="183" fontId="64" fillId="0" borderId="0" xfId="0" applyNumberFormat="1" applyFont="1" applyBorder="1" applyAlignment="1" applyProtection="1"/>
    <xf numFmtId="0" fontId="65" fillId="0" borderId="0" xfId="0" applyFont="1" applyAlignment="1" applyProtection="1">
      <alignment horizontal="center" vertical="center"/>
    </xf>
    <xf numFmtId="0" fontId="0" fillId="0" borderId="0" xfId="0" applyProtection="1"/>
    <xf numFmtId="0" fontId="48" fillId="0" borderId="0" xfId="0" applyFont="1" applyBorder="1" applyProtection="1"/>
    <xf numFmtId="0" fontId="4" fillId="0" borderId="0" xfId="0" applyFont="1" applyBorder="1" applyAlignment="1" applyProtection="1">
      <alignment horizontal="left"/>
    </xf>
    <xf numFmtId="0" fontId="4" fillId="0" borderId="0" xfId="0" applyFont="1" applyBorder="1" applyAlignment="1" applyProtection="1">
      <alignment horizontal="center"/>
    </xf>
    <xf numFmtId="0" fontId="4" fillId="0" borderId="0" xfId="0" applyFont="1" applyBorder="1" applyAlignment="1" applyProtection="1"/>
    <xf numFmtId="0" fontId="4" fillId="0" borderId="0" xfId="0" applyFont="1" applyBorder="1" applyProtection="1"/>
    <xf numFmtId="0" fontId="47" fillId="0" borderId="0" xfId="0" applyNumberFormat="1" applyFont="1" applyBorder="1" applyProtection="1"/>
    <xf numFmtId="0" fontId="47" fillId="0" borderId="0" xfId="0" applyFont="1" applyBorder="1" applyProtection="1"/>
    <xf numFmtId="183" fontId="82" fillId="0" borderId="50" xfId="0" applyNumberFormat="1" applyFont="1" applyBorder="1" applyAlignment="1" applyProtection="1">
      <alignment horizontal="center"/>
    </xf>
    <xf numFmtId="2" fontId="9" fillId="0" borderId="27" xfId="0" applyNumberFormat="1" applyFont="1" applyBorder="1" applyAlignment="1" applyProtection="1">
      <alignment horizontal="center"/>
    </xf>
    <xf numFmtId="0" fontId="83" fillId="0" borderId="0" xfId="0" applyFont="1" applyBorder="1" applyProtection="1"/>
    <xf numFmtId="0" fontId="66" fillId="0" borderId="0" xfId="0" applyFont="1" applyProtection="1"/>
    <xf numFmtId="0" fontId="28" fillId="0" borderId="0" xfId="0" applyFont="1" applyAlignment="1" applyProtection="1">
      <alignment horizontal="center" vertical="center"/>
    </xf>
    <xf numFmtId="0" fontId="67" fillId="0" borderId="17" xfId="0" applyFont="1" applyBorder="1" applyProtection="1"/>
    <xf numFmtId="49" fontId="7" fillId="0" borderId="0" xfId="0" applyNumberFormat="1" applyFont="1" applyBorder="1" applyAlignment="1" applyProtection="1">
      <alignment horizontal="left"/>
    </xf>
    <xf numFmtId="0" fontId="36" fillId="0" borderId="3" xfId="0" applyFont="1" applyBorder="1" applyAlignment="1" applyProtection="1"/>
    <xf numFmtId="2" fontId="36" fillId="0" borderId="3" xfId="0" applyNumberFormat="1" applyFont="1" applyBorder="1" applyAlignment="1" applyProtection="1"/>
    <xf numFmtId="2" fontId="20" fillId="0" borderId="3" xfId="0" applyNumberFormat="1" applyFont="1" applyFill="1" applyBorder="1" applyAlignment="1" applyProtection="1"/>
    <xf numFmtId="0" fontId="37" fillId="0" borderId="3" xfId="0" applyFont="1" applyBorder="1" applyAlignment="1" applyProtection="1"/>
    <xf numFmtId="0" fontId="38" fillId="0" borderId="3" xfId="0" applyFont="1" applyBorder="1" applyAlignment="1" applyProtection="1"/>
    <xf numFmtId="0" fontId="37" fillId="0" borderId="52" xfId="0" applyFont="1" applyBorder="1" applyAlignment="1" applyProtection="1">
      <alignment wrapText="1"/>
    </xf>
    <xf numFmtId="0" fontId="37" fillId="0" borderId="13" xfId="0" applyFont="1" applyBorder="1" applyAlignment="1" applyProtection="1">
      <alignment wrapText="1"/>
    </xf>
    <xf numFmtId="0" fontId="64" fillId="0" borderId="3" xfId="0" applyFont="1" applyBorder="1" applyAlignment="1" applyProtection="1"/>
    <xf numFmtId="0" fontId="7" fillId="0" borderId="4" xfId="0" applyNumberFormat="1" applyFont="1" applyFill="1" applyBorder="1" applyProtection="1"/>
    <xf numFmtId="2" fontId="84" fillId="0" borderId="3" xfId="0" applyNumberFormat="1" applyFont="1" applyBorder="1" applyAlignment="1" applyProtection="1">
      <alignment horizontal="center" vertical="center"/>
    </xf>
    <xf numFmtId="49" fontId="9" fillId="0" borderId="47" xfId="0" applyNumberFormat="1" applyFont="1" applyBorder="1" applyAlignment="1" applyProtection="1">
      <alignment horizontal="center"/>
    </xf>
    <xf numFmtId="49" fontId="6" fillId="0" borderId="4" xfId="0" applyNumberFormat="1" applyFont="1" applyFill="1" applyBorder="1" applyAlignment="1" applyProtection="1">
      <alignment horizontal="center"/>
    </xf>
    <xf numFmtId="49" fontId="3" fillId="3" borderId="55" xfId="0" applyNumberFormat="1" applyFont="1" applyFill="1" applyBorder="1" applyAlignment="1">
      <alignment horizontal="left"/>
    </xf>
    <xf numFmtId="49" fontId="3" fillId="3" borderId="56" xfId="0" applyNumberFormat="1" applyFont="1" applyFill="1" applyBorder="1" applyAlignment="1">
      <alignment horizontal="left"/>
    </xf>
    <xf numFmtId="49" fontId="3" fillId="3" borderId="57" xfId="0" applyNumberFormat="1" applyFont="1" applyFill="1" applyBorder="1" applyAlignment="1">
      <alignment horizontal="left"/>
    </xf>
    <xf numFmtId="0" fontId="5" fillId="0" borderId="6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22" fillId="0" borderId="39" xfId="0" applyNumberFormat="1" applyFont="1" applyBorder="1" applyAlignment="1" applyProtection="1">
      <alignment horizontal="center" vertical="center"/>
    </xf>
    <xf numFmtId="0" fontId="22" fillId="0" borderId="10" xfId="0" applyNumberFormat="1" applyFont="1" applyBorder="1" applyAlignment="1" applyProtection="1">
      <alignment horizontal="center" vertical="center"/>
    </xf>
    <xf numFmtId="0" fontId="22" fillId="0" borderId="58" xfId="0" applyNumberFormat="1" applyFont="1" applyBorder="1" applyAlignment="1" applyProtection="1">
      <alignment horizontal="center" vertical="center"/>
    </xf>
    <xf numFmtId="0" fontId="22" fillId="0" borderId="12" xfId="0" applyNumberFormat="1" applyFont="1" applyBorder="1" applyAlignment="1" applyProtection="1">
      <alignment horizontal="center" vertical="center"/>
    </xf>
    <xf numFmtId="0" fontId="22" fillId="0" borderId="4" xfId="0" applyNumberFormat="1" applyFont="1" applyBorder="1" applyAlignment="1" applyProtection="1">
      <alignment horizontal="center" vertical="center"/>
    </xf>
    <xf numFmtId="0" fontId="22" fillId="0" borderId="21" xfId="0" applyNumberFormat="1" applyFont="1" applyBorder="1" applyAlignment="1" applyProtection="1">
      <alignment horizontal="center" vertical="center"/>
    </xf>
    <xf numFmtId="0" fontId="22" fillId="0" borderId="11" xfId="0" applyNumberFormat="1" applyFont="1" applyBorder="1" applyAlignment="1" applyProtection="1">
      <alignment horizontal="center" vertical="center"/>
    </xf>
    <xf numFmtId="0" fontId="22" fillId="0" borderId="14" xfId="0" applyNumberFormat="1" applyFont="1" applyBorder="1" applyAlignment="1" applyProtection="1">
      <alignment horizontal="center" vertical="center"/>
    </xf>
    <xf numFmtId="0" fontId="22" fillId="0" borderId="18" xfId="0" applyNumberFormat="1" applyFont="1" applyBorder="1" applyAlignment="1" applyProtection="1">
      <alignment horizontal="center" vertical="center"/>
    </xf>
    <xf numFmtId="0" fontId="22" fillId="0" borderId="19" xfId="0" applyNumberFormat="1" applyFont="1" applyBorder="1" applyAlignment="1" applyProtection="1">
      <alignment horizontal="center" vertical="center"/>
    </xf>
    <xf numFmtId="0" fontId="7" fillId="0" borderId="12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7" fillId="0" borderId="12" xfId="0" applyNumberFormat="1" applyFont="1" applyBorder="1" applyAlignment="1" applyProtection="1">
      <alignment horizontal="center"/>
    </xf>
    <xf numFmtId="0" fontId="7" fillId="0" borderId="21" xfId="0" applyNumberFormat="1" applyFont="1" applyBorder="1" applyAlignment="1" applyProtection="1">
      <alignment horizontal="center"/>
    </xf>
    <xf numFmtId="2" fontId="7" fillId="0" borderId="52" xfId="0" applyNumberFormat="1" applyFont="1" applyFill="1" applyBorder="1" applyAlignment="1" applyProtection="1">
      <alignment horizontal="center"/>
    </xf>
    <xf numFmtId="2" fontId="7" fillId="0" borderId="0" xfId="0" applyNumberFormat="1" applyFont="1" applyFill="1" applyBorder="1" applyAlignment="1" applyProtection="1">
      <alignment horizontal="center"/>
    </xf>
    <xf numFmtId="2" fontId="7" fillId="0" borderId="42" xfId="0" applyNumberFormat="1" applyFont="1" applyFill="1" applyBorder="1" applyAlignment="1" applyProtection="1">
      <alignment horizontal="center"/>
    </xf>
    <xf numFmtId="0" fontId="37" fillId="0" borderId="3" xfId="0" applyFont="1" applyBorder="1" applyAlignment="1" applyProtection="1">
      <alignment horizontal="center" wrapText="1"/>
    </xf>
    <xf numFmtId="0" fontId="37" fillId="0" borderId="16" xfId="0" applyFont="1" applyBorder="1" applyAlignment="1" applyProtection="1">
      <alignment horizontal="center" wrapText="1"/>
    </xf>
    <xf numFmtId="0" fontId="36" fillId="0" borderId="12" xfId="0" applyFont="1" applyBorder="1" applyAlignment="1" applyProtection="1">
      <alignment horizontal="center"/>
    </xf>
    <xf numFmtId="0" fontId="36" fillId="0" borderId="4" xfId="0" applyFont="1" applyBorder="1" applyAlignment="1" applyProtection="1">
      <alignment horizontal="center"/>
    </xf>
    <xf numFmtId="0" fontId="36" fillId="0" borderId="21" xfId="0" applyFont="1" applyBorder="1" applyAlignment="1" applyProtection="1">
      <alignment horizontal="center"/>
    </xf>
    <xf numFmtId="0" fontId="14" fillId="0" borderId="8" xfId="0" applyFont="1" applyBorder="1" applyAlignment="1" applyProtection="1">
      <alignment horizontal="center" vertical="center"/>
    </xf>
    <xf numFmtId="0" fontId="14" fillId="0" borderId="59" xfId="0" applyFont="1" applyBorder="1" applyAlignment="1" applyProtection="1">
      <alignment horizontal="center" vertical="center"/>
    </xf>
    <xf numFmtId="0" fontId="14" fillId="0" borderId="60" xfId="0" applyFont="1" applyBorder="1" applyAlignment="1" applyProtection="1">
      <alignment horizontal="center" vertical="center"/>
    </xf>
    <xf numFmtId="0" fontId="83" fillId="0" borderId="0" xfId="0" applyFont="1" applyBorder="1" applyAlignment="1" applyProtection="1">
      <alignment vertical="center"/>
    </xf>
    <xf numFmtId="0" fontId="85" fillId="0" borderId="0" xfId="0" applyFont="1" applyBorder="1" applyAlignment="1" applyProtection="1">
      <alignment horizontal="justify" vertical="top" wrapText="1"/>
    </xf>
    <xf numFmtId="0" fontId="22" fillId="0" borderId="12" xfId="0" applyNumberFormat="1" applyFont="1" applyBorder="1" applyAlignment="1" applyProtection="1">
      <alignment horizontal="center"/>
    </xf>
    <xf numFmtId="0" fontId="7" fillId="0" borderId="4" xfId="0" applyNumberFormat="1" applyFont="1" applyBorder="1" applyAlignment="1" applyProtection="1">
      <alignment horizontal="center"/>
    </xf>
    <xf numFmtId="0" fontId="7" fillId="0" borderId="5" xfId="0" applyNumberFormat="1" applyFont="1" applyBorder="1" applyAlignment="1" applyProtection="1">
      <alignment horizontal="center"/>
    </xf>
    <xf numFmtId="0" fontId="10" fillId="0" borderId="0" xfId="0" applyFont="1" applyBorder="1" applyAlignment="1" applyProtection="1">
      <alignment horizontal="center"/>
    </xf>
    <xf numFmtId="0" fontId="7" fillId="0" borderId="0" xfId="0" applyFont="1" applyBorder="1" applyAlignment="1" applyProtection="1">
      <alignment horizontal="center"/>
    </xf>
    <xf numFmtId="2" fontId="32" fillId="0" borderId="39" xfId="0" applyNumberFormat="1" applyFont="1" applyFill="1" applyBorder="1" applyAlignment="1" applyProtection="1">
      <alignment horizontal="center"/>
    </xf>
    <xf numFmtId="0" fontId="0" fillId="0" borderId="10" xfId="0" applyBorder="1" applyAlignment="1" applyProtection="1">
      <alignment horizontal="center"/>
    </xf>
    <xf numFmtId="0" fontId="7" fillId="0" borderId="58" xfId="0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7" fillId="0" borderId="42" xfId="0" applyFont="1" applyFill="1" applyBorder="1" applyAlignment="1" applyProtection="1">
      <alignment horizontal="center"/>
    </xf>
    <xf numFmtId="0" fontId="0" fillId="0" borderId="52" xfId="0" applyBorder="1" applyAlignment="1" applyProtection="1">
      <alignment horizontal="center"/>
    </xf>
    <xf numFmtId="0" fontId="0" fillId="0" borderId="42" xfId="0" applyBorder="1" applyAlignment="1" applyProtection="1">
      <alignment horizontal="center"/>
    </xf>
    <xf numFmtId="0" fontId="15" fillId="0" borderId="59" xfId="0" applyNumberFormat="1" applyFont="1" applyBorder="1" applyAlignment="1" applyProtection="1">
      <alignment horizontal="center" vertical="center"/>
    </xf>
    <xf numFmtId="0" fontId="16" fillId="0" borderId="59" xfId="0" applyNumberFormat="1" applyFont="1" applyBorder="1" applyAlignment="1" applyProtection="1">
      <alignment horizontal="center" vertical="center"/>
    </xf>
    <xf numFmtId="0" fontId="15" fillId="0" borderId="60" xfId="0" applyNumberFormat="1" applyFont="1" applyBorder="1" applyAlignment="1" applyProtection="1">
      <alignment horizontal="center" vertical="center"/>
    </xf>
    <xf numFmtId="0" fontId="0" fillId="0" borderId="13" xfId="0" applyBorder="1" applyAlignment="1" applyProtection="1">
      <alignment horizontal="center"/>
    </xf>
    <xf numFmtId="0" fontId="85" fillId="0" borderId="0" xfId="0" applyFont="1" applyBorder="1" applyAlignment="1" applyProtection="1">
      <alignment wrapText="1"/>
    </xf>
    <xf numFmtId="0" fontId="23" fillId="0" borderId="0" xfId="0" applyFont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0" fontId="23" fillId="3" borderId="12" xfId="0" applyFont="1" applyFill="1" applyBorder="1" applyAlignment="1" applyProtection="1">
      <alignment horizontal="center"/>
      <protection hidden="1"/>
    </xf>
    <xf numFmtId="0" fontId="9" fillId="3" borderId="4" xfId="0" applyFont="1" applyFill="1" applyBorder="1" applyAlignment="1" applyProtection="1">
      <alignment horizontal="center"/>
      <protection hidden="1"/>
    </xf>
    <xf numFmtId="0" fontId="9" fillId="3" borderId="5" xfId="0" applyFont="1" applyFill="1" applyBorder="1" applyAlignment="1" applyProtection="1">
      <alignment horizontal="center"/>
      <protection hidden="1"/>
    </xf>
    <xf numFmtId="0" fontId="9" fillId="3" borderId="21" xfId="0" applyFont="1" applyFill="1" applyBorder="1" applyAlignment="1" applyProtection="1">
      <alignment horizontal="center"/>
      <protection hidden="1"/>
    </xf>
    <xf numFmtId="0" fontId="45" fillId="0" borderId="0" xfId="0" applyFont="1" applyAlignment="1" applyProtection="1">
      <alignment horizontal="center"/>
      <protection hidden="1"/>
    </xf>
    <xf numFmtId="0" fontId="9" fillId="3" borderId="39" xfId="0" applyFont="1" applyFill="1" applyBorder="1" applyAlignment="1" applyProtection="1">
      <alignment horizontal="center"/>
      <protection hidden="1"/>
    </xf>
    <xf numFmtId="0" fontId="9" fillId="3" borderId="11" xfId="0" applyFont="1" applyFill="1" applyBorder="1" applyAlignment="1" applyProtection="1">
      <alignment horizontal="center"/>
      <protection hidden="1"/>
    </xf>
    <xf numFmtId="0" fontId="9" fillId="0" borderId="12" xfId="0" applyFont="1" applyBorder="1" applyAlignment="1" applyProtection="1">
      <alignment horizontal="center"/>
      <protection hidden="1"/>
    </xf>
    <xf numFmtId="0" fontId="9" fillId="0" borderId="21" xfId="0" applyFont="1" applyBorder="1" applyAlignment="1" applyProtection="1">
      <alignment horizontal="center"/>
      <protection hidden="1"/>
    </xf>
    <xf numFmtId="2" fontId="9" fillId="0" borderId="14" xfId="0" applyNumberFormat="1" applyFont="1" applyBorder="1" applyAlignment="1" applyProtection="1">
      <alignment horizontal="center"/>
      <protection hidden="1"/>
    </xf>
    <xf numFmtId="183" fontId="9" fillId="0" borderId="19" xfId="0" applyNumberFormat="1" applyFont="1" applyFill="1" applyBorder="1" applyAlignment="1" applyProtection="1">
      <alignment horizontal="center"/>
      <protection hidden="1"/>
    </xf>
    <xf numFmtId="183" fontId="28" fillId="0" borderId="0" xfId="0" applyNumberFormat="1" applyFont="1" applyBorder="1" applyAlignment="1" applyProtection="1">
      <alignment horizontal="center"/>
      <protection hidden="1"/>
    </xf>
    <xf numFmtId="183" fontId="9" fillId="0" borderId="0" xfId="0" applyNumberFormat="1" applyFont="1" applyFill="1" applyBorder="1" applyAlignment="1" applyProtection="1">
      <alignment horizontal="center"/>
      <protection hidden="1"/>
    </xf>
    <xf numFmtId="0" fontId="6" fillId="0" borderId="5" xfId="0" applyNumberFormat="1" applyFont="1" applyFill="1" applyBorder="1" applyAlignment="1" applyProtection="1">
      <alignment horizontal="center"/>
    </xf>
    <xf numFmtId="0" fontId="86" fillId="0" borderId="0" xfId="0" applyFont="1" applyBorder="1" applyProtection="1"/>
    <xf numFmtId="0" fontId="47" fillId="0" borderId="0" xfId="0" applyFont="1" applyBorder="1" applyAlignment="1" applyProtection="1">
      <alignment horizontal="justify" vertical="top" wrapText="1"/>
    </xf>
    <xf numFmtId="0" fontId="47" fillId="0" borderId="0" xfId="0" applyFont="1" applyBorder="1" applyAlignment="1" applyProtection="1">
      <alignment vertical="top" wrapText="1"/>
    </xf>
    <xf numFmtId="0" fontId="47" fillId="0" borderId="0" xfId="0" applyFont="1" applyBorder="1" applyAlignment="1" applyProtection="1">
      <alignment vertical="top"/>
    </xf>
    <xf numFmtId="0" fontId="4" fillId="0" borderId="0" xfId="0" applyFont="1" applyBorder="1" applyAlignment="1" applyProtection="1">
      <alignment vertical="top"/>
    </xf>
    <xf numFmtId="0" fontId="87" fillId="0" borderId="0" xfId="6" applyFont="1" applyBorder="1" applyProtection="1"/>
    <xf numFmtId="0" fontId="87" fillId="0" borderId="0" xfId="6" applyFont="1" applyBorder="1" applyAlignment="1" applyProtection="1"/>
    <xf numFmtId="0" fontId="87" fillId="0" borderId="0" xfId="5" applyFont="1" applyBorder="1" applyAlignment="1" applyProtection="1">
      <alignment horizontal="center"/>
    </xf>
    <xf numFmtId="0" fontId="87" fillId="0" borderId="0" xfId="5" applyFont="1" applyProtection="1"/>
    <xf numFmtId="0" fontId="70" fillId="0" borderId="0" xfId="0" applyFont="1" applyBorder="1" applyAlignment="1" applyProtection="1">
      <alignment horizontal="left"/>
    </xf>
    <xf numFmtId="0" fontId="70" fillId="0" borderId="0" xfId="0" applyFont="1" applyBorder="1" applyAlignment="1" applyProtection="1">
      <alignment horizontal="right"/>
    </xf>
    <xf numFmtId="0" fontId="88" fillId="0" borderId="0" xfId="0" applyFont="1" applyBorder="1" applyAlignment="1" applyProtection="1">
      <alignment vertical="center"/>
    </xf>
    <xf numFmtId="0" fontId="88" fillId="0" borderId="0" xfId="0" applyFont="1" applyAlignment="1" applyProtection="1">
      <alignment vertical="center"/>
    </xf>
    <xf numFmtId="14" fontId="72" fillId="0" borderId="0" xfId="0" applyNumberFormat="1" applyFont="1" applyBorder="1" applyAlignment="1" applyProtection="1">
      <alignment horizontal="center"/>
    </xf>
    <xf numFmtId="0" fontId="72" fillId="0" borderId="0" xfId="0" applyFont="1" applyBorder="1" applyAlignment="1" applyProtection="1">
      <alignment horizontal="center"/>
    </xf>
    <xf numFmtId="0" fontId="72" fillId="0" borderId="0" xfId="0" applyNumberFormat="1" applyFont="1" applyBorder="1" applyAlignment="1" applyProtection="1">
      <alignment horizontal="center"/>
    </xf>
    <xf numFmtId="0" fontId="70" fillId="0" borderId="0" xfId="0" applyFont="1" applyBorder="1" applyProtection="1"/>
    <xf numFmtId="0" fontId="71" fillId="0" borderId="0" xfId="0" applyNumberFormat="1" applyFont="1" applyBorder="1" applyProtection="1"/>
    <xf numFmtId="0" fontId="89" fillId="0" borderId="0" xfId="0" applyFont="1" applyBorder="1" applyAlignment="1" applyProtection="1">
      <alignment vertical="center"/>
    </xf>
    <xf numFmtId="0" fontId="71" fillId="0" borderId="0" xfId="0" applyFont="1" applyBorder="1" applyProtection="1"/>
    <xf numFmtId="0" fontId="90" fillId="0" borderId="0" xfId="0" applyFont="1" applyBorder="1" applyProtection="1"/>
    <xf numFmtId="0" fontId="71" fillId="0" borderId="0" xfId="0" applyFont="1" applyBorder="1" applyAlignment="1" applyProtection="1">
      <alignment vertical="top" wrapText="1"/>
    </xf>
    <xf numFmtId="0" fontId="71" fillId="0" borderId="0" xfId="0" applyFont="1" applyBorder="1" applyAlignment="1" applyProtection="1">
      <alignment vertical="top"/>
    </xf>
    <xf numFmtId="0" fontId="70" fillId="0" borderId="0" xfId="0" applyFont="1" applyBorder="1" applyAlignment="1" applyProtection="1">
      <alignment vertical="top"/>
    </xf>
    <xf numFmtId="0" fontId="71" fillId="0" borderId="0" xfId="0" applyFont="1" applyBorder="1" applyAlignment="1" applyProtection="1">
      <alignment horizontal="justify" vertical="top" wrapText="1"/>
    </xf>
    <xf numFmtId="0" fontId="71" fillId="0" borderId="0" xfId="0" applyFont="1" applyBorder="1" applyAlignment="1" applyProtection="1">
      <alignment horizontal="left" vertical="top"/>
    </xf>
    <xf numFmtId="0" fontId="71" fillId="0" borderId="0" xfId="0" applyFont="1" applyBorder="1" applyAlignment="1" applyProtection="1">
      <alignment horizontal="center"/>
    </xf>
    <xf numFmtId="184" fontId="71" fillId="0" borderId="0" xfId="0" applyNumberFormat="1" applyFont="1" applyBorder="1" applyAlignment="1" applyProtection="1">
      <alignment horizontal="center"/>
    </xf>
    <xf numFmtId="2" fontId="71" fillId="0" borderId="0" xfId="0" applyNumberFormat="1" applyFont="1" applyBorder="1" applyAlignment="1" applyProtection="1">
      <alignment horizontal="center"/>
    </xf>
    <xf numFmtId="1" fontId="71" fillId="0" borderId="0" xfId="0" applyNumberFormat="1" applyFont="1" applyBorder="1" applyAlignment="1" applyProtection="1">
      <alignment horizontal="center"/>
    </xf>
    <xf numFmtId="181" fontId="70" fillId="0" borderId="0" xfId="0" applyNumberFormat="1" applyFont="1" applyBorder="1" applyAlignment="1" applyProtection="1">
      <alignment horizontal="center"/>
    </xf>
    <xf numFmtId="183" fontId="71" fillId="0" borderId="0" xfId="0" applyNumberFormat="1" applyFont="1" applyBorder="1" applyAlignment="1" applyProtection="1">
      <alignment horizontal="center"/>
    </xf>
    <xf numFmtId="0" fontId="70" fillId="0" borderId="0" xfId="0" applyFont="1" applyBorder="1" applyAlignment="1" applyProtection="1">
      <alignment horizontal="center"/>
    </xf>
    <xf numFmtId="0" fontId="70" fillId="0" borderId="0" xfId="0" applyFont="1" applyFill="1" applyBorder="1" applyAlignment="1" applyProtection="1">
      <alignment horizontal="center"/>
    </xf>
    <xf numFmtId="0" fontId="69" fillId="0" borderId="0" xfId="0" applyFont="1" applyBorder="1" applyAlignment="1" applyProtection="1">
      <alignment horizontal="center" vertical="center"/>
    </xf>
    <xf numFmtId="0" fontId="69" fillId="0" borderId="0" xfId="0" applyFont="1" applyBorder="1" applyProtection="1"/>
    <xf numFmtId="49" fontId="0" fillId="0" borderId="0" xfId="0" applyNumberFormat="1" applyBorder="1" applyAlignment="1">
      <alignment horizontal="left"/>
    </xf>
    <xf numFmtId="49" fontId="2" fillId="0" borderId="2" xfId="0" applyNumberFormat="1" applyFont="1" applyBorder="1" applyAlignment="1">
      <alignment horizontal="left"/>
    </xf>
    <xf numFmtId="49" fontId="0" fillId="0" borderId="2" xfId="0" applyNumberFormat="1" applyBorder="1" applyAlignment="1">
      <alignment horizontal="left"/>
    </xf>
    <xf numFmtId="49" fontId="2" fillId="0" borderId="0" xfId="0" applyNumberFormat="1" applyFont="1" applyAlignment="1">
      <alignment horizontal="left"/>
    </xf>
    <xf numFmtId="49" fontId="5" fillId="0" borderId="6" xfId="0" applyNumberFormat="1" applyFont="1" applyBorder="1" applyAlignment="1">
      <alignment horizontal="left" vertical="center"/>
    </xf>
    <xf numFmtId="49" fontId="0" fillId="0" borderId="0" xfId="0" applyNumberFormat="1" applyAlignment="1"/>
    <xf numFmtId="49" fontId="2" fillId="0" borderId="1" xfId="0" applyNumberFormat="1" applyFont="1" applyBorder="1"/>
    <xf numFmtId="49" fontId="2" fillId="0" borderId="1" xfId="0" applyNumberFormat="1" applyFont="1" applyBorder="1" applyAlignment="1">
      <alignment horizontal="left"/>
    </xf>
    <xf numFmtId="49" fontId="0" fillId="0" borderId="42" xfId="0" applyNumberFormat="1" applyBorder="1" applyAlignment="1">
      <alignment horizontal="left"/>
    </xf>
    <xf numFmtId="49" fontId="2" fillId="0" borderId="1" xfId="0" applyNumberFormat="1" applyFont="1" applyFill="1" applyBorder="1"/>
    <xf numFmtId="49" fontId="4" fillId="0" borderId="0" xfId="0" applyNumberFormat="1" applyFont="1" applyFill="1" applyBorder="1" applyAlignment="1">
      <alignment horizontal="left"/>
    </xf>
    <xf numFmtId="49" fontId="2" fillId="0" borderId="2" xfId="0" applyNumberFormat="1" applyFont="1" applyBorder="1"/>
    <xf numFmtId="49" fontId="2" fillId="0" borderId="2" xfId="0" applyNumberFormat="1" applyFont="1" applyFill="1" applyBorder="1" applyAlignment="1">
      <alignment horizontal="left"/>
    </xf>
    <xf numFmtId="49" fontId="2" fillId="0" borderId="2" xfId="0" applyNumberFormat="1" applyFont="1" applyFill="1" applyBorder="1"/>
    <xf numFmtId="49" fontId="4" fillId="0" borderId="42" xfId="0" applyNumberFormat="1" applyFont="1" applyBorder="1" applyAlignment="1">
      <alignment horizontal="left"/>
    </xf>
    <xf numFmtId="49" fontId="0" fillId="0" borderId="2" xfId="0" applyNumberFormat="1" applyBorder="1"/>
    <xf numFmtId="49" fontId="0" fillId="0" borderId="0" xfId="0" applyNumberFormat="1" applyBorder="1"/>
    <xf numFmtId="49" fontId="0" fillId="0" borderId="2" xfId="0" quotePrefix="1" applyNumberFormat="1" applyBorder="1" applyAlignment="1">
      <alignment horizontal="left"/>
    </xf>
    <xf numFmtId="181" fontId="4" fillId="0" borderId="42" xfId="0" applyNumberFormat="1" applyFont="1" applyBorder="1" applyAlignment="1">
      <alignment horizontal="left"/>
    </xf>
    <xf numFmtId="49" fontId="2" fillId="3" borderId="55" xfId="0" applyNumberFormat="1" applyFont="1" applyFill="1" applyBorder="1" applyAlignment="1">
      <alignment horizontal="center"/>
    </xf>
    <xf numFmtId="49" fontId="2" fillId="3" borderId="56" xfId="0" applyNumberFormat="1" applyFont="1" applyFill="1" applyBorder="1" applyAlignment="1">
      <alignment horizontal="center"/>
    </xf>
    <xf numFmtId="49" fontId="2" fillId="3" borderId="55" xfId="0" applyNumberFormat="1" applyFont="1" applyFill="1" applyBorder="1" applyAlignment="1">
      <alignment horizontal="left"/>
    </xf>
    <xf numFmtId="49" fontId="2" fillId="3" borderId="57" xfId="0" applyNumberFormat="1" applyFont="1" applyFill="1" applyBorder="1" applyAlignment="1">
      <alignment horizontal="left"/>
    </xf>
    <xf numFmtId="49" fontId="2" fillId="3" borderId="57" xfId="0" applyNumberFormat="1" applyFont="1" applyFill="1" applyBorder="1" applyAlignment="1">
      <alignment horizontal="center"/>
    </xf>
    <xf numFmtId="0" fontId="69" fillId="0" borderId="0" xfId="0" applyFont="1" applyBorder="1" applyAlignment="1" applyProtection="1"/>
    <xf numFmtId="0" fontId="70" fillId="0" borderId="0" xfId="0" applyFont="1" applyBorder="1" applyAlignment="1" applyProtection="1">
      <alignment wrapText="1"/>
    </xf>
    <xf numFmtId="49" fontId="69" fillId="0" borderId="0" xfId="0" applyNumberFormat="1" applyFont="1" applyBorder="1" applyProtection="1"/>
    <xf numFmtId="49" fontId="70" fillId="0" borderId="0" xfId="0" applyNumberFormat="1" applyFont="1" applyBorder="1" applyProtection="1"/>
    <xf numFmtId="0" fontId="88" fillId="5" borderId="0" xfId="0" applyFont="1" applyFill="1" applyAlignment="1" applyProtection="1">
      <alignment vertical="center"/>
    </xf>
    <xf numFmtId="0" fontId="4" fillId="5" borderId="0" xfId="0" applyFont="1" applyFill="1" applyBorder="1" applyProtection="1"/>
    <xf numFmtId="0" fontId="76" fillId="0" borderId="0" xfId="0" applyFont="1" applyBorder="1" applyProtection="1"/>
    <xf numFmtId="0" fontId="70" fillId="0" borderId="4" xfId="0" applyFont="1" applyBorder="1" applyProtection="1"/>
    <xf numFmtId="0" fontId="71" fillId="0" borderId="4" xfId="0" applyFont="1" applyFill="1" applyBorder="1" applyAlignment="1" applyProtection="1">
      <alignment horizontal="center"/>
    </xf>
    <xf numFmtId="0" fontId="71" fillId="0" borderId="4" xfId="0" applyFont="1" applyFill="1" applyBorder="1" applyAlignment="1" applyProtection="1"/>
    <xf numFmtId="0" fontId="71" fillId="0" borderId="4" xfId="0" applyFont="1" applyBorder="1" applyAlignment="1" applyProtection="1"/>
    <xf numFmtId="49" fontId="71" fillId="0" borderId="4" xfId="0" applyNumberFormat="1" applyFont="1" applyBorder="1" applyProtection="1"/>
    <xf numFmtId="0" fontId="76" fillId="0" borderId="0" xfId="0" applyFont="1" applyFill="1" applyBorder="1" applyAlignment="1" applyProtection="1"/>
    <xf numFmtId="181" fontId="76" fillId="0" borderId="0" xfId="0" applyNumberFormat="1" applyFont="1" applyBorder="1" applyAlignment="1" applyProtection="1"/>
    <xf numFmtId="0" fontId="70" fillId="0" borderId="6" xfId="4" applyFont="1" applyBorder="1" applyProtection="1"/>
    <xf numFmtId="0" fontId="71" fillId="0" borderId="6" xfId="4" applyFont="1" applyBorder="1" applyProtection="1"/>
    <xf numFmtId="184" fontId="71" fillId="0" borderId="0" xfId="4" applyNumberFormat="1" applyFont="1" applyBorder="1" applyAlignment="1" applyProtection="1">
      <alignment horizontal="center"/>
    </xf>
    <xf numFmtId="2" fontId="71" fillId="0" borderId="0" xfId="4" applyNumberFormat="1" applyFont="1" applyBorder="1" applyAlignment="1" applyProtection="1">
      <alignment horizontal="center"/>
    </xf>
    <xf numFmtId="1" fontId="71" fillId="0" borderId="0" xfId="4" applyNumberFormat="1" applyFont="1" applyBorder="1" applyAlignment="1" applyProtection="1">
      <alignment horizontal="center"/>
    </xf>
    <xf numFmtId="181" fontId="77" fillId="0" borderId="40" xfId="4" applyNumberFormat="1" applyFont="1" applyBorder="1" applyAlignment="1" applyProtection="1">
      <alignment horizontal="left"/>
    </xf>
    <xf numFmtId="0" fontId="70" fillId="0" borderId="10" xfId="4" applyFont="1" applyFill="1" applyBorder="1" applyAlignment="1" applyProtection="1">
      <alignment horizontal="center"/>
    </xf>
    <xf numFmtId="0" fontId="70" fillId="0" borderId="10" xfId="4" applyFont="1" applyBorder="1" applyAlignment="1" applyProtection="1">
      <alignment horizontal="center"/>
    </xf>
    <xf numFmtId="0" fontId="69" fillId="0" borderId="0" xfId="0" applyNumberFormat="1" applyFont="1" applyBorder="1" applyAlignment="1" applyProtection="1">
      <alignment vertical="top" wrapText="1"/>
    </xf>
    <xf numFmtId="0" fontId="69" fillId="0" borderId="0" xfId="0" applyFont="1" applyBorder="1" applyAlignment="1" applyProtection="1">
      <alignment vertical="top" wrapText="1"/>
    </xf>
    <xf numFmtId="0" fontId="4" fillId="0" borderId="40" xfId="0" applyFont="1" applyBorder="1" applyProtection="1"/>
    <xf numFmtId="181" fontId="73" fillId="0" borderId="40" xfId="4" applyNumberFormat="1" applyFont="1" applyBorder="1" applyAlignment="1" applyProtection="1">
      <alignment horizontal="left" vertical="center"/>
    </xf>
    <xf numFmtId="0" fontId="69" fillId="0" borderId="0" xfId="0" applyFont="1" applyBorder="1" applyAlignment="1" applyProtection="1">
      <alignment horizontal="left"/>
    </xf>
    <xf numFmtId="184" fontId="71" fillId="0" borderId="40" xfId="4" applyNumberFormat="1" applyFont="1" applyBorder="1" applyAlignment="1" applyProtection="1">
      <alignment horizontal="center"/>
    </xf>
    <xf numFmtId="2" fontId="71" fillId="0" borderId="40" xfId="4" applyNumberFormat="1" applyFont="1" applyBorder="1" applyAlignment="1" applyProtection="1">
      <alignment horizontal="center"/>
    </xf>
    <xf numFmtId="1" fontId="71" fillId="0" borderId="40" xfId="4" applyNumberFormat="1" applyFont="1" applyBorder="1" applyAlignment="1" applyProtection="1">
      <alignment horizontal="center"/>
    </xf>
    <xf numFmtId="0" fontId="4" fillId="0" borderId="0" xfId="0" applyFont="1" applyFill="1" applyBorder="1" applyProtection="1"/>
    <xf numFmtId="0" fontId="70" fillId="0" borderId="18" xfId="4" applyFont="1" applyFill="1" applyBorder="1" applyAlignment="1" applyProtection="1">
      <alignment horizontal="center"/>
    </xf>
    <xf numFmtId="0" fontId="70" fillId="0" borderId="18" xfId="4" applyFont="1" applyBorder="1" applyAlignment="1" applyProtection="1">
      <alignment horizontal="center"/>
    </xf>
    <xf numFmtId="0" fontId="70" fillId="0" borderId="18" xfId="4" applyFont="1" applyBorder="1" applyProtection="1"/>
    <xf numFmtId="0" fontId="4" fillId="0" borderId="18" xfId="0" applyFont="1" applyBorder="1" applyProtection="1"/>
    <xf numFmtId="0" fontId="70" fillId="0" borderId="40" xfId="4" applyFont="1" applyFill="1" applyBorder="1" applyAlignment="1" applyProtection="1">
      <alignment horizontal="center"/>
    </xf>
    <xf numFmtId="0" fontId="70" fillId="0" borderId="40" xfId="4" applyFont="1" applyBorder="1" applyAlignment="1" applyProtection="1">
      <alignment horizontal="center"/>
    </xf>
    <xf numFmtId="0" fontId="71" fillId="0" borderId="0" xfId="0" applyFont="1" applyBorder="1" applyAlignment="1" applyProtection="1">
      <alignment vertical="center"/>
    </xf>
    <xf numFmtId="0" fontId="69" fillId="0" borderId="0" xfId="0" applyFont="1" applyBorder="1" applyAlignment="1" applyProtection="1">
      <alignment wrapText="1"/>
    </xf>
    <xf numFmtId="0" fontId="24" fillId="0" borderId="1" xfId="0" applyFont="1" applyBorder="1" applyAlignment="1" applyProtection="1">
      <alignment horizontal="center"/>
    </xf>
    <xf numFmtId="0" fontId="24" fillId="0" borderId="40" xfId="0" applyFont="1" applyBorder="1" applyAlignment="1" applyProtection="1">
      <alignment horizontal="center"/>
    </xf>
    <xf numFmtId="0" fontId="24" fillId="0" borderId="41" xfId="0" applyFont="1" applyBorder="1" applyAlignment="1" applyProtection="1">
      <alignment horizontal="center"/>
    </xf>
    <xf numFmtId="0" fontId="22" fillId="0" borderId="12" xfId="0" applyFont="1" applyBorder="1" applyAlignment="1" applyProtection="1">
      <alignment horizontal="center"/>
    </xf>
    <xf numFmtId="0" fontId="22" fillId="0" borderId="4" xfId="0" applyFont="1" applyBorder="1" applyAlignment="1" applyProtection="1">
      <alignment horizontal="center"/>
    </xf>
    <xf numFmtId="0" fontId="22" fillId="0" borderId="5" xfId="0" applyFont="1" applyBorder="1" applyAlignment="1" applyProtection="1">
      <alignment horizontal="center"/>
    </xf>
    <xf numFmtId="0" fontId="23" fillId="3" borderId="55" xfId="0" applyFont="1" applyFill="1" applyBorder="1" applyAlignment="1" applyProtection="1">
      <alignment horizontal="center"/>
    </xf>
    <xf numFmtId="0" fontId="23" fillId="3" borderId="56" xfId="0" applyFont="1" applyFill="1" applyBorder="1" applyAlignment="1" applyProtection="1">
      <alignment horizontal="center"/>
    </xf>
    <xf numFmtId="0" fontId="23" fillId="3" borderId="57" xfId="0" applyFont="1" applyFill="1" applyBorder="1" applyAlignment="1" applyProtection="1">
      <alignment horizontal="center"/>
    </xf>
    <xf numFmtId="0" fontId="22" fillId="0" borderId="12" xfId="0" applyNumberFormat="1" applyFont="1" applyBorder="1" applyAlignment="1" applyProtection="1">
      <alignment horizontal="center" vertical="center"/>
    </xf>
    <xf numFmtId="0" fontId="22" fillId="0" borderId="4" xfId="0" applyNumberFormat="1" applyFont="1" applyBorder="1" applyAlignment="1" applyProtection="1">
      <alignment horizontal="center" vertical="center"/>
    </xf>
    <xf numFmtId="0" fontId="22" fillId="0" borderId="5" xfId="0" applyNumberFormat="1" applyFont="1" applyBorder="1" applyAlignment="1" applyProtection="1">
      <alignment horizontal="center" vertical="center"/>
    </xf>
    <xf numFmtId="0" fontId="70" fillId="0" borderId="40" xfId="4" applyFont="1" applyBorder="1" applyAlignment="1" applyProtection="1">
      <alignment horizontal="center" vertical="center"/>
    </xf>
    <xf numFmtId="181" fontId="71" fillId="0" borderId="0" xfId="0" applyNumberFormat="1" applyFont="1" applyBorder="1" applyAlignment="1" applyProtection="1">
      <alignment vertical="center"/>
    </xf>
    <xf numFmtId="0" fontId="71" fillId="0" borderId="0" xfId="0" applyFont="1" applyBorder="1" applyAlignment="1" applyProtection="1">
      <alignment horizontal="justify" vertical="center" wrapText="1"/>
    </xf>
    <xf numFmtId="181" fontId="71" fillId="0" borderId="0" xfId="0" applyNumberFormat="1" applyFont="1" applyBorder="1" applyAlignment="1" applyProtection="1">
      <alignment horizontal="justify" vertical="center" wrapText="1"/>
    </xf>
    <xf numFmtId="1" fontId="71" fillId="0" borderId="0" xfId="4" applyNumberFormat="1" applyFont="1" applyBorder="1" applyAlignment="1" applyProtection="1">
      <alignment horizontal="center"/>
    </xf>
    <xf numFmtId="49" fontId="75" fillId="0" borderId="0" xfId="0" applyNumberFormat="1" applyFont="1" applyBorder="1" applyProtection="1"/>
    <xf numFmtId="0" fontId="70" fillId="0" borderId="0" xfId="0" applyFont="1" applyFill="1" applyBorder="1" applyAlignment="1" applyProtection="1">
      <alignment horizontal="justify" vertical="center" wrapText="1"/>
    </xf>
    <xf numFmtId="0" fontId="70" fillId="0" borderId="0" xfId="0" applyFont="1" applyFill="1" applyBorder="1" applyAlignment="1" applyProtection="1">
      <alignment horizontal="justify" wrapText="1"/>
    </xf>
    <xf numFmtId="0" fontId="70" fillId="0" borderId="10" xfId="4" applyFont="1" applyBorder="1" applyAlignment="1" applyProtection="1">
      <alignment horizontal="center" vertical="center"/>
    </xf>
    <xf numFmtId="0" fontId="91" fillId="0" borderId="0" xfId="6" applyFont="1" applyAlignment="1" applyProtection="1">
      <alignment horizontal="center"/>
    </xf>
    <xf numFmtId="0" fontId="46" fillId="0" borderId="0" xfId="6" applyFont="1" applyAlignment="1" applyProtection="1">
      <alignment horizontal="center"/>
    </xf>
    <xf numFmtId="0" fontId="69" fillId="0" borderId="0" xfId="0" applyFont="1" applyBorder="1" applyAlignment="1" applyProtection="1">
      <alignment wrapText="1"/>
    </xf>
    <xf numFmtId="0" fontId="69" fillId="0" borderId="0" xfId="0" applyFont="1" applyBorder="1" applyProtection="1"/>
    <xf numFmtId="0" fontId="69" fillId="0" borderId="0" xfId="0" applyNumberFormat="1" applyFont="1" applyBorder="1" applyAlignment="1" applyProtection="1">
      <alignment vertical="top" wrapText="1"/>
    </xf>
    <xf numFmtId="0" fontId="87" fillId="0" borderId="0" xfId="0" applyFont="1" applyBorder="1" applyAlignment="1" applyProtection="1">
      <alignment horizontal="center" vertical="center"/>
    </xf>
    <xf numFmtId="0" fontId="92" fillId="0" borderId="0" xfId="0" applyNumberFormat="1" applyFont="1" applyBorder="1" applyAlignment="1" applyProtection="1">
      <alignment horizontal="center" vertical="center"/>
    </xf>
    <xf numFmtId="0" fontId="48" fillId="0" borderId="0" xfId="0" applyNumberFormat="1" applyFont="1" applyBorder="1" applyAlignment="1" applyProtection="1">
      <alignment horizontal="center" vertical="center"/>
    </xf>
    <xf numFmtId="14" fontId="92" fillId="0" borderId="61" xfId="0" applyNumberFormat="1" applyFont="1" applyBorder="1" applyAlignment="1" applyProtection="1">
      <alignment horizontal="center" vertical="center"/>
    </xf>
    <xf numFmtId="0" fontId="93" fillId="0" borderId="0" xfId="0" applyFont="1" applyBorder="1" applyAlignment="1" applyProtection="1">
      <alignment horizontal="center"/>
    </xf>
    <xf numFmtId="0" fontId="69" fillId="0" borderId="0" xfId="0" applyFont="1" applyBorder="1" applyAlignment="1" applyProtection="1">
      <alignment vertical="top" wrapText="1"/>
    </xf>
    <xf numFmtId="0" fontId="91" fillId="0" borderId="0" xfId="6" applyFont="1" applyAlignment="1" applyProtection="1">
      <alignment horizontal="center" vertical="center"/>
    </xf>
    <xf numFmtId="0" fontId="46" fillId="0" borderId="0" xfId="6" applyFont="1" applyAlignment="1" applyProtection="1">
      <alignment horizontal="center" vertical="center"/>
    </xf>
  </cellXfs>
  <cellStyles count="12">
    <cellStyle name="Moeda" xfId="1" builtinId="4"/>
    <cellStyle name="Moeda 2" xfId="2"/>
    <cellStyle name="Moeda 3" xfId="3"/>
    <cellStyle name="Normal" xfId="0" builtinId="0"/>
    <cellStyle name="Normal 2" xfId="4"/>
    <cellStyle name="Normal_bloco-em-v" xfId="5"/>
    <cellStyle name="Normal_certificado" xfId="6"/>
    <cellStyle name="Porcentagem" xfId="7" builtinId="5"/>
    <cellStyle name="Porcentagem 2" xfId="8"/>
    <cellStyle name="Porcentagem 3" xfId="9"/>
    <cellStyle name="Währung [0]_Messtellplan" xfId="10"/>
    <cellStyle name="Währung_Messtellplan" xf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1097280</xdr:colOff>
      <xdr:row>0</xdr:row>
      <xdr:rowOff>685800</xdr:rowOff>
    </xdr:to>
    <xdr:pic>
      <xdr:nvPicPr>
        <xdr:cNvPr id="2780" name="Picture 19" descr="Logo_CMI_para_procedimentos">
          <a:extLst>
            <a:ext uri="{FF2B5EF4-FFF2-40B4-BE49-F238E27FC236}">
              <a16:creationId xmlns:a16="http://schemas.microsoft.com/office/drawing/2014/main" id="{D7202A98-5EB6-3C38-788D-9A3C232BA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9728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1097280</xdr:colOff>
      <xdr:row>0</xdr:row>
      <xdr:rowOff>685800</xdr:rowOff>
    </xdr:to>
    <xdr:pic>
      <xdr:nvPicPr>
        <xdr:cNvPr id="9943" name="Picture 19" descr="Logo_CMI_para_procedimentos">
          <a:extLst>
            <a:ext uri="{FF2B5EF4-FFF2-40B4-BE49-F238E27FC236}">
              <a16:creationId xmlns:a16="http://schemas.microsoft.com/office/drawing/2014/main" id="{A85F0268-BB09-E20C-D5E3-C78201072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9728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59</xdr:row>
      <xdr:rowOff>45720</xdr:rowOff>
    </xdr:from>
    <xdr:to>
      <xdr:col>0</xdr:col>
      <xdr:colOff>175260</xdr:colOff>
      <xdr:row>59</xdr:row>
      <xdr:rowOff>160020</xdr:rowOff>
    </xdr:to>
    <xdr:sp macro="" textlink="">
      <xdr:nvSpPr>
        <xdr:cNvPr id="43468" name="Rectangle 13">
          <a:extLst>
            <a:ext uri="{FF2B5EF4-FFF2-40B4-BE49-F238E27FC236}">
              <a16:creationId xmlns:a16="http://schemas.microsoft.com/office/drawing/2014/main" id="{892CEC4B-27C3-4112-055E-975502BA747F}"/>
            </a:ext>
          </a:extLst>
        </xdr:cNvPr>
        <xdr:cNvSpPr>
          <a:spLocks noChangeArrowheads="1"/>
        </xdr:cNvSpPr>
      </xdr:nvSpPr>
      <xdr:spPr bwMode="auto">
        <a:xfrm>
          <a:off x="60960" y="12694920"/>
          <a:ext cx="11430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662940</xdr:colOff>
      <xdr:row>59</xdr:row>
      <xdr:rowOff>38100</xdr:rowOff>
    </xdr:from>
    <xdr:to>
      <xdr:col>2</xdr:col>
      <xdr:colOff>777240</xdr:colOff>
      <xdr:row>59</xdr:row>
      <xdr:rowOff>152400</xdr:rowOff>
    </xdr:to>
    <xdr:sp macro="" textlink="">
      <xdr:nvSpPr>
        <xdr:cNvPr id="43469" name="Rectangle 14">
          <a:extLst>
            <a:ext uri="{FF2B5EF4-FFF2-40B4-BE49-F238E27FC236}">
              <a16:creationId xmlns:a16="http://schemas.microsoft.com/office/drawing/2014/main" id="{7F6DF29D-82F8-08C5-6C60-121D3930298C}"/>
            </a:ext>
          </a:extLst>
        </xdr:cNvPr>
        <xdr:cNvSpPr>
          <a:spLocks noChangeArrowheads="1"/>
        </xdr:cNvSpPr>
      </xdr:nvSpPr>
      <xdr:spPr bwMode="auto">
        <a:xfrm>
          <a:off x="1920240" y="12687300"/>
          <a:ext cx="114300" cy="1143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624840</xdr:colOff>
      <xdr:row>59</xdr:row>
      <xdr:rowOff>30480</xdr:rowOff>
    </xdr:from>
    <xdr:to>
      <xdr:col>3</xdr:col>
      <xdr:colOff>739140</xdr:colOff>
      <xdr:row>59</xdr:row>
      <xdr:rowOff>144780</xdr:rowOff>
    </xdr:to>
    <xdr:sp macro="" textlink="">
      <xdr:nvSpPr>
        <xdr:cNvPr id="43470" name="Rectangle 15">
          <a:extLst>
            <a:ext uri="{FF2B5EF4-FFF2-40B4-BE49-F238E27FC236}">
              <a16:creationId xmlns:a16="http://schemas.microsoft.com/office/drawing/2014/main" id="{35A2AD91-D0EC-F5CC-41A3-A1CC93BEC457}"/>
            </a:ext>
          </a:extLst>
        </xdr:cNvPr>
        <xdr:cNvSpPr>
          <a:spLocks noChangeArrowheads="1"/>
        </xdr:cNvSpPr>
      </xdr:nvSpPr>
      <xdr:spPr bwMode="auto">
        <a:xfrm>
          <a:off x="2682240" y="12679680"/>
          <a:ext cx="11430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60960</xdr:colOff>
      <xdr:row>104</xdr:row>
      <xdr:rowOff>45720</xdr:rowOff>
    </xdr:from>
    <xdr:to>
      <xdr:col>0</xdr:col>
      <xdr:colOff>175260</xdr:colOff>
      <xdr:row>104</xdr:row>
      <xdr:rowOff>160020</xdr:rowOff>
    </xdr:to>
    <xdr:sp macro="" textlink="">
      <xdr:nvSpPr>
        <xdr:cNvPr id="43471" name="Rectangle 17">
          <a:extLst>
            <a:ext uri="{FF2B5EF4-FFF2-40B4-BE49-F238E27FC236}">
              <a16:creationId xmlns:a16="http://schemas.microsoft.com/office/drawing/2014/main" id="{4EEF23A8-3D54-EE36-6BF9-C7BA2FA5253E}"/>
            </a:ext>
          </a:extLst>
        </xdr:cNvPr>
        <xdr:cNvSpPr>
          <a:spLocks noChangeArrowheads="1"/>
        </xdr:cNvSpPr>
      </xdr:nvSpPr>
      <xdr:spPr bwMode="auto">
        <a:xfrm>
          <a:off x="60960" y="22372320"/>
          <a:ext cx="11430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662940</xdr:colOff>
      <xdr:row>104</xdr:row>
      <xdr:rowOff>38100</xdr:rowOff>
    </xdr:from>
    <xdr:to>
      <xdr:col>2</xdr:col>
      <xdr:colOff>777240</xdr:colOff>
      <xdr:row>104</xdr:row>
      <xdr:rowOff>152400</xdr:rowOff>
    </xdr:to>
    <xdr:sp macro="" textlink="">
      <xdr:nvSpPr>
        <xdr:cNvPr id="43472" name="Rectangle 18">
          <a:extLst>
            <a:ext uri="{FF2B5EF4-FFF2-40B4-BE49-F238E27FC236}">
              <a16:creationId xmlns:a16="http://schemas.microsoft.com/office/drawing/2014/main" id="{12D069FB-2D2D-DE13-E2F1-C8222993E304}"/>
            </a:ext>
          </a:extLst>
        </xdr:cNvPr>
        <xdr:cNvSpPr>
          <a:spLocks noChangeArrowheads="1"/>
        </xdr:cNvSpPr>
      </xdr:nvSpPr>
      <xdr:spPr bwMode="auto">
        <a:xfrm>
          <a:off x="1920240" y="22364700"/>
          <a:ext cx="114300" cy="1143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624840</xdr:colOff>
      <xdr:row>104</xdr:row>
      <xdr:rowOff>30480</xdr:rowOff>
    </xdr:from>
    <xdr:to>
      <xdr:col>3</xdr:col>
      <xdr:colOff>739140</xdr:colOff>
      <xdr:row>104</xdr:row>
      <xdr:rowOff>144780</xdr:rowOff>
    </xdr:to>
    <xdr:sp macro="" textlink="">
      <xdr:nvSpPr>
        <xdr:cNvPr id="43473" name="Rectangle 19">
          <a:extLst>
            <a:ext uri="{FF2B5EF4-FFF2-40B4-BE49-F238E27FC236}">
              <a16:creationId xmlns:a16="http://schemas.microsoft.com/office/drawing/2014/main" id="{FE83390E-734E-CC21-86AB-74A2A023754B}"/>
            </a:ext>
          </a:extLst>
        </xdr:cNvPr>
        <xdr:cNvSpPr>
          <a:spLocks noChangeArrowheads="1"/>
        </xdr:cNvSpPr>
      </xdr:nvSpPr>
      <xdr:spPr bwMode="auto">
        <a:xfrm>
          <a:off x="2682240" y="22357080"/>
          <a:ext cx="11430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45720</xdr:colOff>
      <xdr:row>0</xdr:row>
      <xdr:rowOff>45720</xdr:rowOff>
    </xdr:from>
    <xdr:to>
      <xdr:col>1</xdr:col>
      <xdr:colOff>685800</xdr:colOff>
      <xdr:row>3</xdr:row>
      <xdr:rowOff>76200</xdr:rowOff>
    </xdr:to>
    <xdr:pic>
      <xdr:nvPicPr>
        <xdr:cNvPr id="43474" name="Picture 19" descr="Logo_CMI_para_procedimentos">
          <a:extLst>
            <a:ext uri="{FF2B5EF4-FFF2-40B4-BE49-F238E27FC236}">
              <a16:creationId xmlns:a16="http://schemas.microsoft.com/office/drawing/2014/main" id="{36A4C846-E81F-9EAB-7538-06686395E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45720"/>
          <a:ext cx="1097280" cy="670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312420</xdr:colOff>
      <xdr:row>2</xdr:row>
      <xdr:rowOff>198120</xdr:rowOff>
    </xdr:to>
    <xdr:pic>
      <xdr:nvPicPr>
        <xdr:cNvPr id="20186" name="Picture 19" descr="Logo_CMI_para_procedimentos">
          <a:extLst>
            <a:ext uri="{FF2B5EF4-FFF2-40B4-BE49-F238E27FC236}">
              <a16:creationId xmlns:a16="http://schemas.microsoft.com/office/drawing/2014/main" id="{B6F1B830-C1E8-186B-C3C4-0CBF7CADA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97280" cy="670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666419</xdr:colOff>
      <xdr:row>5</xdr:row>
      <xdr:rowOff>3726</xdr:rowOff>
    </xdr:from>
    <xdr:to>
      <xdr:col>16</xdr:col>
      <xdr:colOff>601401</xdr:colOff>
      <xdr:row>6</xdr:row>
      <xdr:rowOff>0</xdr:rowOff>
    </xdr:to>
    <xdr:sp macro="" textlink="$K$35">
      <xdr:nvSpPr>
        <xdr:cNvPr id="20490" name="Text Box 10">
          <a:extLst>
            <a:ext uri="{FF2B5EF4-FFF2-40B4-BE49-F238E27FC236}">
              <a16:creationId xmlns:a16="http://schemas.microsoft.com/office/drawing/2014/main" id="{576A34D2-4AC9-C3A2-4574-FB36944D7E11}"/>
            </a:ext>
          </a:extLst>
        </xdr:cNvPr>
        <xdr:cNvSpPr txBox="1">
          <a:spLocks noChangeArrowheads="1" noTextEdit="1"/>
        </xdr:cNvSpPr>
      </xdr:nvSpPr>
      <xdr:spPr bwMode="auto">
        <a:xfrm>
          <a:off x="10835309" y="2318301"/>
          <a:ext cx="2982982" cy="3433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ABA4A617-B3A0-4258-BE0E-7ABDACA942A4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fld>
          <a:endParaRPr lang="pt-BR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0</xdr:colOff>
      <xdr:row>33</xdr:row>
      <xdr:rowOff>0</xdr:rowOff>
    </xdr:from>
    <xdr:to>
      <xdr:col>21</xdr:col>
      <xdr:colOff>1272</xdr:colOff>
      <xdr:row>36</xdr:row>
      <xdr:rowOff>0</xdr:rowOff>
    </xdr:to>
    <xdr:sp macro="" textlink="#REF!">
      <xdr:nvSpPr>
        <xdr:cNvPr id="11" name="Text Box 9">
          <a:extLst>
            <a:ext uri="{FF2B5EF4-FFF2-40B4-BE49-F238E27FC236}">
              <a16:creationId xmlns:a16="http://schemas.microsoft.com/office/drawing/2014/main" id="{08AD2744-A7C5-7EE1-AFF0-54A8EB5173E6}"/>
            </a:ext>
          </a:extLst>
        </xdr:cNvPr>
        <xdr:cNvSpPr txBox="1">
          <a:spLocks noChangeArrowheads="1"/>
        </xdr:cNvSpPr>
      </xdr:nvSpPr>
      <xdr:spPr bwMode="auto">
        <a:xfrm>
          <a:off x="0" y="5231606"/>
          <a:ext cx="5291138" cy="357188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0" bIns="0" anchor="t"/>
        <a:lstStyle/>
        <a:p>
          <a:pPr algn="l" rtl="0">
            <a:defRPr sz="1000"/>
          </a:pPr>
          <a:fld id="{20095EAF-6A64-4601-BD65-9A009DF2B91C}" type="TxLink">
            <a:rPr lang="pt-BR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pt-BR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0</xdr:colOff>
      <xdr:row>20</xdr:row>
      <xdr:rowOff>78105</xdr:rowOff>
    </xdr:from>
    <xdr:to>
      <xdr:col>19</xdr:col>
      <xdr:colOff>247650</xdr:colOff>
      <xdr:row>23</xdr:row>
      <xdr:rowOff>19131</xdr:rowOff>
    </xdr:to>
    <xdr:sp macro="" textlink="$A$12">
      <xdr:nvSpPr>
        <xdr:cNvPr id="12" name="Text Box 8">
          <a:extLst>
            <a:ext uri="{FF2B5EF4-FFF2-40B4-BE49-F238E27FC236}">
              <a16:creationId xmlns:a16="http://schemas.microsoft.com/office/drawing/2014/main" id="{60837800-4373-B878-6C50-9F1C70E9186B}"/>
            </a:ext>
          </a:extLst>
        </xdr:cNvPr>
        <xdr:cNvSpPr txBox="1">
          <a:spLocks noChangeArrowheads="1" noTextEdit="1"/>
        </xdr:cNvSpPr>
      </xdr:nvSpPr>
      <xdr:spPr bwMode="auto">
        <a:xfrm>
          <a:off x="0" y="2871788"/>
          <a:ext cx="377190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08A2C39E-AB80-4273-A21A-6C2D004E1453}" type="TxLink">
            <a:rPr lang="pt-B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fld>
          <a:endParaRPr lang="pt-BR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0</xdr:row>
      <xdr:rowOff>7620</xdr:rowOff>
    </xdr:from>
    <xdr:to>
      <xdr:col>1</xdr:col>
      <xdr:colOff>304800</xdr:colOff>
      <xdr:row>3</xdr:row>
      <xdr:rowOff>121920</xdr:rowOff>
    </xdr:to>
    <xdr:pic>
      <xdr:nvPicPr>
        <xdr:cNvPr id="22232" name="Figura 2">
          <a:extLst>
            <a:ext uri="{FF2B5EF4-FFF2-40B4-BE49-F238E27FC236}">
              <a16:creationId xmlns:a16="http://schemas.microsoft.com/office/drawing/2014/main" id="{9E133B54-0F95-89AF-E62A-AD6A18FF1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" y="7620"/>
          <a:ext cx="1348740" cy="7010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IV106"/>
  <sheetViews>
    <sheetView showGridLines="0" topLeftCell="D1" zoomScale="75" workbookViewId="0">
      <selection activeCell="L26" sqref="L26"/>
    </sheetView>
  </sheetViews>
  <sheetFormatPr defaultColWidth="9.109375" defaultRowHeight="13.2"/>
  <cols>
    <col min="1" max="6" width="30.6640625" style="295" customWidth="1"/>
    <col min="7" max="10" width="30.6640625" style="1" customWidth="1"/>
    <col min="11" max="11" width="35.6640625" style="1" bestFit="1" customWidth="1"/>
    <col min="12" max="12" width="30.6640625" style="1" customWidth="1"/>
    <col min="13" max="16384" width="9.109375" style="295"/>
  </cols>
  <sheetData>
    <row r="1" spans="1:256" ht="69.900000000000006" customHeight="1" thickBot="1">
      <c r="A1" s="476"/>
      <c r="B1" s="476" t="s">
        <v>1</v>
      </c>
      <c r="C1" s="476"/>
      <c r="D1" s="476"/>
      <c r="E1" s="476"/>
      <c r="F1" s="476"/>
      <c r="G1" s="476"/>
      <c r="H1" s="476"/>
      <c r="I1" s="476"/>
      <c r="J1" s="476"/>
      <c r="K1" s="476"/>
      <c r="L1" s="476"/>
      <c r="M1" s="477"/>
      <c r="N1" s="477"/>
      <c r="O1" s="477"/>
      <c r="P1" s="477"/>
      <c r="Q1" s="477"/>
      <c r="R1" s="477"/>
      <c r="S1" s="477"/>
      <c r="T1" s="477"/>
      <c r="U1" s="477"/>
      <c r="V1" s="477"/>
      <c r="W1" s="477"/>
      <c r="X1" s="477"/>
      <c r="Y1" s="477"/>
      <c r="Z1" s="477"/>
      <c r="AA1" s="477"/>
      <c r="AB1" s="477"/>
      <c r="AC1" s="477"/>
      <c r="AD1" s="477"/>
      <c r="AE1" s="477"/>
      <c r="AF1" s="477"/>
      <c r="AG1" s="477"/>
      <c r="AH1" s="477"/>
      <c r="AI1" s="477"/>
      <c r="AJ1" s="477"/>
      <c r="AK1" s="477"/>
      <c r="AL1" s="477"/>
      <c r="AM1" s="477"/>
      <c r="AN1" s="477"/>
      <c r="AO1" s="477"/>
      <c r="AP1" s="477"/>
      <c r="AQ1" s="477"/>
      <c r="AR1" s="477"/>
      <c r="AS1" s="477"/>
      <c r="AT1" s="477"/>
      <c r="AU1" s="477"/>
      <c r="AV1" s="477"/>
      <c r="AW1" s="477"/>
      <c r="AX1" s="477"/>
      <c r="AY1" s="477"/>
      <c r="AZ1" s="477"/>
      <c r="BA1" s="477"/>
      <c r="BB1" s="477"/>
      <c r="BC1" s="477"/>
      <c r="BD1" s="477"/>
      <c r="BE1" s="477"/>
      <c r="BF1" s="477"/>
      <c r="BG1" s="477"/>
      <c r="BH1" s="477"/>
      <c r="BI1" s="477"/>
      <c r="BJ1" s="477"/>
      <c r="BK1" s="477"/>
      <c r="BL1" s="477"/>
      <c r="BM1" s="477"/>
      <c r="BN1" s="477"/>
      <c r="BO1" s="477"/>
      <c r="BP1" s="477"/>
      <c r="BQ1" s="477"/>
      <c r="BR1" s="477"/>
      <c r="BS1" s="477"/>
      <c r="BT1" s="477"/>
      <c r="BU1" s="477"/>
      <c r="BV1" s="477"/>
      <c r="BW1" s="477"/>
      <c r="BX1" s="477"/>
      <c r="BY1" s="477"/>
      <c r="BZ1" s="477"/>
      <c r="CA1" s="477"/>
      <c r="CB1" s="477"/>
      <c r="CC1" s="477"/>
      <c r="CD1" s="477"/>
      <c r="CE1" s="477"/>
      <c r="CF1" s="477"/>
      <c r="CG1" s="477"/>
      <c r="CH1" s="477"/>
      <c r="CI1" s="477"/>
      <c r="CJ1" s="477"/>
      <c r="CK1" s="477"/>
      <c r="CL1" s="477"/>
      <c r="CM1" s="477"/>
      <c r="CN1" s="477"/>
      <c r="CO1" s="477"/>
      <c r="CP1" s="477"/>
      <c r="CQ1" s="477"/>
      <c r="CR1" s="477"/>
      <c r="CS1" s="477"/>
      <c r="CT1" s="477"/>
      <c r="CU1" s="477"/>
      <c r="CV1" s="477"/>
      <c r="CW1" s="477"/>
      <c r="CX1" s="477"/>
      <c r="CY1" s="477"/>
      <c r="CZ1" s="477"/>
      <c r="DA1" s="477"/>
      <c r="DB1" s="477"/>
      <c r="DC1" s="477"/>
      <c r="DD1" s="477"/>
      <c r="DE1" s="477"/>
      <c r="DF1" s="477"/>
      <c r="DG1" s="477"/>
      <c r="DH1" s="477"/>
      <c r="DI1" s="477"/>
      <c r="DJ1" s="477"/>
      <c r="DK1" s="477"/>
      <c r="DL1" s="477"/>
      <c r="DM1" s="477"/>
      <c r="DN1" s="477"/>
      <c r="DO1" s="477"/>
      <c r="DP1" s="477"/>
      <c r="DQ1" s="477"/>
      <c r="DR1" s="477"/>
      <c r="DS1" s="477"/>
      <c r="DT1" s="477"/>
      <c r="DU1" s="477"/>
      <c r="DV1" s="477"/>
      <c r="DW1" s="477"/>
      <c r="DX1" s="477"/>
      <c r="DY1" s="477"/>
      <c r="DZ1" s="477"/>
      <c r="EA1" s="477"/>
      <c r="EB1" s="477"/>
      <c r="EC1" s="477"/>
      <c r="ED1" s="477"/>
      <c r="EE1" s="477"/>
      <c r="EF1" s="477"/>
      <c r="EG1" s="477"/>
      <c r="EH1" s="477"/>
      <c r="EI1" s="477"/>
      <c r="EJ1" s="477"/>
      <c r="EK1" s="477"/>
      <c r="EL1" s="477"/>
      <c r="EM1" s="477"/>
      <c r="EN1" s="477"/>
      <c r="EO1" s="477"/>
      <c r="EP1" s="477"/>
      <c r="EQ1" s="477"/>
      <c r="ER1" s="477"/>
      <c r="ES1" s="477"/>
      <c r="ET1" s="477"/>
      <c r="EU1" s="477"/>
      <c r="EV1" s="477"/>
      <c r="EW1" s="477"/>
      <c r="EX1" s="477"/>
      <c r="EY1" s="477"/>
      <c r="EZ1" s="477"/>
      <c r="FA1" s="477"/>
      <c r="FB1" s="477"/>
      <c r="FC1" s="477"/>
      <c r="FD1" s="477"/>
      <c r="FE1" s="477"/>
      <c r="FF1" s="477"/>
      <c r="FG1" s="477"/>
      <c r="FH1" s="477"/>
      <c r="FI1" s="477"/>
      <c r="FJ1" s="477"/>
      <c r="FK1" s="477"/>
      <c r="FL1" s="477"/>
      <c r="FM1" s="477"/>
      <c r="FN1" s="477"/>
      <c r="FO1" s="477"/>
      <c r="FP1" s="477"/>
      <c r="FQ1" s="477"/>
      <c r="FR1" s="477"/>
      <c r="FS1" s="477"/>
      <c r="FT1" s="477"/>
      <c r="FU1" s="477"/>
      <c r="FV1" s="477"/>
      <c r="FW1" s="477"/>
      <c r="FX1" s="477"/>
      <c r="FY1" s="477"/>
      <c r="FZ1" s="477"/>
      <c r="GA1" s="477"/>
      <c r="GB1" s="477"/>
      <c r="GC1" s="477"/>
      <c r="GD1" s="477"/>
      <c r="GE1" s="477"/>
      <c r="GF1" s="477"/>
      <c r="GG1" s="477"/>
      <c r="GH1" s="477"/>
      <c r="GI1" s="477"/>
      <c r="GJ1" s="477"/>
      <c r="GK1" s="477"/>
      <c r="GL1" s="477"/>
      <c r="GM1" s="477"/>
      <c r="GN1" s="477"/>
      <c r="GO1" s="477"/>
      <c r="GP1" s="477"/>
      <c r="GQ1" s="477"/>
      <c r="GR1" s="477"/>
      <c r="GS1" s="477"/>
      <c r="GT1" s="477"/>
      <c r="GU1" s="477"/>
      <c r="GV1" s="477"/>
      <c r="GW1" s="477"/>
      <c r="GX1" s="477"/>
      <c r="GY1" s="477"/>
      <c r="GZ1" s="477"/>
      <c r="HA1" s="477"/>
      <c r="HB1" s="477"/>
      <c r="HC1" s="477"/>
      <c r="HD1" s="477"/>
      <c r="HE1" s="477"/>
      <c r="HF1" s="477"/>
      <c r="HG1" s="477"/>
      <c r="HH1" s="477"/>
      <c r="HI1" s="477"/>
      <c r="HJ1" s="477"/>
      <c r="HK1" s="477"/>
      <c r="HL1" s="477"/>
      <c r="HM1" s="477"/>
      <c r="HN1" s="477"/>
      <c r="HO1" s="477"/>
      <c r="HP1" s="477"/>
      <c r="HQ1" s="477"/>
      <c r="HR1" s="477"/>
      <c r="HS1" s="477"/>
      <c r="HT1" s="477"/>
      <c r="HU1" s="477"/>
      <c r="HV1" s="477"/>
      <c r="HW1" s="477"/>
      <c r="HX1" s="477"/>
      <c r="HY1" s="477"/>
      <c r="HZ1" s="477"/>
      <c r="IA1" s="477"/>
      <c r="IB1" s="477"/>
      <c r="IC1" s="477"/>
      <c r="ID1" s="477"/>
      <c r="IE1" s="477"/>
      <c r="IF1" s="477"/>
      <c r="IG1" s="477"/>
      <c r="IH1" s="477"/>
      <c r="II1" s="477"/>
      <c r="IJ1" s="477"/>
      <c r="IK1" s="477"/>
      <c r="IL1" s="477"/>
      <c r="IM1" s="477"/>
      <c r="IN1" s="477"/>
      <c r="IO1" s="477"/>
      <c r="IP1" s="477"/>
      <c r="IQ1" s="477"/>
      <c r="IR1" s="477"/>
      <c r="IS1" s="477"/>
      <c r="IT1" s="477"/>
      <c r="IU1" s="477"/>
      <c r="IV1" s="477"/>
    </row>
    <row r="2" spans="1:256" ht="20.100000000000001" customHeight="1" thickBot="1">
      <c r="A2" s="493" t="s">
        <v>53</v>
      </c>
      <c r="B2" s="495"/>
      <c r="C2" s="493" t="s">
        <v>86</v>
      </c>
      <c r="D2" s="495"/>
      <c r="E2" s="491" t="s">
        <v>22</v>
      </c>
      <c r="F2" s="495"/>
      <c r="G2" s="493" t="s">
        <v>63</v>
      </c>
      <c r="H2" s="492"/>
      <c r="I2" s="493" t="s">
        <v>60</v>
      </c>
      <c r="J2" s="492"/>
      <c r="K2" s="493" t="s">
        <v>1</v>
      </c>
      <c r="L2" s="494"/>
      <c r="M2" s="477"/>
      <c r="N2" s="477"/>
      <c r="O2" s="477"/>
      <c r="P2" s="477"/>
      <c r="Q2" s="477"/>
      <c r="R2" s="477"/>
      <c r="S2" s="477"/>
      <c r="T2" s="477"/>
      <c r="U2" s="477"/>
      <c r="V2" s="477"/>
      <c r="W2" s="477"/>
      <c r="X2" s="477"/>
      <c r="Y2" s="477"/>
      <c r="Z2" s="477"/>
      <c r="AA2" s="477"/>
      <c r="AB2" s="477"/>
      <c r="AC2" s="477"/>
      <c r="AD2" s="477"/>
      <c r="AE2" s="477"/>
      <c r="AF2" s="477"/>
      <c r="AG2" s="477"/>
      <c r="AH2" s="477"/>
      <c r="AI2" s="477"/>
      <c r="AJ2" s="477"/>
      <c r="AK2" s="477"/>
      <c r="AL2" s="477"/>
      <c r="AM2" s="477"/>
      <c r="AN2" s="477"/>
      <c r="AO2" s="477"/>
      <c r="AP2" s="477"/>
      <c r="AQ2" s="477"/>
      <c r="AR2" s="477"/>
      <c r="AS2" s="477"/>
      <c r="AT2" s="477"/>
      <c r="AU2" s="477"/>
      <c r="AV2" s="477"/>
      <c r="AW2" s="477"/>
      <c r="AX2" s="477"/>
      <c r="AY2" s="477"/>
      <c r="AZ2" s="477"/>
      <c r="BA2" s="477"/>
      <c r="BB2" s="477"/>
      <c r="BC2" s="477"/>
      <c r="BD2" s="477"/>
      <c r="BE2" s="477"/>
      <c r="BF2" s="477"/>
      <c r="BG2" s="477"/>
      <c r="BH2" s="477"/>
      <c r="BI2" s="477"/>
      <c r="BJ2" s="477"/>
      <c r="BK2" s="477"/>
      <c r="BL2" s="477"/>
      <c r="BM2" s="477"/>
      <c r="BN2" s="477"/>
      <c r="BO2" s="477"/>
      <c r="BP2" s="477"/>
      <c r="BQ2" s="477"/>
      <c r="BR2" s="477"/>
      <c r="BS2" s="477"/>
      <c r="BT2" s="477"/>
      <c r="BU2" s="477"/>
      <c r="BV2" s="477"/>
      <c r="BW2" s="477"/>
      <c r="BX2" s="477"/>
      <c r="BY2" s="477"/>
      <c r="BZ2" s="477"/>
      <c r="CA2" s="477"/>
      <c r="CB2" s="477"/>
      <c r="CC2" s="477"/>
      <c r="CD2" s="477"/>
      <c r="CE2" s="477"/>
      <c r="CF2" s="477"/>
      <c r="CG2" s="477"/>
      <c r="CH2" s="477"/>
      <c r="CI2" s="477"/>
      <c r="CJ2" s="477"/>
      <c r="CK2" s="477"/>
      <c r="CL2" s="477"/>
      <c r="CM2" s="477"/>
      <c r="CN2" s="477"/>
      <c r="CO2" s="477"/>
      <c r="CP2" s="477"/>
      <c r="CQ2" s="477"/>
      <c r="CR2" s="477"/>
      <c r="CS2" s="477"/>
      <c r="CT2" s="477"/>
      <c r="CU2" s="477"/>
      <c r="CV2" s="477"/>
      <c r="CW2" s="477"/>
      <c r="CX2" s="477"/>
      <c r="CY2" s="477"/>
      <c r="CZ2" s="477"/>
      <c r="DA2" s="477"/>
      <c r="DB2" s="477"/>
      <c r="DC2" s="477"/>
      <c r="DD2" s="477"/>
      <c r="DE2" s="477"/>
      <c r="DF2" s="477"/>
      <c r="DG2" s="477"/>
      <c r="DH2" s="477"/>
      <c r="DI2" s="477"/>
      <c r="DJ2" s="477"/>
      <c r="DK2" s="477"/>
      <c r="DL2" s="477"/>
      <c r="DM2" s="477"/>
      <c r="DN2" s="477"/>
      <c r="DO2" s="477"/>
      <c r="DP2" s="477"/>
      <c r="DQ2" s="477"/>
      <c r="DR2" s="477"/>
      <c r="DS2" s="477"/>
      <c r="DT2" s="477"/>
      <c r="DU2" s="477"/>
      <c r="DV2" s="477"/>
      <c r="DW2" s="477"/>
      <c r="DX2" s="477"/>
      <c r="DY2" s="477"/>
      <c r="DZ2" s="477"/>
      <c r="EA2" s="477"/>
      <c r="EB2" s="477"/>
      <c r="EC2" s="477"/>
      <c r="ED2" s="477"/>
      <c r="EE2" s="477"/>
      <c r="EF2" s="477"/>
      <c r="EG2" s="477"/>
      <c r="EH2" s="477"/>
      <c r="EI2" s="477"/>
      <c r="EJ2" s="477"/>
      <c r="EK2" s="477"/>
      <c r="EL2" s="477"/>
      <c r="EM2" s="477"/>
      <c r="EN2" s="477"/>
      <c r="EO2" s="477"/>
      <c r="EP2" s="477"/>
      <c r="EQ2" s="477"/>
      <c r="ER2" s="477"/>
      <c r="ES2" s="477"/>
      <c r="ET2" s="477"/>
      <c r="EU2" s="477"/>
      <c r="EV2" s="477"/>
      <c r="EW2" s="477"/>
      <c r="EX2" s="477"/>
      <c r="EY2" s="477"/>
      <c r="EZ2" s="477"/>
      <c r="FA2" s="477"/>
      <c r="FB2" s="477"/>
      <c r="FC2" s="477"/>
      <c r="FD2" s="477"/>
      <c r="FE2" s="477"/>
      <c r="FF2" s="477"/>
      <c r="FG2" s="477"/>
      <c r="FH2" s="477"/>
      <c r="FI2" s="477"/>
      <c r="FJ2" s="477"/>
      <c r="FK2" s="477"/>
      <c r="FL2" s="477"/>
      <c r="FM2" s="477"/>
      <c r="FN2" s="477"/>
      <c r="FO2" s="477"/>
      <c r="FP2" s="477"/>
      <c r="FQ2" s="477"/>
      <c r="FR2" s="477"/>
      <c r="FS2" s="477"/>
      <c r="FT2" s="477"/>
      <c r="FU2" s="477"/>
      <c r="FV2" s="477"/>
      <c r="FW2" s="477"/>
      <c r="FX2" s="477"/>
      <c r="FY2" s="477"/>
      <c r="FZ2" s="477"/>
      <c r="GA2" s="477"/>
      <c r="GB2" s="477"/>
      <c r="GC2" s="477"/>
      <c r="GD2" s="477"/>
      <c r="GE2" s="477"/>
      <c r="GF2" s="477"/>
      <c r="GG2" s="477"/>
      <c r="GH2" s="477"/>
      <c r="GI2" s="477"/>
      <c r="GJ2" s="477"/>
      <c r="GK2" s="477"/>
      <c r="GL2" s="477"/>
      <c r="GM2" s="477"/>
      <c r="GN2" s="477"/>
      <c r="GO2" s="477"/>
      <c r="GP2" s="477"/>
      <c r="GQ2" s="477"/>
      <c r="GR2" s="477"/>
      <c r="GS2" s="477"/>
      <c r="GT2" s="477"/>
      <c r="GU2" s="477"/>
      <c r="GV2" s="477"/>
      <c r="GW2" s="477"/>
      <c r="GX2" s="477"/>
      <c r="GY2" s="477"/>
      <c r="GZ2" s="477"/>
      <c r="HA2" s="477"/>
      <c r="HB2" s="477"/>
      <c r="HC2" s="477"/>
      <c r="HD2" s="477"/>
      <c r="HE2" s="477"/>
      <c r="HF2" s="477"/>
      <c r="HG2" s="477"/>
      <c r="HH2" s="477"/>
      <c r="HI2" s="477"/>
      <c r="HJ2" s="477"/>
      <c r="HK2" s="477"/>
      <c r="HL2" s="477"/>
      <c r="HM2" s="477"/>
      <c r="HN2" s="477"/>
      <c r="HO2" s="477"/>
      <c r="HP2" s="477"/>
      <c r="HQ2" s="477"/>
      <c r="HR2" s="477"/>
      <c r="HS2" s="477"/>
      <c r="HT2" s="477"/>
      <c r="HU2" s="477"/>
      <c r="HV2" s="477"/>
      <c r="HW2" s="477"/>
      <c r="HX2" s="477"/>
      <c r="HY2" s="477"/>
      <c r="HZ2" s="477"/>
      <c r="IA2" s="477"/>
      <c r="IB2" s="477"/>
      <c r="IC2" s="477"/>
      <c r="ID2" s="477"/>
      <c r="IE2" s="477"/>
      <c r="IF2" s="477"/>
      <c r="IG2" s="477"/>
      <c r="IH2" s="477"/>
      <c r="II2" s="477"/>
      <c r="IJ2" s="477"/>
      <c r="IK2" s="477"/>
      <c r="IL2" s="477"/>
      <c r="IM2" s="477"/>
      <c r="IN2" s="477"/>
      <c r="IO2" s="477"/>
      <c r="IP2" s="477"/>
      <c r="IQ2" s="477"/>
      <c r="IR2" s="477"/>
      <c r="IS2" s="477"/>
      <c r="IT2" s="477"/>
      <c r="IU2" s="477"/>
      <c r="IV2" s="477"/>
    </row>
    <row r="3" spans="1:256">
      <c r="A3" s="478" t="s">
        <v>3</v>
      </c>
      <c r="B3" s="23" t="s">
        <v>383</v>
      </c>
      <c r="C3" s="478" t="s">
        <v>3</v>
      </c>
      <c r="D3" s="23" t="s">
        <v>383</v>
      </c>
      <c r="E3" s="479" t="s">
        <v>52</v>
      </c>
      <c r="F3" s="480" t="s">
        <v>401</v>
      </c>
      <c r="G3" s="481" t="s">
        <v>27</v>
      </c>
      <c r="H3" s="472" t="s">
        <v>369</v>
      </c>
      <c r="I3" s="481" t="s">
        <v>29</v>
      </c>
      <c r="J3" s="1" t="s">
        <v>308</v>
      </c>
      <c r="K3" s="481" t="s">
        <v>35</v>
      </c>
      <c r="L3" s="482" t="s">
        <v>409</v>
      </c>
      <c r="M3" s="477"/>
      <c r="N3" s="477" t="s">
        <v>340</v>
      </c>
      <c r="O3" s="477"/>
      <c r="P3" s="477" t="s">
        <v>437</v>
      </c>
      <c r="Q3" s="477"/>
      <c r="R3" s="477"/>
      <c r="S3" s="477"/>
      <c r="T3" s="477"/>
      <c r="U3" s="477"/>
      <c r="V3" s="477"/>
      <c r="W3" s="477"/>
      <c r="X3" s="477"/>
      <c r="Y3" s="477"/>
      <c r="Z3" s="477"/>
      <c r="AA3" s="477"/>
      <c r="AB3" s="477"/>
      <c r="AC3" s="477"/>
      <c r="AD3" s="477"/>
      <c r="AE3" s="477"/>
      <c r="AF3" s="477"/>
      <c r="AG3" s="477"/>
      <c r="AH3" s="477"/>
      <c r="AI3" s="477"/>
      <c r="AJ3" s="477"/>
      <c r="AK3" s="477"/>
      <c r="AL3" s="477"/>
      <c r="AM3" s="477"/>
      <c r="AN3" s="477"/>
      <c r="AO3" s="477"/>
      <c r="AP3" s="477"/>
      <c r="AQ3" s="477"/>
      <c r="AR3" s="477"/>
      <c r="AS3" s="477"/>
      <c r="AT3" s="477"/>
      <c r="AU3" s="477"/>
      <c r="AV3" s="477"/>
      <c r="AW3" s="477"/>
      <c r="AX3" s="477"/>
      <c r="AY3" s="477"/>
      <c r="AZ3" s="477"/>
      <c r="BA3" s="477"/>
      <c r="BB3" s="477"/>
      <c r="BC3" s="477"/>
      <c r="BD3" s="477"/>
      <c r="BE3" s="477"/>
      <c r="BF3" s="477"/>
      <c r="BG3" s="477"/>
      <c r="BH3" s="477"/>
      <c r="BI3" s="477"/>
      <c r="BJ3" s="477"/>
      <c r="BK3" s="477"/>
      <c r="BL3" s="477"/>
      <c r="BM3" s="477"/>
      <c r="BN3" s="477"/>
      <c r="BO3" s="477"/>
      <c r="BP3" s="477"/>
      <c r="BQ3" s="477"/>
      <c r="BR3" s="477"/>
      <c r="BS3" s="477"/>
      <c r="BT3" s="477"/>
      <c r="BU3" s="477"/>
      <c r="BV3" s="477"/>
      <c r="BW3" s="477"/>
      <c r="BX3" s="477"/>
      <c r="BY3" s="477"/>
      <c r="BZ3" s="477"/>
      <c r="CA3" s="477"/>
      <c r="CB3" s="477"/>
      <c r="CC3" s="477"/>
      <c r="CD3" s="477"/>
      <c r="CE3" s="477"/>
      <c r="CF3" s="477"/>
      <c r="CG3" s="477"/>
      <c r="CH3" s="477"/>
      <c r="CI3" s="477"/>
      <c r="CJ3" s="477"/>
      <c r="CK3" s="477"/>
      <c r="CL3" s="477"/>
      <c r="CM3" s="477"/>
      <c r="CN3" s="477"/>
      <c r="CO3" s="477"/>
      <c r="CP3" s="477"/>
      <c r="CQ3" s="477"/>
      <c r="CR3" s="477"/>
      <c r="CS3" s="477"/>
      <c r="CT3" s="477"/>
      <c r="CU3" s="477"/>
      <c r="CV3" s="477"/>
      <c r="CW3" s="477"/>
      <c r="CX3" s="477"/>
      <c r="CY3" s="477"/>
      <c r="CZ3" s="477"/>
      <c r="DA3" s="477"/>
      <c r="DB3" s="477"/>
      <c r="DC3" s="477"/>
      <c r="DD3" s="477"/>
      <c r="DE3" s="477"/>
      <c r="DF3" s="477"/>
      <c r="DG3" s="477"/>
      <c r="DH3" s="477"/>
      <c r="DI3" s="477"/>
      <c r="DJ3" s="477"/>
      <c r="DK3" s="477"/>
      <c r="DL3" s="477"/>
      <c r="DM3" s="477"/>
      <c r="DN3" s="477"/>
      <c r="DO3" s="477"/>
      <c r="DP3" s="477"/>
      <c r="DQ3" s="477"/>
      <c r="DR3" s="477"/>
      <c r="DS3" s="477"/>
      <c r="DT3" s="477"/>
      <c r="DU3" s="477"/>
      <c r="DV3" s="477"/>
      <c r="DW3" s="477"/>
      <c r="DX3" s="477"/>
      <c r="DY3" s="477"/>
      <c r="DZ3" s="477"/>
      <c r="EA3" s="477"/>
      <c r="EB3" s="477"/>
      <c r="EC3" s="477"/>
      <c r="ED3" s="477"/>
      <c r="EE3" s="477"/>
      <c r="EF3" s="477"/>
      <c r="EG3" s="477"/>
      <c r="EH3" s="477"/>
      <c r="EI3" s="477"/>
      <c r="EJ3" s="477"/>
      <c r="EK3" s="477"/>
      <c r="EL3" s="477"/>
      <c r="EM3" s="477"/>
      <c r="EN3" s="477"/>
      <c r="EO3" s="477"/>
      <c r="EP3" s="477"/>
      <c r="EQ3" s="477"/>
      <c r="ER3" s="477"/>
      <c r="ES3" s="477"/>
      <c r="ET3" s="477"/>
      <c r="EU3" s="477"/>
      <c r="EV3" s="477"/>
      <c r="EW3" s="477"/>
      <c r="EX3" s="477"/>
      <c r="EY3" s="477"/>
      <c r="EZ3" s="477"/>
      <c r="FA3" s="477"/>
      <c r="FB3" s="477"/>
      <c r="FC3" s="477"/>
      <c r="FD3" s="477"/>
      <c r="FE3" s="477"/>
      <c r="FF3" s="477"/>
      <c r="FG3" s="477"/>
      <c r="FH3" s="477"/>
      <c r="FI3" s="477"/>
      <c r="FJ3" s="477"/>
      <c r="FK3" s="477"/>
      <c r="FL3" s="477"/>
      <c r="FM3" s="477"/>
      <c r="FN3" s="477"/>
      <c r="FO3" s="477"/>
      <c r="FP3" s="477"/>
      <c r="FQ3" s="477"/>
      <c r="FR3" s="477"/>
      <c r="FS3" s="477"/>
      <c r="FT3" s="477"/>
      <c r="FU3" s="477"/>
      <c r="FV3" s="477"/>
      <c r="FW3" s="477"/>
      <c r="FX3" s="477"/>
      <c r="FY3" s="477"/>
      <c r="FZ3" s="477"/>
      <c r="GA3" s="477"/>
      <c r="GB3" s="477"/>
      <c r="GC3" s="477"/>
      <c r="GD3" s="477"/>
      <c r="GE3" s="477"/>
      <c r="GF3" s="477"/>
      <c r="GG3" s="477"/>
      <c r="GH3" s="477"/>
      <c r="GI3" s="477"/>
      <c r="GJ3" s="477"/>
      <c r="GK3" s="477"/>
      <c r="GL3" s="477"/>
      <c r="GM3" s="477"/>
      <c r="GN3" s="477"/>
      <c r="GO3" s="477"/>
      <c r="GP3" s="477"/>
      <c r="GQ3" s="477"/>
      <c r="GR3" s="477"/>
      <c r="GS3" s="477"/>
      <c r="GT3" s="477"/>
      <c r="GU3" s="477"/>
      <c r="GV3" s="477"/>
      <c r="GW3" s="477"/>
      <c r="GX3" s="477"/>
      <c r="GY3" s="477"/>
      <c r="GZ3" s="477"/>
      <c r="HA3" s="477"/>
      <c r="HB3" s="477"/>
      <c r="HC3" s="477"/>
      <c r="HD3" s="477"/>
      <c r="HE3" s="477"/>
      <c r="HF3" s="477"/>
      <c r="HG3" s="477"/>
      <c r="HH3" s="477"/>
      <c r="HI3" s="477"/>
      <c r="HJ3" s="477"/>
      <c r="HK3" s="477"/>
      <c r="HL3" s="477"/>
      <c r="HM3" s="477"/>
      <c r="HN3" s="477"/>
      <c r="HO3" s="477"/>
      <c r="HP3" s="477"/>
      <c r="HQ3" s="477"/>
      <c r="HR3" s="477"/>
      <c r="HS3" s="477"/>
      <c r="HT3" s="477"/>
      <c r="HU3" s="477"/>
      <c r="HV3" s="477"/>
      <c r="HW3" s="477"/>
      <c r="HX3" s="477"/>
      <c r="HY3" s="477"/>
      <c r="HZ3" s="477"/>
      <c r="IA3" s="477"/>
      <c r="IB3" s="477"/>
      <c r="IC3" s="477"/>
      <c r="ID3" s="477"/>
      <c r="IE3" s="477"/>
      <c r="IF3" s="477"/>
      <c r="IG3" s="477"/>
      <c r="IH3" s="477"/>
      <c r="II3" s="477"/>
      <c r="IJ3" s="477"/>
      <c r="IK3" s="477"/>
      <c r="IL3" s="477"/>
      <c r="IM3" s="477"/>
      <c r="IN3" s="477"/>
      <c r="IO3" s="477"/>
      <c r="IP3" s="477"/>
      <c r="IQ3" s="477"/>
      <c r="IR3" s="477"/>
      <c r="IS3" s="477"/>
      <c r="IT3" s="477"/>
      <c r="IU3" s="477"/>
      <c r="IV3" s="477"/>
    </row>
    <row r="4" spans="1:256">
      <c r="A4" s="483" t="s">
        <v>0</v>
      </c>
      <c r="B4" s="23" t="s">
        <v>384</v>
      </c>
      <c r="C4" s="483" t="s">
        <v>0</v>
      </c>
      <c r="D4" s="23" t="s">
        <v>384</v>
      </c>
      <c r="E4" s="473" t="s">
        <v>23</v>
      </c>
      <c r="F4" s="480" t="s">
        <v>402</v>
      </c>
      <c r="G4" s="473" t="s">
        <v>28</v>
      </c>
      <c r="H4" s="472" t="s">
        <v>370</v>
      </c>
      <c r="I4" s="473" t="s">
        <v>30</v>
      </c>
      <c r="J4" s="1" t="s">
        <v>424</v>
      </c>
      <c r="K4" s="473" t="s">
        <v>84</v>
      </c>
      <c r="L4" s="1" t="s">
        <v>370</v>
      </c>
      <c r="M4" s="477"/>
      <c r="N4" s="477" t="s">
        <v>288</v>
      </c>
      <c r="O4" s="477"/>
      <c r="P4" s="477"/>
      <c r="Q4" s="477"/>
      <c r="R4" s="477"/>
      <c r="S4" s="477"/>
      <c r="T4" s="477"/>
      <c r="U4" s="477"/>
      <c r="V4" s="477"/>
      <c r="W4" s="477"/>
      <c r="X4" s="477"/>
      <c r="Y4" s="477"/>
      <c r="Z4" s="477"/>
      <c r="AA4" s="477"/>
      <c r="AB4" s="477"/>
      <c r="AC4" s="477"/>
      <c r="AD4" s="477"/>
      <c r="AE4" s="477"/>
      <c r="AF4" s="477"/>
      <c r="AG4" s="477"/>
      <c r="AH4" s="477"/>
      <c r="AI4" s="477"/>
      <c r="AJ4" s="477"/>
      <c r="AK4" s="477"/>
      <c r="AL4" s="477"/>
      <c r="AM4" s="477"/>
      <c r="AN4" s="477"/>
      <c r="AO4" s="477"/>
      <c r="AP4" s="477"/>
      <c r="AQ4" s="477"/>
      <c r="AR4" s="477"/>
      <c r="AS4" s="477"/>
      <c r="AT4" s="477"/>
      <c r="AU4" s="477"/>
      <c r="AV4" s="477"/>
      <c r="AW4" s="477"/>
      <c r="AX4" s="477"/>
      <c r="AY4" s="477"/>
      <c r="AZ4" s="477"/>
      <c r="BA4" s="477"/>
      <c r="BB4" s="477"/>
      <c r="BC4" s="477"/>
      <c r="BD4" s="477"/>
      <c r="BE4" s="477"/>
      <c r="BF4" s="477"/>
      <c r="BG4" s="477"/>
      <c r="BH4" s="477"/>
      <c r="BI4" s="477"/>
      <c r="BJ4" s="477"/>
      <c r="BK4" s="477"/>
      <c r="BL4" s="477"/>
      <c r="BM4" s="477"/>
      <c r="BN4" s="477"/>
      <c r="BO4" s="477"/>
      <c r="BP4" s="477"/>
      <c r="BQ4" s="477"/>
      <c r="BR4" s="477"/>
      <c r="BS4" s="477"/>
      <c r="BT4" s="477"/>
      <c r="BU4" s="477"/>
      <c r="BV4" s="477"/>
      <c r="BW4" s="477"/>
      <c r="BX4" s="477"/>
      <c r="BY4" s="477"/>
      <c r="BZ4" s="477"/>
      <c r="CA4" s="477"/>
      <c r="CB4" s="477"/>
      <c r="CC4" s="477"/>
      <c r="CD4" s="477"/>
      <c r="CE4" s="477"/>
      <c r="CF4" s="477"/>
      <c r="CG4" s="477"/>
      <c r="CH4" s="477"/>
      <c r="CI4" s="477"/>
      <c r="CJ4" s="477"/>
      <c r="CK4" s="477"/>
      <c r="CL4" s="477"/>
      <c r="CM4" s="477"/>
      <c r="CN4" s="477"/>
      <c r="CO4" s="477"/>
      <c r="CP4" s="477"/>
      <c r="CQ4" s="477"/>
      <c r="CR4" s="477"/>
      <c r="CS4" s="477"/>
      <c r="CT4" s="477"/>
      <c r="CU4" s="477"/>
      <c r="CV4" s="477"/>
      <c r="CW4" s="477"/>
      <c r="CX4" s="477"/>
      <c r="CY4" s="477"/>
      <c r="CZ4" s="477"/>
      <c r="DA4" s="477"/>
      <c r="DB4" s="477"/>
      <c r="DC4" s="477"/>
      <c r="DD4" s="477"/>
      <c r="DE4" s="477"/>
      <c r="DF4" s="477"/>
      <c r="DG4" s="477"/>
      <c r="DH4" s="477"/>
      <c r="DI4" s="477"/>
      <c r="DJ4" s="477"/>
      <c r="DK4" s="477"/>
      <c r="DL4" s="477"/>
      <c r="DM4" s="477"/>
      <c r="DN4" s="477"/>
      <c r="DO4" s="477"/>
      <c r="DP4" s="477"/>
      <c r="DQ4" s="477"/>
      <c r="DR4" s="477"/>
      <c r="DS4" s="477"/>
      <c r="DT4" s="477"/>
      <c r="DU4" s="477"/>
      <c r="DV4" s="477"/>
      <c r="DW4" s="477"/>
      <c r="DX4" s="477"/>
      <c r="DY4" s="477"/>
      <c r="DZ4" s="477"/>
      <c r="EA4" s="477"/>
      <c r="EB4" s="477"/>
      <c r="EC4" s="477"/>
      <c r="ED4" s="477"/>
      <c r="EE4" s="477"/>
      <c r="EF4" s="477"/>
      <c r="EG4" s="477"/>
      <c r="EH4" s="477"/>
      <c r="EI4" s="477"/>
      <c r="EJ4" s="477"/>
      <c r="EK4" s="477"/>
      <c r="EL4" s="477"/>
      <c r="EM4" s="477"/>
      <c r="EN4" s="477"/>
      <c r="EO4" s="477"/>
      <c r="EP4" s="477"/>
      <c r="EQ4" s="477"/>
      <c r="ER4" s="477"/>
      <c r="ES4" s="477"/>
      <c r="ET4" s="477"/>
      <c r="EU4" s="477"/>
      <c r="EV4" s="477"/>
      <c r="EW4" s="477"/>
      <c r="EX4" s="477"/>
      <c r="EY4" s="477"/>
      <c r="EZ4" s="477"/>
      <c r="FA4" s="477"/>
      <c r="FB4" s="477"/>
      <c r="FC4" s="477"/>
      <c r="FD4" s="477"/>
      <c r="FE4" s="477"/>
      <c r="FF4" s="477"/>
      <c r="FG4" s="477"/>
      <c r="FH4" s="477"/>
      <c r="FI4" s="477"/>
      <c r="FJ4" s="477"/>
      <c r="FK4" s="477"/>
      <c r="FL4" s="477"/>
      <c r="FM4" s="477"/>
      <c r="FN4" s="477"/>
      <c r="FO4" s="477"/>
      <c r="FP4" s="477"/>
      <c r="FQ4" s="477"/>
      <c r="FR4" s="477"/>
      <c r="FS4" s="477"/>
      <c r="FT4" s="477"/>
      <c r="FU4" s="477"/>
      <c r="FV4" s="477"/>
      <c r="FW4" s="477"/>
      <c r="FX4" s="477"/>
      <c r="FY4" s="477"/>
      <c r="FZ4" s="477"/>
      <c r="GA4" s="477"/>
      <c r="GB4" s="477"/>
      <c r="GC4" s="477"/>
      <c r="GD4" s="477"/>
      <c r="GE4" s="477"/>
      <c r="GF4" s="477"/>
      <c r="GG4" s="477"/>
      <c r="GH4" s="477"/>
      <c r="GI4" s="477"/>
      <c r="GJ4" s="477"/>
      <c r="GK4" s="477"/>
      <c r="GL4" s="477"/>
      <c r="GM4" s="477"/>
      <c r="GN4" s="477"/>
      <c r="GO4" s="477"/>
      <c r="GP4" s="477"/>
      <c r="GQ4" s="477"/>
      <c r="GR4" s="477"/>
      <c r="GS4" s="477"/>
      <c r="GT4" s="477"/>
      <c r="GU4" s="477"/>
      <c r="GV4" s="477"/>
      <c r="GW4" s="477"/>
      <c r="GX4" s="477"/>
      <c r="GY4" s="477"/>
      <c r="GZ4" s="477"/>
      <c r="HA4" s="477"/>
      <c r="HB4" s="477"/>
      <c r="HC4" s="477"/>
      <c r="HD4" s="477"/>
      <c r="HE4" s="477"/>
      <c r="HF4" s="477"/>
      <c r="HG4" s="477"/>
      <c r="HH4" s="477"/>
      <c r="HI4" s="477"/>
      <c r="HJ4" s="477"/>
      <c r="HK4" s="477"/>
      <c r="HL4" s="477"/>
      <c r="HM4" s="477"/>
      <c r="HN4" s="477"/>
      <c r="HO4" s="477"/>
      <c r="HP4" s="477"/>
      <c r="HQ4" s="477"/>
      <c r="HR4" s="477"/>
      <c r="HS4" s="477"/>
      <c r="HT4" s="477"/>
      <c r="HU4" s="477"/>
      <c r="HV4" s="477"/>
      <c r="HW4" s="477"/>
      <c r="HX4" s="477"/>
      <c r="HY4" s="477"/>
      <c r="HZ4" s="477"/>
      <c r="IA4" s="477"/>
      <c r="IB4" s="477"/>
      <c r="IC4" s="477"/>
      <c r="ID4" s="477"/>
      <c r="IE4" s="477"/>
      <c r="IF4" s="477"/>
      <c r="IG4" s="477"/>
      <c r="IH4" s="477"/>
      <c r="II4" s="477"/>
      <c r="IJ4" s="477"/>
      <c r="IK4" s="477"/>
      <c r="IL4" s="477"/>
      <c r="IM4" s="477"/>
      <c r="IN4" s="477"/>
      <c r="IO4" s="477"/>
      <c r="IP4" s="477"/>
      <c r="IQ4" s="477"/>
      <c r="IR4" s="477"/>
      <c r="IS4" s="477"/>
      <c r="IT4" s="477"/>
      <c r="IU4" s="477"/>
      <c r="IV4" s="477"/>
    </row>
    <row r="5" spans="1:256">
      <c r="A5" s="483" t="s">
        <v>4</v>
      </c>
      <c r="B5" s="23" t="s">
        <v>385</v>
      </c>
      <c r="C5" s="483" t="s">
        <v>4</v>
      </c>
      <c r="D5" s="23" t="s">
        <v>385</v>
      </c>
      <c r="E5" s="483" t="s">
        <v>59</v>
      </c>
      <c r="F5" s="480" t="s">
        <v>202</v>
      </c>
      <c r="G5" s="475" t="s">
        <v>82</v>
      </c>
      <c r="H5" s="1" t="s">
        <v>371</v>
      </c>
      <c r="I5" s="473" t="s">
        <v>32</v>
      </c>
      <c r="J5"/>
      <c r="K5" s="473" t="s">
        <v>36</v>
      </c>
      <c r="L5"/>
      <c r="M5" s="477"/>
      <c r="N5" s="477"/>
      <c r="O5" s="477"/>
      <c r="P5" s="477"/>
      <c r="Q5" s="477"/>
      <c r="R5" s="477"/>
      <c r="S5" s="477"/>
      <c r="T5" s="477"/>
      <c r="U5" s="477"/>
      <c r="V5" s="477"/>
      <c r="W5" s="477"/>
      <c r="X5" s="477"/>
      <c r="Y5" s="477"/>
      <c r="Z5" s="477"/>
      <c r="AA5" s="477"/>
      <c r="AB5" s="477"/>
      <c r="AC5" s="477"/>
      <c r="AD5" s="477"/>
      <c r="AE5" s="477"/>
      <c r="AF5" s="477"/>
      <c r="AG5" s="477"/>
      <c r="AH5" s="477"/>
      <c r="AI5" s="477"/>
      <c r="AJ5" s="477"/>
      <c r="AK5" s="477"/>
      <c r="AL5" s="477"/>
      <c r="AM5" s="477"/>
      <c r="AN5" s="477"/>
      <c r="AO5" s="477"/>
      <c r="AP5" s="477"/>
      <c r="AQ5" s="477"/>
      <c r="AR5" s="477"/>
      <c r="AS5" s="477"/>
      <c r="AT5" s="477"/>
      <c r="AU5" s="477"/>
      <c r="AV5" s="477"/>
      <c r="AW5" s="477"/>
      <c r="AX5" s="477"/>
      <c r="AY5" s="477"/>
      <c r="AZ5" s="477"/>
      <c r="BA5" s="477"/>
      <c r="BB5" s="477"/>
      <c r="BC5" s="477"/>
      <c r="BD5" s="477"/>
      <c r="BE5" s="477"/>
      <c r="BF5" s="477"/>
      <c r="BG5" s="477"/>
      <c r="BH5" s="477"/>
      <c r="BI5" s="477"/>
      <c r="BJ5" s="477"/>
      <c r="BK5" s="477"/>
      <c r="BL5" s="477"/>
      <c r="BM5" s="477"/>
      <c r="BN5" s="477"/>
      <c r="BO5" s="477"/>
      <c r="BP5" s="477"/>
      <c r="BQ5" s="477"/>
      <c r="BR5" s="477"/>
      <c r="BS5" s="477"/>
      <c r="BT5" s="477"/>
      <c r="BU5" s="477"/>
      <c r="BV5" s="477"/>
      <c r="BW5" s="477"/>
      <c r="BX5" s="477"/>
      <c r="BY5" s="477"/>
      <c r="BZ5" s="477"/>
      <c r="CA5" s="477"/>
      <c r="CB5" s="477"/>
      <c r="CC5" s="477"/>
      <c r="CD5" s="477"/>
      <c r="CE5" s="477"/>
      <c r="CF5" s="477"/>
      <c r="CG5" s="477"/>
      <c r="CH5" s="477"/>
      <c r="CI5" s="477"/>
      <c r="CJ5" s="477"/>
      <c r="CK5" s="477"/>
      <c r="CL5" s="477"/>
      <c r="CM5" s="477"/>
      <c r="CN5" s="477"/>
      <c r="CO5" s="477"/>
      <c r="CP5" s="477"/>
      <c r="CQ5" s="477"/>
      <c r="CR5" s="477"/>
      <c r="CS5" s="477"/>
      <c r="CT5" s="477"/>
      <c r="CU5" s="477"/>
      <c r="CV5" s="477"/>
      <c r="CW5" s="477"/>
      <c r="CX5" s="477"/>
      <c r="CY5" s="477"/>
      <c r="CZ5" s="477"/>
      <c r="DA5" s="477"/>
      <c r="DB5" s="477"/>
      <c r="DC5" s="477"/>
      <c r="DD5" s="477"/>
      <c r="DE5" s="477"/>
      <c r="DF5" s="477"/>
      <c r="DG5" s="477"/>
      <c r="DH5" s="477"/>
      <c r="DI5" s="477"/>
      <c r="DJ5" s="477"/>
      <c r="DK5" s="477"/>
      <c r="DL5" s="477"/>
      <c r="DM5" s="477"/>
      <c r="DN5" s="477"/>
      <c r="DO5" s="477"/>
      <c r="DP5" s="477"/>
      <c r="DQ5" s="477"/>
      <c r="DR5" s="477"/>
      <c r="DS5" s="477"/>
      <c r="DT5" s="477"/>
      <c r="DU5" s="477"/>
      <c r="DV5" s="477"/>
      <c r="DW5" s="477"/>
      <c r="DX5" s="477"/>
      <c r="DY5" s="477"/>
      <c r="DZ5" s="477"/>
      <c r="EA5" s="477"/>
      <c r="EB5" s="477"/>
      <c r="EC5" s="477"/>
      <c r="ED5" s="477"/>
      <c r="EE5" s="477"/>
      <c r="EF5" s="477"/>
      <c r="EG5" s="477"/>
      <c r="EH5" s="477"/>
      <c r="EI5" s="477"/>
      <c r="EJ5" s="477"/>
      <c r="EK5" s="477"/>
      <c r="EL5" s="477"/>
      <c r="EM5" s="477"/>
      <c r="EN5" s="477"/>
      <c r="EO5" s="477"/>
      <c r="EP5" s="477"/>
      <c r="EQ5" s="477"/>
      <c r="ER5" s="477"/>
      <c r="ES5" s="477"/>
      <c r="ET5" s="477"/>
      <c r="EU5" s="477"/>
      <c r="EV5" s="477"/>
      <c r="EW5" s="477"/>
      <c r="EX5" s="477"/>
      <c r="EY5" s="477"/>
      <c r="EZ5" s="477"/>
      <c r="FA5" s="477"/>
      <c r="FB5" s="477"/>
      <c r="FC5" s="477"/>
      <c r="FD5" s="477"/>
      <c r="FE5" s="477"/>
      <c r="FF5" s="477"/>
      <c r="FG5" s="477"/>
      <c r="FH5" s="477"/>
      <c r="FI5" s="477"/>
      <c r="FJ5" s="477"/>
      <c r="FK5" s="477"/>
      <c r="FL5" s="477"/>
      <c r="FM5" s="477"/>
      <c r="FN5" s="477"/>
      <c r="FO5" s="477"/>
      <c r="FP5" s="477"/>
      <c r="FQ5" s="477"/>
      <c r="FR5" s="477"/>
      <c r="FS5" s="477"/>
      <c r="FT5" s="477"/>
      <c r="FU5" s="477"/>
      <c r="FV5" s="477"/>
      <c r="FW5" s="477"/>
      <c r="FX5" s="477"/>
      <c r="FY5" s="477"/>
      <c r="FZ5" s="477"/>
      <c r="GA5" s="477"/>
      <c r="GB5" s="477"/>
      <c r="GC5" s="477"/>
      <c r="GD5" s="477"/>
      <c r="GE5" s="477"/>
      <c r="GF5" s="477"/>
      <c r="GG5" s="477"/>
      <c r="GH5" s="477"/>
      <c r="GI5" s="477"/>
      <c r="GJ5" s="477"/>
      <c r="GK5" s="477"/>
      <c r="GL5" s="477"/>
      <c r="GM5" s="477"/>
      <c r="GN5" s="477"/>
      <c r="GO5" s="477"/>
      <c r="GP5" s="477"/>
      <c r="GQ5" s="477"/>
      <c r="GR5" s="477"/>
      <c r="GS5" s="477"/>
      <c r="GT5" s="477"/>
      <c r="GU5" s="477"/>
      <c r="GV5" s="477"/>
      <c r="GW5" s="477"/>
      <c r="GX5" s="477"/>
      <c r="GY5" s="477"/>
      <c r="GZ5" s="477"/>
      <c r="HA5" s="477"/>
      <c r="HB5" s="477"/>
      <c r="HC5" s="477"/>
      <c r="HD5" s="477"/>
      <c r="HE5" s="477"/>
      <c r="HF5" s="477"/>
      <c r="HG5" s="477"/>
      <c r="HH5" s="477"/>
      <c r="HI5" s="477"/>
      <c r="HJ5" s="477"/>
      <c r="HK5" s="477"/>
      <c r="HL5" s="477"/>
      <c r="HM5" s="477"/>
      <c r="HN5" s="477"/>
      <c r="HO5" s="477"/>
      <c r="HP5" s="477"/>
      <c r="HQ5" s="477"/>
      <c r="HR5" s="477"/>
      <c r="HS5" s="477"/>
      <c r="HT5" s="477"/>
      <c r="HU5" s="477"/>
      <c r="HV5" s="477"/>
      <c r="HW5" s="477"/>
      <c r="HX5" s="477"/>
      <c r="HY5" s="477"/>
      <c r="HZ5" s="477"/>
      <c r="IA5" s="477"/>
      <c r="IB5" s="477"/>
      <c r="IC5" s="477"/>
      <c r="ID5" s="477"/>
      <c r="IE5" s="477"/>
      <c r="IF5" s="477"/>
      <c r="IG5" s="477"/>
      <c r="IH5" s="477"/>
      <c r="II5" s="477"/>
      <c r="IJ5" s="477"/>
      <c r="IK5" s="477"/>
      <c r="IL5" s="477"/>
      <c r="IM5" s="477"/>
      <c r="IN5" s="477"/>
      <c r="IO5" s="477"/>
      <c r="IP5" s="477"/>
      <c r="IQ5" s="477"/>
      <c r="IR5" s="477"/>
      <c r="IS5" s="477"/>
      <c r="IT5" s="477"/>
      <c r="IU5" s="477"/>
      <c r="IV5" s="477"/>
    </row>
    <row r="6" spans="1:256">
      <c r="A6" s="483" t="s">
        <v>89</v>
      </c>
      <c r="B6" s="23" t="s">
        <v>386</v>
      </c>
      <c r="C6" s="483" t="s">
        <v>89</v>
      </c>
      <c r="D6" s="23" t="s">
        <v>386</v>
      </c>
      <c r="E6" s="484" t="s">
        <v>58</v>
      </c>
      <c r="F6" s="480" t="s">
        <v>403</v>
      </c>
      <c r="G6" s="475" t="s">
        <v>80</v>
      </c>
      <c r="H6" s="1" t="s">
        <v>372</v>
      </c>
      <c r="I6" s="473" t="s">
        <v>33</v>
      </c>
      <c r="J6" s="1" t="s">
        <v>416</v>
      </c>
      <c r="K6" s="473" t="s">
        <v>114</v>
      </c>
      <c r="L6"/>
      <c r="M6" s="477"/>
      <c r="N6" s="477"/>
      <c r="O6" s="477"/>
      <c r="P6" s="477"/>
      <c r="Q6" s="477"/>
      <c r="R6" s="477"/>
      <c r="S6" s="477"/>
      <c r="T6" s="477"/>
      <c r="U6" s="477"/>
      <c r="V6" s="477"/>
      <c r="W6" s="477"/>
      <c r="X6" s="477"/>
      <c r="Y6" s="477"/>
      <c r="Z6" s="477"/>
      <c r="AA6" s="477"/>
      <c r="AB6" s="477"/>
      <c r="AC6" s="477"/>
      <c r="AD6" s="477"/>
      <c r="AE6" s="477"/>
      <c r="AF6" s="477"/>
      <c r="AG6" s="477"/>
      <c r="AH6" s="477"/>
      <c r="AI6" s="477"/>
      <c r="AJ6" s="477"/>
      <c r="AK6" s="477"/>
      <c r="AL6" s="477"/>
      <c r="AM6" s="477"/>
      <c r="AN6" s="477"/>
      <c r="AO6" s="477"/>
      <c r="AP6" s="477"/>
      <c r="AQ6" s="477"/>
      <c r="AR6" s="477"/>
      <c r="AS6" s="477"/>
      <c r="AT6" s="477"/>
      <c r="AU6" s="477"/>
      <c r="AV6" s="477"/>
      <c r="AW6" s="477"/>
      <c r="AX6" s="477"/>
      <c r="AY6" s="477"/>
      <c r="AZ6" s="477"/>
      <c r="BA6" s="477"/>
      <c r="BB6" s="477"/>
      <c r="BC6" s="477"/>
      <c r="BD6" s="477"/>
      <c r="BE6" s="477"/>
      <c r="BF6" s="477"/>
      <c r="BG6" s="477"/>
      <c r="BH6" s="477"/>
      <c r="BI6" s="477"/>
      <c r="BJ6" s="477"/>
      <c r="BK6" s="477"/>
      <c r="BL6" s="477"/>
      <c r="BM6" s="477"/>
      <c r="BN6" s="477"/>
      <c r="BO6" s="477"/>
      <c r="BP6" s="477"/>
      <c r="BQ6" s="477"/>
      <c r="BR6" s="477"/>
      <c r="BS6" s="477"/>
      <c r="BT6" s="477"/>
      <c r="BU6" s="477"/>
      <c r="BV6" s="477"/>
      <c r="BW6" s="477"/>
      <c r="BX6" s="477"/>
      <c r="BY6" s="477"/>
      <c r="BZ6" s="477"/>
      <c r="CA6" s="477"/>
      <c r="CB6" s="477"/>
      <c r="CC6" s="477"/>
      <c r="CD6" s="477"/>
      <c r="CE6" s="477"/>
      <c r="CF6" s="477"/>
      <c r="CG6" s="477"/>
      <c r="CH6" s="477"/>
      <c r="CI6" s="477"/>
      <c r="CJ6" s="477"/>
      <c r="CK6" s="477"/>
      <c r="CL6" s="477"/>
      <c r="CM6" s="477"/>
      <c r="CN6" s="477"/>
      <c r="CO6" s="477"/>
      <c r="CP6" s="477"/>
      <c r="CQ6" s="477"/>
      <c r="CR6" s="477"/>
      <c r="CS6" s="477"/>
      <c r="CT6" s="477"/>
      <c r="CU6" s="477"/>
      <c r="CV6" s="477"/>
      <c r="CW6" s="477"/>
      <c r="CX6" s="477"/>
      <c r="CY6" s="477"/>
      <c r="CZ6" s="477"/>
      <c r="DA6" s="477"/>
      <c r="DB6" s="477"/>
      <c r="DC6" s="477"/>
      <c r="DD6" s="477"/>
      <c r="DE6" s="477"/>
      <c r="DF6" s="477"/>
      <c r="DG6" s="477"/>
      <c r="DH6" s="477"/>
      <c r="DI6" s="477"/>
      <c r="DJ6" s="477"/>
      <c r="DK6" s="477"/>
      <c r="DL6" s="477"/>
      <c r="DM6" s="477"/>
      <c r="DN6" s="477"/>
      <c r="DO6" s="477"/>
      <c r="DP6" s="477"/>
      <c r="DQ6" s="477"/>
      <c r="DR6" s="477"/>
      <c r="DS6" s="477"/>
      <c r="DT6" s="477"/>
      <c r="DU6" s="477"/>
      <c r="DV6" s="477"/>
      <c r="DW6" s="477"/>
      <c r="DX6" s="477"/>
      <c r="DY6" s="477"/>
      <c r="DZ6" s="477"/>
      <c r="EA6" s="477"/>
      <c r="EB6" s="477"/>
      <c r="EC6" s="477"/>
      <c r="ED6" s="477"/>
      <c r="EE6" s="477"/>
      <c r="EF6" s="477"/>
      <c r="EG6" s="477"/>
      <c r="EH6" s="477"/>
      <c r="EI6" s="477"/>
      <c r="EJ6" s="477"/>
      <c r="EK6" s="477"/>
      <c r="EL6" s="477"/>
      <c r="EM6" s="477"/>
      <c r="EN6" s="477"/>
      <c r="EO6" s="477"/>
      <c r="EP6" s="477"/>
      <c r="EQ6" s="477"/>
      <c r="ER6" s="477"/>
      <c r="ES6" s="477"/>
      <c r="ET6" s="477"/>
      <c r="EU6" s="477"/>
      <c r="EV6" s="477"/>
      <c r="EW6" s="477"/>
      <c r="EX6" s="477"/>
      <c r="EY6" s="477"/>
      <c r="EZ6" s="477"/>
      <c r="FA6" s="477"/>
      <c r="FB6" s="477"/>
      <c r="FC6" s="477"/>
      <c r="FD6" s="477"/>
      <c r="FE6" s="477"/>
      <c r="FF6" s="477"/>
      <c r="FG6" s="477"/>
      <c r="FH6" s="477"/>
      <c r="FI6" s="477"/>
      <c r="FJ6" s="477"/>
      <c r="FK6" s="477"/>
      <c r="FL6" s="477"/>
      <c r="FM6" s="477"/>
      <c r="FN6" s="477"/>
      <c r="FO6" s="477"/>
      <c r="FP6" s="477"/>
      <c r="FQ6" s="477"/>
      <c r="FR6" s="477"/>
      <c r="FS6" s="477"/>
      <c r="FT6" s="477"/>
      <c r="FU6" s="477"/>
      <c r="FV6" s="477"/>
      <c r="FW6" s="477"/>
      <c r="FX6" s="477"/>
      <c r="FY6" s="477"/>
      <c r="FZ6" s="477"/>
      <c r="GA6" s="477"/>
      <c r="GB6" s="477"/>
      <c r="GC6" s="477"/>
      <c r="GD6" s="477"/>
      <c r="GE6" s="477"/>
      <c r="GF6" s="477"/>
      <c r="GG6" s="477"/>
      <c r="GH6" s="477"/>
      <c r="GI6" s="477"/>
      <c r="GJ6" s="477"/>
      <c r="GK6" s="477"/>
      <c r="GL6" s="477"/>
      <c r="GM6" s="477"/>
      <c r="GN6" s="477"/>
      <c r="GO6" s="477"/>
      <c r="GP6" s="477"/>
      <c r="GQ6" s="477"/>
      <c r="GR6" s="477"/>
      <c r="GS6" s="477"/>
      <c r="GT6" s="477"/>
      <c r="GU6" s="477"/>
      <c r="GV6" s="477"/>
      <c r="GW6" s="477"/>
      <c r="GX6" s="477"/>
      <c r="GY6" s="477"/>
      <c r="GZ6" s="477"/>
      <c r="HA6" s="477"/>
      <c r="HB6" s="477"/>
      <c r="HC6" s="477"/>
      <c r="HD6" s="477"/>
      <c r="HE6" s="477"/>
      <c r="HF6" s="477"/>
      <c r="HG6" s="477"/>
      <c r="HH6" s="477"/>
      <c r="HI6" s="477"/>
      <c r="HJ6" s="477"/>
      <c r="HK6" s="477"/>
      <c r="HL6" s="477"/>
      <c r="HM6" s="477"/>
      <c r="HN6" s="477"/>
      <c r="HO6" s="477"/>
      <c r="HP6" s="477"/>
      <c r="HQ6" s="477"/>
      <c r="HR6" s="477"/>
      <c r="HS6" s="477"/>
      <c r="HT6" s="477"/>
      <c r="HU6" s="477"/>
      <c r="HV6" s="477"/>
      <c r="HW6" s="477"/>
      <c r="HX6" s="477"/>
      <c r="HY6" s="477"/>
      <c r="HZ6" s="477"/>
      <c r="IA6" s="477"/>
      <c r="IB6" s="477"/>
      <c r="IC6" s="477"/>
      <c r="ID6" s="477"/>
      <c r="IE6" s="477"/>
      <c r="IF6" s="477"/>
      <c r="IG6" s="477"/>
      <c r="IH6" s="477"/>
      <c r="II6" s="477"/>
      <c r="IJ6" s="477"/>
      <c r="IK6" s="477"/>
      <c r="IL6" s="477"/>
      <c r="IM6" s="477"/>
      <c r="IN6" s="477"/>
      <c r="IO6" s="477"/>
      <c r="IP6" s="477"/>
      <c r="IQ6" s="477"/>
      <c r="IR6" s="477"/>
      <c r="IS6" s="477"/>
      <c r="IT6" s="477"/>
      <c r="IU6" s="477"/>
      <c r="IV6" s="477"/>
    </row>
    <row r="7" spans="1:256">
      <c r="A7" s="485" t="s">
        <v>88</v>
      </c>
      <c r="B7" s="23"/>
      <c r="C7" s="485" t="s">
        <v>88</v>
      </c>
      <c r="D7" s="23"/>
      <c r="E7" s="473" t="s">
        <v>57</v>
      </c>
      <c r="F7" s="480"/>
      <c r="G7" s="475" t="s">
        <v>78</v>
      </c>
      <c r="H7" s="1" t="s">
        <v>373</v>
      </c>
      <c r="I7" s="473" t="s">
        <v>78</v>
      </c>
      <c r="J7" s="1" t="s">
        <v>417</v>
      </c>
      <c r="K7" s="473" t="s">
        <v>83</v>
      </c>
      <c r="L7"/>
      <c r="M7" s="477"/>
      <c r="N7" s="477"/>
      <c r="O7" s="477"/>
      <c r="P7" s="477"/>
      <c r="Q7" s="477"/>
      <c r="R7" s="477"/>
      <c r="S7" s="477"/>
      <c r="T7" s="477"/>
      <c r="U7" s="477"/>
      <c r="V7" s="477"/>
      <c r="W7" s="477"/>
      <c r="X7" s="477"/>
      <c r="Y7" s="477"/>
      <c r="Z7" s="477"/>
      <c r="AA7" s="477"/>
      <c r="AB7" s="477"/>
      <c r="AC7" s="477"/>
      <c r="AD7" s="477"/>
      <c r="AE7" s="477"/>
      <c r="AF7" s="477"/>
      <c r="AG7" s="477"/>
      <c r="AH7" s="477"/>
      <c r="AI7" s="477"/>
      <c r="AJ7" s="477"/>
      <c r="AK7" s="477"/>
      <c r="AL7" s="477"/>
      <c r="AM7" s="477"/>
      <c r="AN7" s="477"/>
      <c r="AO7" s="477"/>
      <c r="AP7" s="477"/>
      <c r="AQ7" s="477"/>
      <c r="AR7" s="477"/>
      <c r="AS7" s="477"/>
      <c r="AT7" s="477"/>
      <c r="AU7" s="477"/>
      <c r="AV7" s="477"/>
      <c r="AW7" s="477"/>
      <c r="AX7" s="477"/>
      <c r="AY7" s="477"/>
      <c r="AZ7" s="477"/>
      <c r="BA7" s="477"/>
      <c r="BB7" s="477"/>
      <c r="BC7" s="477"/>
      <c r="BD7" s="477"/>
      <c r="BE7" s="477"/>
      <c r="BF7" s="477"/>
      <c r="BG7" s="477"/>
      <c r="BH7" s="477"/>
      <c r="BI7" s="477"/>
      <c r="BJ7" s="477"/>
      <c r="BK7" s="477"/>
      <c r="BL7" s="477"/>
      <c r="BM7" s="477"/>
      <c r="BN7" s="477"/>
      <c r="BO7" s="477"/>
      <c r="BP7" s="477"/>
      <c r="BQ7" s="477"/>
      <c r="BR7" s="477"/>
      <c r="BS7" s="477"/>
      <c r="BT7" s="477"/>
      <c r="BU7" s="477"/>
      <c r="BV7" s="477"/>
      <c r="BW7" s="477"/>
      <c r="BX7" s="477"/>
      <c r="BY7" s="477"/>
      <c r="BZ7" s="477"/>
      <c r="CA7" s="477"/>
      <c r="CB7" s="477"/>
      <c r="CC7" s="477"/>
      <c r="CD7" s="477"/>
      <c r="CE7" s="477"/>
      <c r="CF7" s="477"/>
      <c r="CG7" s="477"/>
      <c r="CH7" s="477"/>
      <c r="CI7" s="477"/>
      <c r="CJ7" s="477"/>
      <c r="CK7" s="477"/>
      <c r="CL7" s="477"/>
      <c r="CM7" s="477"/>
      <c r="CN7" s="477"/>
      <c r="CO7" s="477"/>
      <c r="CP7" s="477"/>
      <c r="CQ7" s="477"/>
      <c r="CR7" s="477"/>
      <c r="CS7" s="477"/>
      <c r="CT7" s="477"/>
      <c r="CU7" s="477"/>
      <c r="CV7" s="477"/>
      <c r="CW7" s="477"/>
      <c r="CX7" s="477"/>
      <c r="CY7" s="477"/>
      <c r="CZ7" s="477"/>
      <c r="DA7" s="477"/>
      <c r="DB7" s="477"/>
      <c r="DC7" s="477"/>
      <c r="DD7" s="477"/>
      <c r="DE7" s="477"/>
      <c r="DF7" s="477"/>
      <c r="DG7" s="477"/>
      <c r="DH7" s="477"/>
      <c r="DI7" s="477"/>
      <c r="DJ7" s="477"/>
      <c r="DK7" s="477"/>
      <c r="DL7" s="477"/>
      <c r="DM7" s="477"/>
      <c r="DN7" s="477"/>
      <c r="DO7" s="477"/>
      <c r="DP7" s="477"/>
      <c r="DQ7" s="477"/>
      <c r="DR7" s="477"/>
      <c r="DS7" s="477"/>
      <c r="DT7" s="477"/>
      <c r="DU7" s="477"/>
      <c r="DV7" s="477"/>
      <c r="DW7" s="477"/>
      <c r="DX7" s="477"/>
      <c r="DY7" s="477"/>
      <c r="DZ7" s="477"/>
      <c r="EA7" s="477"/>
      <c r="EB7" s="477"/>
      <c r="EC7" s="477"/>
      <c r="ED7" s="477"/>
      <c r="EE7" s="477"/>
      <c r="EF7" s="477"/>
      <c r="EG7" s="477"/>
      <c r="EH7" s="477"/>
      <c r="EI7" s="477"/>
      <c r="EJ7" s="477"/>
      <c r="EK7" s="477"/>
      <c r="EL7" s="477"/>
      <c r="EM7" s="477"/>
      <c r="EN7" s="477"/>
      <c r="EO7" s="477"/>
      <c r="EP7" s="477"/>
      <c r="EQ7" s="477"/>
      <c r="ER7" s="477"/>
      <c r="ES7" s="477"/>
      <c r="ET7" s="477"/>
      <c r="EU7" s="477"/>
      <c r="EV7" s="477"/>
      <c r="EW7" s="477"/>
      <c r="EX7" s="477"/>
      <c r="EY7" s="477"/>
      <c r="EZ7" s="477"/>
      <c r="FA7" s="477"/>
      <c r="FB7" s="477"/>
      <c r="FC7" s="477"/>
      <c r="FD7" s="477"/>
      <c r="FE7" s="477"/>
      <c r="FF7" s="477"/>
      <c r="FG7" s="477"/>
      <c r="FH7" s="477"/>
      <c r="FI7" s="477"/>
      <c r="FJ7" s="477"/>
      <c r="FK7" s="477"/>
      <c r="FL7" s="477"/>
      <c r="FM7" s="477"/>
      <c r="FN7" s="477"/>
      <c r="FO7" s="477"/>
      <c r="FP7" s="477"/>
      <c r="FQ7" s="477"/>
      <c r="FR7" s="477"/>
      <c r="FS7" s="477"/>
      <c r="FT7" s="477"/>
      <c r="FU7" s="477"/>
      <c r="FV7" s="477"/>
      <c r="FW7" s="477"/>
      <c r="FX7" s="477"/>
      <c r="FY7" s="477"/>
      <c r="FZ7" s="477"/>
      <c r="GA7" s="477"/>
      <c r="GB7" s="477"/>
      <c r="GC7" s="477"/>
      <c r="GD7" s="477"/>
      <c r="GE7" s="477"/>
      <c r="GF7" s="477"/>
      <c r="GG7" s="477"/>
      <c r="GH7" s="477"/>
      <c r="GI7" s="477"/>
      <c r="GJ7" s="477"/>
      <c r="GK7" s="477"/>
      <c r="GL7" s="477"/>
      <c r="GM7" s="477"/>
      <c r="GN7" s="477"/>
      <c r="GO7" s="477"/>
      <c r="GP7" s="477"/>
      <c r="GQ7" s="477"/>
      <c r="GR7" s="477"/>
      <c r="GS7" s="477"/>
      <c r="GT7" s="477"/>
      <c r="GU7" s="477"/>
      <c r="GV7" s="477"/>
      <c r="GW7" s="477"/>
      <c r="GX7" s="477"/>
      <c r="GY7" s="477"/>
      <c r="GZ7" s="477"/>
      <c r="HA7" s="477"/>
      <c r="HB7" s="477"/>
      <c r="HC7" s="477"/>
      <c r="HD7" s="477"/>
      <c r="HE7" s="477"/>
      <c r="HF7" s="477"/>
      <c r="HG7" s="477"/>
      <c r="HH7" s="477"/>
      <c r="HI7" s="477"/>
      <c r="HJ7" s="477"/>
      <c r="HK7" s="477"/>
      <c r="HL7" s="477"/>
      <c r="HM7" s="477"/>
      <c r="HN7" s="477"/>
      <c r="HO7" s="477"/>
      <c r="HP7" s="477"/>
      <c r="HQ7" s="477"/>
      <c r="HR7" s="477"/>
      <c r="HS7" s="477"/>
      <c r="HT7" s="477"/>
      <c r="HU7" s="477"/>
      <c r="HV7" s="477"/>
      <c r="HW7" s="477"/>
      <c r="HX7" s="477"/>
      <c r="HY7" s="477"/>
      <c r="HZ7" s="477"/>
      <c r="IA7" s="477"/>
      <c r="IB7" s="477"/>
      <c r="IC7" s="477"/>
      <c r="ID7" s="477"/>
      <c r="IE7" s="477"/>
      <c r="IF7" s="477"/>
      <c r="IG7" s="477"/>
      <c r="IH7" s="477"/>
      <c r="II7" s="477"/>
      <c r="IJ7" s="477"/>
      <c r="IK7" s="477"/>
      <c r="IL7" s="477"/>
      <c r="IM7" s="477"/>
      <c r="IN7" s="477"/>
      <c r="IO7" s="477"/>
      <c r="IP7" s="477"/>
      <c r="IQ7" s="477"/>
      <c r="IR7" s="477"/>
      <c r="IS7" s="477"/>
      <c r="IT7" s="477"/>
      <c r="IU7" s="477"/>
      <c r="IV7" s="477"/>
    </row>
    <row r="8" spans="1:256">
      <c r="A8" s="483" t="s">
        <v>5</v>
      </c>
      <c r="B8" s="23"/>
      <c r="C8" s="483" t="s">
        <v>5</v>
      </c>
      <c r="D8" s="23"/>
      <c r="E8" s="473" t="s">
        <v>24</v>
      </c>
      <c r="F8" s="480" t="s">
        <v>404</v>
      </c>
      <c r="G8" s="473" t="s">
        <v>56</v>
      </c>
      <c r="H8" s="1" t="s">
        <v>374</v>
      </c>
      <c r="I8" s="483" t="s">
        <v>34</v>
      </c>
      <c r="J8" s="1" t="s">
        <v>425</v>
      </c>
      <c r="K8" s="473" t="s">
        <v>37</v>
      </c>
      <c r="L8" s="10" t="s">
        <v>410</v>
      </c>
      <c r="M8" s="477"/>
      <c r="N8" s="477"/>
      <c r="O8" s="477"/>
      <c r="P8" s="477"/>
      <c r="Q8" s="477"/>
      <c r="R8" s="477"/>
      <c r="S8" s="477"/>
      <c r="T8" s="477"/>
      <c r="U8" s="477"/>
      <c r="V8" s="477"/>
      <c r="W8" s="477"/>
      <c r="X8" s="477"/>
      <c r="Y8" s="477"/>
      <c r="Z8" s="477"/>
      <c r="AA8" s="477"/>
      <c r="AB8" s="477"/>
      <c r="AC8" s="477"/>
      <c r="AD8" s="477"/>
      <c r="AE8" s="477"/>
      <c r="AF8" s="477"/>
      <c r="AG8" s="477"/>
      <c r="AH8" s="477"/>
      <c r="AI8" s="477"/>
      <c r="AJ8" s="477"/>
      <c r="AK8" s="477"/>
      <c r="AL8" s="477"/>
      <c r="AM8" s="477"/>
      <c r="AN8" s="477"/>
      <c r="AO8" s="477"/>
      <c r="AP8" s="477"/>
      <c r="AQ8" s="477"/>
      <c r="AR8" s="477"/>
      <c r="AS8" s="477"/>
      <c r="AT8" s="477"/>
      <c r="AU8" s="477"/>
      <c r="AV8" s="477"/>
      <c r="AW8" s="477"/>
      <c r="AX8" s="477"/>
      <c r="AY8" s="477"/>
      <c r="AZ8" s="477"/>
      <c r="BA8" s="477"/>
      <c r="BB8" s="477"/>
      <c r="BC8" s="477"/>
      <c r="BD8" s="477"/>
      <c r="BE8" s="477"/>
      <c r="BF8" s="477"/>
      <c r="BG8" s="477"/>
      <c r="BH8" s="477"/>
      <c r="BI8" s="477"/>
      <c r="BJ8" s="477"/>
      <c r="BK8" s="477"/>
      <c r="BL8" s="477"/>
      <c r="BM8" s="477"/>
      <c r="BN8" s="477"/>
      <c r="BO8" s="477"/>
      <c r="BP8" s="477"/>
      <c r="BQ8" s="477"/>
      <c r="BR8" s="477"/>
      <c r="BS8" s="477"/>
      <c r="BT8" s="477"/>
      <c r="BU8" s="477"/>
      <c r="BV8" s="477"/>
      <c r="BW8" s="477"/>
      <c r="BX8" s="477"/>
      <c r="BY8" s="477"/>
      <c r="BZ8" s="477"/>
      <c r="CA8" s="477"/>
      <c r="CB8" s="477"/>
      <c r="CC8" s="477"/>
      <c r="CD8" s="477"/>
      <c r="CE8" s="477"/>
      <c r="CF8" s="477"/>
      <c r="CG8" s="477"/>
      <c r="CH8" s="477"/>
      <c r="CI8" s="477"/>
      <c r="CJ8" s="477"/>
      <c r="CK8" s="477"/>
      <c r="CL8" s="477"/>
      <c r="CM8" s="477"/>
      <c r="CN8" s="477"/>
      <c r="CO8" s="477"/>
      <c r="CP8" s="477"/>
      <c r="CQ8" s="477"/>
      <c r="CR8" s="477"/>
      <c r="CS8" s="477"/>
      <c r="CT8" s="477"/>
      <c r="CU8" s="477"/>
      <c r="CV8" s="477"/>
      <c r="CW8" s="477"/>
      <c r="CX8" s="477"/>
      <c r="CY8" s="477"/>
      <c r="CZ8" s="477"/>
      <c r="DA8" s="477"/>
      <c r="DB8" s="477"/>
      <c r="DC8" s="477"/>
      <c r="DD8" s="477"/>
      <c r="DE8" s="477"/>
      <c r="DF8" s="477"/>
      <c r="DG8" s="477"/>
      <c r="DH8" s="477"/>
      <c r="DI8" s="477"/>
      <c r="DJ8" s="477"/>
      <c r="DK8" s="477"/>
      <c r="DL8" s="477"/>
      <c r="DM8" s="477"/>
      <c r="DN8" s="477"/>
      <c r="DO8" s="477"/>
      <c r="DP8" s="477"/>
      <c r="DQ8" s="477"/>
      <c r="DR8" s="477"/>
      <c r="DS8" s="477"/>
      <c r="DT8" s="477"/>
      <c r="DU8" s="477"/>
      <c r="DV8" s="477"/>
      <c r="DW8" s="477"/>
      <c r="DX8" s="477"/>
      <c r="DY8" s="477"/>
      <c r="DZ8" s="477"/>
      <c r="EA8" s="477"/>
      <c r="EB8" s="477"/>
      <c r="EC8" s="477"/>
      <c r="ED8" s="477"/>
      <c r="EE8" s="477"/>
      <c r="EF8" s="477"/>
      <c r="EG8" s="477"/>
      <c r="EH8" s="477"/>
      <c r="EI8" s="477"/>
      <c r="EJ8" s="477"/>
      <c r="EK8" s="477"/>
      <c r="EL8" s="477"/>
      <c r="EM8" s="477"/>
      <c r="EN8" s="477"/>
      <c r="EO8" s="477"/>
      <c r="EP8" s="477"/>
      <c r="EQ8" s="477"/>
      <c r="ER8" s="477"/>
      <c r="ES8" s="477"/>
      <c r="ET8" s="477"/>
      <c r="EU8" s="477"/>
      <c r="EV8" s="477"/>
      <c r="EW8" s="477"/>
      <c r="EX8" s="477"/>
      <c r="EY8" s="477"/>
      <c r="EZ8" s="477"/>
      <c r="FA8" s="477"/>
      <c r="FB8" s="477"/>
      <c r="FC8" s="477"/>
      <c r="FD8" s="477"/>
      <c r="FE8" s="477"/>
      <c r="FF8" s="477"/>
      <c r="FG8" s="477"/>
      <c r="FH8" s="477"/>
      <c r="FI8" s="477"/>
      <c r="FJ8" s="477"/>
      <c r="FK8" s="477"/>
      <c r="FL8" s="477"/>
      <c r="FM8" s="477"/>
      <c r="FN8" s="477"/>
      <c r="FO8" s="477"/>
      <c r="FP8" s="477"/>
      <c r="FQ8" s="477"/>
      <c r="FR8" s="477"/>
      <c r="FS8" s="477"/>
      <c r="FT8" s="477"/>
      <c r="FU8" s="477"/>
      <c r="FV8" s="477"/>
      <c r="FW8" s="477"/>
      <c r="FX8" s="477"/>
      <c r="FY8" s="477"/>
      <c r="FZ8" s="477"/>
      <c r="GA8" s="477"/>
      <c r="GB8" s="477"/>
      <c r="GC8" s="477"/>
      <c r="GD8" s="477"/>
      <c r="GE8" s="477"/>
      <c r="GF8" s="477"/>
      <c r="GG8" s="477"/>
      <c r="GH8" s="477"/>
      <c r="GI8" s="477"/>
      <c r="GJ8" s="477"/>
      <c r="GK8" s="477"/>
      <c r="GL8" s="477"/>
      <c r="GM8" s="477"/>
      <c r="GN8" s="477"/>
      <c r="GO8" s="477"/>
      <c r="GP8" s="477"/>
      <c r="GQ8" s="477"/>
      <c r="GR8" s="477"/>
      <c r="GS8" s="477"/>
      <c r="GT8" s="477"/>
      <c r="GU8" s="477"/>
      <c r="GV8" s="477"/>
      <c r="GW8" s="477"/>
      <c r="GX8" s="477"/>
      <c r="GY8" s="477"/>
      <c r="GZ8" s="477"/>
      <c r="HA8" s="477"/>
      <c r="HB8" s="477"/>
      <c r="HC8" s="477"/>
      <c r="HD8" s="477"/>
      <c r="HE8" s="477"/>
      <c r="HF8" s="477"/>
      <c r="HG8" s="477"/>
      <c r="HH8" s="477"/>
      <c r="HI8" s="477"/>
      <c r="HJ8" s="477"/>
      <c r="HK8" s="477"/>
      <c r="HL8" s="477"/>
      <c r="HM8" s="477"/>
      <c r="HN8" s="477"/>
      <c r="HO8" s="477"/>
      <c r="HP8" s="477"/>
      <c r="HQ8" s="477"/>
      <c r="HR8" s="477"/>
      <c r="HS8" s="477"/>
      <c r="HT8" s="477"/>
      <c r="HU8" s="477"/>
      <c r="HV8" s="477"/>
      <c r="HW8" s="477"/>
      <c r="HX8" s="477"/>
      <c r="HY8" s="477"/>
      <c r="HZ8" s="477"/>
      <c r="IA8" s="477"/>
      <c r="IB8" s="477"/>
      <c r="IC8" s="477"/>
      <c r="ID8" s="477"/>
      <c r="IE8" s="477"/>
      <c r="IF8" s="477"/>
      <c r="IG8" s="477"/>
      <c r="IH8" s="477"/>
      <c r="II8" s="477"/>
      <c r="IJ8" s="477"/>
      <c r="IK8" s="477"/>
      <c r="IL8" s="477"/>
      <c r="IM8" s="477"/>
      <c r="IN8" s="477"/>
      <c r="IO8" s="477"/>
      <c r="IP8" s="477"/>
      <c r="IQ8" s="477"/>
      <c r="IR8" s="477"/>
      <c r="IS8" s="477"/>
      <c r="IT8" s="477"/>
      <c r="IU8" s="477"/>
      <c r="IV8" s="477"/>
    </row>
    <row r="9" spans="1:256">
      <c r="A9" s="483" t="s">
        <v>13</v>
      </c>
      <c r="B9" s="23" t="s">
        <v>387</v>
      </c>
      <c r="C9" s="483" t="s">
        <v>13</v>
      </c>
      <c r="D9" s="23" t="s">
        <v>387</v>
      </c>
      <c r="E9" s="473" t="s">
        <v>2</v>
      </c>
      <c r="F9" s="480" t="s">
        <v>405</v>
      </c>
      <c r="G9" s="473" t="s">
        <v>61</v>
      </c>
      <c r="H9" s="1" t="s">
        <v>375</v>
      </c>
      <c r="I9" s="473" t="s">
        <v>14</v>
      </c>
      <c r="J9"/>
      <c r="K9" s="473" t="s">
        <v>38</v>
      </c>
      <c r="L9" s="1" t="s">
        <v>411</v>
      </c>
      <c r="M9" s="477"/>
      <c r="N9" s="477"/>
      <c r="O9" s="477"/>
      <c r="P9" s="477"/>
      <c r="Q9" s="477"/>
      <c r="R9" s="477"/>
      <c r="S9" s="477"/>
      <c r="T9" s="477"/>
      <c r="U9" s="477"/>
      <c r="V9" s="477"/>
      <c r="W9" s="477"/>
      <c r="X9" s="477"/>
      <c r="Y9" s="477"/>
      <c r="Z9" s="477"/>
      <c r="AA9" s="477"/>
      <c r="AB9" s="477"/>
      <c r="AC9" s="477"/>
      <c r="AD9" s="477"/>
      <c r="AE9" s="477"/>
      <c r="AF9" s="477"/>
      <c r="AG9" s="477"/>
      <c r="AH9" s="477"/>
      <c r="AI9" s="477"/>
      <c r="AJ9" s="477"/>
      <c r="AK9" s="477"/>
      <c r="AL9" s="477"/>
      <c r="AM9" s="477"/>
      <c r="AN9" s="477"/>
      <c r="AO9" s="477"/>
      <c r="AP9" s="477"/>
      <c r="AQ9" s="477"/>
      <c r="AR9" s="477"/>
      <c r="AS9" s="477"/>
      <c r="AT9" s="477"/>
      <c r="AU9" s="477"/>
      <c r="AV9" s="477"/>
      <c r="AW9" s="477"/>
      <c r="AX9" s="477"/>
      <c r="AY9" s="477"/>
      <c r="AZ9" s="477"/>
      <c r="BA9" s="477"/>
      <c r="BB9" s="477"/>
      <c r="BC9" s="477"/>
      <c r="BD9" s="477"/>
      <c r="BE9" s="477"/>
      <c r="BF9" s="477"/>
      <c r="BG9" s="477"/>
      <c r="BH9" s="477"/>
      <c r="BI9" s="477"/>
      <c r="BJ9" s="477"/>
      <c r="BK9" s="477"/>
      <c r="BL9" s="477"/>
      <c r="BM9" s="477"/>
      <c r="BN9" s="477"/>
      <c r="BO9" s="477"/>
      <c r="BP9" s="477"/>
      <c r="BQ9" s="477"/>
      <c r="BR9" s="477"/>
      <c r="BS9" s="477"/>
      <c r="BT9" s="477"/>
      <c r="BU9" s="477"/>
      <c r="BV9" s="477"/>
      <c r="BW9" s="477"/>
      <c r="BX9" s="477"/>
      <c r="BY9" s="477"/>
      <c r="BZ9" s="477"/>
      <c r="CA9" s="477"/>
      <c r="CB9" s="477"/>
      <c r="CC9" s="477"/>
      <c r="CD9" s="477"/>
      <c r="CE9" s="477"/>
      <c r="CF9" s="477"/>
      <c r="CG9" s="477"/>
      <c r="CH9" s="477"/>
      <c r="CI9" s="477"/>
      <c r="CJ9" s="477"/>
      <c r="CK9" s="477"/>
      <c r="CL9" s="477"/>
      <c r="CM9" s="477"/>
      <c r="CN9" s="477"/>
      <c r="CO9" s="477"/>
      <c r="CP9" s="477"/>
      <c r="CQ9" s="477"/>
      <c r="CR9" s="477"/>
      <c r="CS9" s="477"/>
      <c r="CT9" s="477"/>
      <c r="CU9" s="477"/>
      <c r="CV9" s="477"/>
      <c r="CW9" s="477"/>
      <c r="CX9" s="477"/>
      <c r="CY9" s="477"/>
      <c r="CZ9" s="477"/>
      <c r="DA9" s="477"/>
      <c r="DB9" s="477"/>
      <c r="DC9" s="477"/>
      <c r="DD9" s="477"/>
      <c r="DE9" s="477"/>
      <c r="DF9" s="477"/>
      <c r="DG9" s="477"/>
      <c r="DH9" s="477"/>
      <c r="DI9" s="477"/>
      <c r="DJ9" s="477"/>
      <c r="DK9" s="477"/>
      <c r="DL9" s="477"/>
      <c r="DM9" s="477"/>
      <c r="DN9" s="477"/>
      <c r="DO9" s="477"/>
      <c r="DP9" s="477"/>
      <c r="DQ9" s="477"/>
      <c r="DR9" s="477"/>
      <c r="DS9" s="477"/>
      <c r="DT9" s="477"/>
      <c r="DU9" s="477"/>
      <c r="DV9" s="477"/>
      <c r="DW9" s="477"/>
      <c r="DX9" s="477"/>
      <c r="DY9" s="477"/>
      <c r="DZ9" s="477"/>
      <c r="EA9" s="477"/>
      <c r="EB9" s="477"/>
      <c r="EC9" s="477"/>
      <c r="ED9" s="477"/>
      <c r="EE9" s="477"/>
      <c r="EF9" s="477"/>
      <c r="EG9" s="477"/>
      <c r="EH9" s="477"/>
      <c r="EI9" s="477"/>
      <c r="EJ9" s="477"/>
      <c r="EK9" s="477"/>
      <c r="EL9" s="477"/>
      <c r="EM9" s="477"/>
      <c r="EN9" s="477"/>
      <c r="EO9" s="477"/>
      <c r="EP9" s="477"/>
      <c r="EQ9" s="477"/>
      <c r="ER9" s="477"/>
      <c r="ES9" s="477"/>
      <c r="ET9" s="477"/>
      <c r="EU9" s="477"/>
      <c r="EV9" s="477"/>
      <c r="EW9" s="477"/>
      <c r="EX9" s="477"/>
      <c r="EY9" s="477"/>
      <c r="EZ9" s="477"/>
      <c r="FA9" s="477"/>
      <c r="FB9" s="477"/>
      <c r="FC9" s="477"/>
      <c r="FD9" s="477"/>
      <c r="FE9" s="477"/>
      <c r="FF9" s="477"/>
      <c r="FG9" s="477"/>
      <c r="FH9" s="477"/>
      <c r="FI9" s="477"/>
      <c r="FJ9" s="477"/>
      <c r="FK9" s="477"/>
      <c r="FL9" s="477"/>
      <c r="FM9" s="477"/>
      <c r="FN9" s="477"/>
      <c r="FO9" s="477"/>
      <c r="FP9" s="477"/>
      <c r="FQ9" s="477"/>
      <c r="FR9" s="477"/>
      <c r="FS9" s="477"/>
      <c r="FT9" s="477"/>
      <c r="FU9" s="477"/>
      <c r="FV9" s="477"/>
      <c r="FW9" s="477"/>
      <c r="FX9" s="477"/>
      <c r="FY9" s="477"/>
      <c r="FZ9" s="477"/>
      <c r="GA9" s="477"/>
      <c r="GB9" s="477"/>
      <c r="GC9" s="477"/>
      <c r="GD9" s="477"/>
      <c r="GE9" s="477"/>
      <c r="GF9" s="477"/>
      <c r="GG9" s="477"/>
      <c r="GH9" s="477"/>
      <c r="GI9" s="477"/>
      <c r="GJ9" s="477"/>
      <c r="GK9" s="477"/>
      <c r="GL9" s="477"/>
      <c r="GM9" s="477"/>
      <c r="GN9" s="477"/>
      <c r="GO9" s="477"/>
      <c r="GP9" s="477"/>
      <c r="GQ9" s="477"/>
      <c r="GR9" s="477"/>
      <c r="GS9" s="477"/>
      <c r="GT9" s="477"/>
      <c r="GU9" s="477"/>
      <c r="GV9" s="477"/>
      <c r="GW9" s="477"/>
      <c r="GX9" s="477"/>
      <c r="GY9" s="477"/>
      <c r="GZ9" s="477"/>
      <c r="HA9" s="477"/>
      <c r="HB9" s="477"/>
      <c r="HC9" s="477"/>
      <c r="HD9" s="477"/>
      <c r="HE9" s="477"/>
      <c r="HF9" s="477"/>
      <c r="HG9" s="477"/>
      <c r="HH9" s="477"/>
      <c r="HI9" s="477"/>
      <c r="HJ9" s="477"/>
      <c r="HK9" s="477"/>
      <c r="HL9" s="477"/>
      <c r="HM9" s="477"/>
      <c r="HN9" s="477"/>
      <c r="HO9" s="477"/>
      <c r="HP9" s="477"/>
      <c r="HQ9" s="477"/>
      <c r="HR9" s="477"/>
      <c r="HS9" s="477"/>
      <c r="HT9" s="477"/>
      <c r="HU9" s="477"/>
      <c r="HV9" s="477"/>
      <c r="HW9" s="477"/>
      <c r="HX9" s="477"/>
      <c r="HY9" s="477"/>
      <c r="HZ9" s="477"/>
      <c r="IA9" s="477"/>
      <c r="IB9" s="477"/>
      <c r="IC9" s="477"/>
      <c r="ID9" s="477"/>
      <c r="IE9" s="477"/>
      <c r="IF9" s="477"/>
      <c r="IG9" s="477"/>
      <c r="IH9" s="477"/>
      <c r="II9" s="477"/>
      <c r="IJ9" s="477"/>
      <c r="IK9" s="477"/>
      <c r="IL9" s="477"/>
      <c r="IM9" s="477"/>
      <c r="IN9" s="477"/>
      <c r="IO9" s="477"/>
      <c r="IP9" s="477"/>
      <c r="IQ9" s="477"/>
      <c r="IR9" s="477"/>
      <c r="IS9" s="477"/>
      <c r="IT9" s="477"/>
      <c r="IU9" s="477"/>
      <c r="IV9" s="477"/>
    </row>
    <row r="10" spans="1:256">
      <c r="A10" s="483" t="s">
        <v>90</v>
      </c>
      <c r="B10" s="23" t="s">
        <v>388</v>
      </c>
      <c r="C10" s="483" t="s">
        <v>115</v>
      </c>
      <c r="D10" s="23" t="s">
        <v>388</v>
      </c>
      <c r="E10" s="483" t="s">
        <v>97</v>
      </c>
      <c r="F10" s="480" t="s">
        <v>297</v>
      </c>
      <c r="G10" s="473" t="s">
        <v>14</v>
      </c>
      <c r="H10" s="1" t="s">
        <v>376</v>
      </c>
      <c r="I10" s="473" t="s">
        <v>15</v>
      </c>
      <c r="J10"/>
      <c r="K10" s="473" t="s">
        <v>39</v>
      </c>
      <c r="L10" s="1" t="s">
        <v>412</v>
      </c>
      <c r="M10" s="477"/>
      <c r="N10" s="477"/>
      <c r="O10" s="477"/>
      <c r="P10" s="477"/>
      <c r="Q10" s="477"/>
      <c r="R10" s="477"/>
      <c r="S10" s="477"/>
      <c r="T10" s="477"/>
      <c r="U10" s="477"/>
      <c r="V10" s="477"/>
      <c r="W10" s="477"/>
      <c r="X10" s="477"/>
      <c r="Y10" s="477"/>
      <c r="Z10" s="477"/>
      <c r="AA10" s="477"/>
      <c r="AB10" s="477"/>
      <c r="AC10" s="477"/>
      <c r="AD10" s="477"/>
      <c r="AE10" s="477"/>
      <c r="AF10" s="477"/>
      <c r="AG10" s="477"/>
      <c r="AH10" s="477"/>
      <c r="AI10" s="477"/>
      <c r="AJ10" s="477"/>
      <c r="AK10" s="477"/>
      <c r="AL10" s="477"/>
      <c r="AM10" s="477"/>
      <c r="AN10" s="477"/>
      <c r="AO10" s="477"/>
      <c r="AP10" s="477"/>
      <c r="AQ10" s="477"/>
      <c r="AR10" s="477"/>
      <c r="AS10" s="477"/>
      <c r="AT10" s="477"/>
      <c r="AU10" s="477"/>
      <c r="AV10" s="477"/>
      <c r="AW10" s="477"/>
      <c r="AX10" s="477"/>
      <c r="AY10" s="477"/>
      <c r="AZ10" s="477"/>
      <c r="BA10" s="477"/>
      <c r="BB10" s="477"/>
      <c r="BC10" s="477"/>
      <c r="BD10" s="477"/>
      <c r="BE10" s="477"/>
      <c r="BF10" s="477"/>
      <c r="BG10" s="477"/>
      <c r="BH10" s="477"/>
      <c r="BI10" s="477"/>
      <c r="BJ10" s="477"/>
      <c r="BK10" s="477"/>
      <c r="BL10" s="477"/>
      <c r="BM10" s="477"/>
      <c r="BN10" s="477"/>
      <c r="BO10" s="477"/>
      <c r="BP10" s="477"/>
      <c r="BQ10" s="477"/>
      <c r="BR10" s="477"/>
      <c r="BS10" s="477"/>
      <c r="BT10" s="477"/>
      <c r="BU10" s="477"/>
      <c r="BV10" s="477"/>
      <c r="BW10" s="477"/>
      <c r="BX10" s="477"/>
      <c r="BY10" s="477"/>
      <c r="BZ10" s="477"/>
      <c r="CA10" s="477"/>
      <c r="CB10" s="477"/>
      <c r="CC10" s="477"/>
      <c r="CD10" s="477"/>
      <c r="CE10" s="477"/>
      <c r="CF10" s="477"/>
      <c r="CG10" s="477"/>
      <c r="CH10" s="477"/>
      <c r="CI10" s="477"/>
      <c r="CJ10" s="477"/>
      <c r="CK10" s="477"/>
      <c r="CL10" s="477"/>
      <c r="CM10" s="477"/>
      <c r="CN10" s="477"/>
      <c r="CO10" s="477"/>
      <c r="CP10" s="477"/>
      <c r="CQ10" s="477"/>
      <c r="CR10" s="477"/>
      <c r="CS10" s="477"/>
      <c r="CT10" s="477"/>
      <c r="CU10" s="477"/>
      <c r="CV10" s="477"/>
      <c r="CW10" s="477"/>
      <c r="CX10" s="477"/>
      <c r="CY10" s="477"/>
      <c r="CZ10" s="477"/>
      <c r="DA10" s="477"/>
      <c r="DB10" s="477"/>
      <c r="DC10" s="477"/>
      <c r="DD10" s="477"/>
      <c r="DE10" s="477"/>
      <c r="DF10" s="477"/>
      <c r="DG10" s="477"/>
      <c r="DH10" s="477"/>
      <c r="DI10" s="477"/>
      <c r="DJ10" s="477"/>
      <c r="DK10" s="477"/>
      <c r="DL10" s="477"/>
      <c r="DM10" s="477"/>
      <c r="DN10" s="477"/>
      <c r="DO10" s="477"/>
      <c r="DP10" s="477"/>
      <c r="DQ10" s="477"/>
      <c r="DR10" s="477"/>
      <c r="DS10" s="477"/>
      <c r="DT10" s="477"/>
      <c r="DU10" s="477"/>
      <c r="DV10" s="477"/>
      <c r="DW10" s="477"/>
      <c r="DX10" s="477"/>
      <c r="DY10" s="477"/>
      <c r="DZ10" s="477"/>
      <c r="EA10" s="477"/>
      <c r="EB10" s="477"/>
      <c r="EC10" s="477"/>
      <c r="ED10" s="477"/>
      <c r="EE10" s="477"/>
      <c r="EF10" s="477"/>
      <c r="EG10" s="477"/>
      <c r="EH10" s="477"/>
      <c r="EI10" s="477"/>
      <c r="EJ10" s="477"/>
      <c r="EK10" s="477"/>
      <c r="EL10" s="477"/>
      <c r="EM10" s="477"/>
      <c r="EN10" s="477"/>
      <c r="EO10" s="477"/>
      <c r="EP10" s="477"/>
      <c r="EQ10" s="477"/>
      <c r="ER10" s="477"/>
      <c r="ES10" s="477"/>
      <c r="ET10" s="477"/>
      <c r="EU10" s="477"/>
      <c r="EV10" s="477"/>
      <c r="EW10" s="477"/>
      <c r="EX10" s="477"/>
      <c r="EY10" s="477"/>
      <c r="EZ10" s="477"/>
      <c r="FA10" s="477"/>
      <c r="FB10" s="477"/>
      <c r="FC10" s="477"/>
      <c r="FD10" s="477"/>
      <c r="FE10" s="477"/>
      <c r="FF10" s="477"/>
      <c r="FG10" s="477"/>
      <c r="FH10" s="477"/>
      <c r="FI10" s="477"/>
      <c r="FJ10" s="477"/>
      <c r="FK10" s="477"/>
      <c r="FL10" s="477"/>
      <c r="FM10" s="477"/>
      <c r="FN10" s="477"/>
      <c r="FO10" s="477"/>
      <c r="FP10" s="477"/>
      <c r="FQ10" s="477"/>
      <c r="FR10" s="477"/>
      <c r="FS10" s="477"/>
      <c r="FT10" s="477"/>
      <c r="FU10" s="477"/>
      <c r="FV10" s="477"/>
      <c r="FW10" s="477"/>
      <c r="FX10" s="477"/>
      <c r="FY10" s="477"/>
      <c r="FZ10" s="477"/>
      <c r="GA10" s="477"/>
      <c r="GB10" s="477"/>
      <c r="GC10" s="477"/>
      <c r="GD10" s="477"/>
      <c r="GE10" s="477"/>
      <c r="GF10" s="477"/>
      <c r="GG10" s="477"/>
      <c r="GH10" s="477"/>
      <c r="GI10" s="477"/>
      <c r="GJ10" s="477"/>
      <c r="GK10" s="477"/>
      <c r="GL10" s="477"/>
      <c r="GM10" s="477"/>
      <c r="GN10" s="477"/>
      <c r="GO10" s="477"/>
      <c r="GP10" s="477"/>
      <c r="GQ10" s="477"/>
      <c r="GR10" s="477"/>
      <c r="GS10" s="477"/>
      <c r="GT10" s="477"/>
      <c r="GU10" s="477"/>
      <c r="GV10" s="477"/>
      <c r="GW10" s="477"/>
      <c r="GX10" s="477"/>
      <c r="GY10" s="477"/>
      <c r="GZ10" s="477"/>
      <c r="HA10" s="477"/>
      <c r="HB10" s="477"/>
      <c r="HC10" s="477"/>
      <c r="HD10" s="477"/>
      <c r="HE10" s="477"/>
      <c r="HF10" s="477"/>
      <c r="HG10" s="477"/>
      <c r="HH10" s="477"/>
      <c r="HI10" s="477"/>
      <c r="HJ10" s="477"/>
      <c r="HK10" s="477"/>
      <c r="HL10" s="477"/>
      <c r="HM10" s="477"/>
      <c r="HN10" s="477"/>
      <c r="HO10" s="477"/>
      <c r="HP10" s="477"/>
      <c r="HQ10" s="477"/>
      <c r="HR10" s="477"/>
      <c r="HS10" s="477"/>
      <c r="HT10" s="477"/>
      <c r="HU10" s="477"/>
      <c r="HV10" s="477"/>
      <c r="HW10" s="477"/>
      <c r="HX10" s="477"/>
      <c r="HY10" s="477"/>
      <c r="HZ10" s="477"/>
      <c r="IA10" s="477"/>
      <c r="IB10" s="477"/>
      <c r="IC10" s="477"/>
      <c r="ID10" s="477"/>
      <c r="IE10" s="477"/>
      <c r="IF10" s="477"/>
      <c r="IG10" s="477"/>
      <c r="IH10" s="477"/>
      <c r="II10" s="477"/>
      <c r="IJ10" s="477"/>
      <c r="IK10" s="477"/>
      <c r="IL10" s="477"/>
      <c r="IM10" s="477"/>
      <c r="IN10" s="477"/>
      <c r="IO10" s="477"/>
      <c r="IP10" s="477"/>
      <c r="IQ10" s="477"/>
      <c r="IR10" s="477"/>
      <c r="IS10" s="477"/>
      <c r="IT10" s="477"/>
      <c r="IU10" s="477"/>
      <c r="IV10" s="477"/>
    </row>
    <row r="11" spans="1:256">
      <c r="A11" s="483" t="s">
        <v>6</v>
      </c>
      <c r="B11" s="23" t="s">
        <v>389</v>
      </c>
      <c r="C11" s="483" t="s">
        <v>6</v>
      </c>
      <c r="D11" s="23" t="s">
        <v>389</v>
      </c>
      <c r="E11" s="483" t="s">
        <v>98</v>
      </c>
      <c r="F11" s="480" t="s">
        <v>340</v>
      </c>
      <c r="G11" s="473" t="s">
        <v>15</v>
      </c>
      <c r="H11" s="1" t="s">
        <v>370</v>
      </c>
      <c r="I11" s="473" t="s">
        <v>16</v>
      </c>
      <c r="J11"/>
      <c r="K11" s="473" t="s">
        <v>54</v>
      </c>
      <c r="L11" s="1" t="s">
        <v>413</v>
      </c>
      <c r="M11" s="477"/>
      <c r="N11" s="477"/>
      <c r="O11" s="477"/>
      <c r="P11" s="477"/>
      <c r="Q11" s="477"/>
      <c r="R11" s="477"/>
      <c r="S11" s="477"/>
      <c r="T11" s="477"/>
      <c r="U11" s="477"/>
      <c r="V11" s="477"/>
      <c r="W11" s="477"/>
      <c r="X11" s="477"/>
      <c r="Y11" s="477"/>
      <c r="Z11" s="477"/>
      <c r="AA11" s="477"/>
      <c r="AB11" s="477"/>
      <c r="AC11" s="477"/>
      <c r="AD11" s="477"/>
      <c r="AE11" s="477"/>
      <c r="AF11" s="477"/>
      <c r="AG11" s="477"/>
      <c r="AH11" s="477"/>
      <c r="AI11" s="477"/>
      <c r="AJ11" s="477"/>
      <c r="AK11" s="477"/>
      <c r="AL11" s="477"/>
      <c r="AM11" s="477"/>
      <c r="AN11" s="477"/>
      <c r="AO11" s="477"/>
      <c r="AP11" s="477"/>
      <c r="AQ11" s="477"/>
      <c r="AR11" s="477"/>
      <c r="AS11" s="477"/>
      <c r="AT11" s="477"/>
      <c r="AU11" s="477"/>
      <c r="AV11" s="477"/>
      <c r="AW11" s="477"/>
      <c r="AX11" s="477"/>
      <c r="AY11" s="477"/>
      <c r="AZ11" s="477"/>
      <c r="BA11" s="477"/>
      <c r="BB11" s="477"/>
      <c r="BC11" s="477"/>
      <c r="BD11" s="477"/>
      <c r="BE11" s="477"/>
      <c r="BF11" s="477"/>
      <c r="BG11" s="477"/>
      <c r="BH11" s="477"/>
      <c r="BI11" s="477"/>
      <c r="BJ11" s="477"/>
      <c r="BK11" s="477"/>
      <c r="BL11" s="477"/>
      <c r="BM11" s="477"/>
      <c r="BN11" s="477"/>
      <c r="BO11" s="477"/>
      <c r="BP11" s="477"/>
      <c r="BQ11" s="477"/>
      <c r="BR11" s="477"/>
      <c r="BS11" s="477"/>
      <c r="BT11" s="477"/>
      <c r="BU11" s="477"/>
      <c r="BV11" s="477"/>
      <c r="BW11" s="477"/>
      <c r="BX11" s="477"/>
      <c r="BY11" s="477"/>
      <c r="BZ11" s="477"/>
      <c r="CA11" s="477"/>
      <c r="CB11" s="477"/>
      <c r="CC11" s="477"/>
      <c r="CD11" s="477"/>
      <c r="CE11" s="477"/>
      <c r="CF11" s="477"/>
      <c r="CG11" s="477"/>
      <c r="CH11" s="477"/>
      <c r="CI11" s="477"/>
      <c r="CJ11" s="477"/>
      <c r="CK11" s="477"/>
      <c r="CL11" s="477"/>
      <c r="CM11" s="477"/>
      <c r="CN11" s="477"/>
      <c r="CO11" s="477"/>
      <c r="CP11" s="477"/>
      <c r="CQ11" s="477"/>
      <c r="CR11" s="477"/>
      <c r="CS11" s="477"/>
      <c r="CT11" s="477"/>
      <c r="CU11" s="477"/>
      <c r="CV11" s="477"/>
      <c r="CW11" s="477"/>
      <c r="CX11" s="477"/>
      <c r="CY11" s="477"/>
      <c r="CZ11" s="477"/>
      <c r="DA11" s="477"/>
      <c r="DB11" s="477"/>
      <c r="DC11" s="477"/>
      <c r="DD11" s="477"/>
      <c r="DE11" s="477"/>
      <c r="DF11" s="477"/>
      <c r="DG11" s="477"/>
      <c r="DH11" s="477"/>
      <c r="DI11" s="477"/>
      <c r="DJ11" s="477"/>
      <c r="DK11" s="477"/>
      <c r="DL11" s="477"/>
      <c r="DM11" s="477"/>
      <c r="DN11" s="477"/>
      <c r="DO11" s="477"/>
      <c r="DP11" s="477"/>
      <c r="DQ11" s="477"/>
      <c r="DR11" s="477"/>
      <c r="DS11" s="477"/>
      <c r="DT11" s="477"/>
      <c r="DU11" s="477"/>
      <c r="DV11" s="477"/>
      <c r="DW11" s="477"/>
      <c r="DX11" s="477"/>
      <c r="DY11" s="477"/>
      <c r="DZ11" s="477"/>
      <c r="EA11" s="477"/>
      <c r="EB11" s="477"/>
      <c r="EC11" s="477"/>
      <c r="ED11" s="477"/>
      <c r="EE11" s="477"/>
      <c r="EF11" s="477"/>
      <c r="EG11" s="477"/>
      <c r="EH11" s="477"/>
      <c r="EI11" s="477"/>
      <c r="EJ11" s="477"/>
      <c r="EK11" s="477"/>
      <c r="EL11" s="477"/>
      <c r="EM11" s="477"/>
      <c r="EN11" s="477"/>
      <c r="EO11" s="477"/>
      <c r="EP11" s="477"/>
      <c r="EQ11" s="477"/>
      <c r="ER11" s="477"/>
      <c r="ES11" s="477"/>
      <c r="ET11" s="477"/>
      <c r="EU11" s="477"/>
      <c r="EV11" s="477"/>
      <c r="EW11" s="477"/>
      <c r="EX11" s="477"/>
      <c r="EY11" s="477"/>
      <c r="EZ11" s="477"/>
      <c r="FA11" s="477"/>
      <c r="FB11" s="477"/>
      <c r="FC11" s="477"/>
      <c r="FD11" s="477"/>
      <c r="FE11" s="477"/>
      <c r="FF11" s="477"/>
      <c r="FG11" s="477"/>
      <c r="FH11" s="477"/>
      <c r="FI11" s="477"/>
      <c r="FJ11" s="477"/>
      <c r="FK11" s="477"/>
      <c r="FL11" s="477"/>
      <c r="FM11" s="477"/>
      <c r="FN11" s="477"/>
      <c r="FO11" s="477"/>
      <c r="FP11" s="477"/>
      <c r="FQ11" s="477"/>
      <c r="FR11" s="477"/>
      <c r="FS11" s="477"/>
      <c r="FT11" s="477"/>
      <c r="FU11" s="477"/>
      <c r="FV11" s="477"/>
      <c r="FW11" s="477"/>
      <c r="FX11" s="477"/>
      <c r="FY11" s="477"/>
      <c r="FZ11" s="477"/>
      <c r="GA11" s="477"/>
      <c r="GB11" s="477"/>
      <c r="GC11" s="477"/>
      <c r="GD11" s="477"/>
      <c r="GE11" s="477"/>
      <c r="GF11" s="477"/>
      <c r="GG11" s="477"/>
      <c r="GH11" s="477"/>
      <c r="GI11" s="477"/>
      <c r="GJ11" s="477"/>
      <c r="GK11" s="477"/>
      <c r="GL11" s="477"/>
      <c r="GM11" s="477"/>
      <c r="GN11" s="477"/>
      <c r="GO11" s="477"/>
      <c r="GP11" s="477"/>
      <c r="GQ11" s="477"/>
      <c r="GR11" s="477"/>
      <c r="GS11" s="477"/>
      <c r="GT11" s="477"/>
      <c r="GU11" s="477"/>
      <c r="GV11" s="477"/>
      <c r="GW11" s="477"/>
      <c r="GX11" s="477"/>
      <c r="GY11" s="477"/>
      <c r="GZ11" s="477"/>
      <c r="HA11" s="477"/>
      <c r="HB11" s="477"/>
      <c r="HC11" s="477"/>
      <c r="HD11" s="477"/>
      <c r="HE11" s="477"/>
      <c r="HF11" s="477"/>
      <c r="HG11" s="477"/>
      <c r="HH11" s="477"/>
      <c r="HI11" s="477"/>
      <c r="HJ11" s="477"/>
      <c r="HK11" s="477"/>
      <c r="HL11" s="477"/>
      <c r="HM11" s="477"/>
      <c r="HN11" s="477"/>
      <c r="HO11" s="477"/>
      <c r="HP11" s="477"/>
      <c r="HQ11" s="477"/>
      <c r="HR11" s="477"/>
      <c r="HS11" s="477"/>
      <c r="HT11" s="477"/>
      <c r="HU11" s="477"/>
      <c r="HV11" s="477"/>
      <c r="HW11" s="477"/>
      <c r="HX11" s="477"/>
      <c r="HY11" s="477"/>
      <c r="HZ11" s="477"/>
      <c r="IA11" s="477"/>
      <c r="IB11" s="477"/>
      <c r="IC11" s="477"/>
      <c r="ID11" s="477"/>
      <c r="IE11" s="477"/>
      <c r="IF11" s="477"/>
      <c r="IG11" s="477"/>
      <c r="IH11" s="477"/>
      <c r="II11" s="477"/>
      <c r="IJ11" s="477"/>
      <c r="IK11" s="477"/>
      <c r="IL11" s="477"/>
      <c r="IM11" s="477"/>
      <c r="IN11" s="477"/>
      <c r="IO11" s="477"/>
      <c r="IP11" s="477"/>
      <c r="IQ11" s="477"/>
      <c r="IR11" s="477"/>
      <c r="IS11" s="477"/>
      <c r="IT11" s="477"/>
      <c r="IU11" s="477"/>
      <c r="IV11" s="477"/>
    </row>
    <row r="12" spans="1:256">
      <c r="A12" s="485" t="s">
        <v>96</v>
      </c>
      <c r="B12" s="23" t="s">
        <v>390</v>
      </c>
      <c r="C12" s="485" t="s">
        <v>96</v>
      </c>
      <c r="D12" s="23" t="s">
        <v>390</v>
      </c>
      <c r="E12" s="483" t="s">
        <v>16</v>
      </c>
      <c r="F12" s="480"/>
      <c r="G12" s="473" t="s">
        <v>16</v>
      </c>
      <c r="H12" s="1" t="s">
        <v>377</v>
      </c>
      <c r="I12" s="473" t="s">
        <v>17</v>
      </c>
      <c r="J12"/>
      <c r="K12" s="473" t="s">
        <v>55</v>
      </c>
      <c r="L12" s="1" t="s">
        <v>414</v>
      </c>
      <c r="M12" s="477"/>
      <c r="N12" s="477"/>
      <c r="O12" s="477"/>
      <c r="P12" s="477"/>
      <c r="Q12" s="477"/>
      <c r="R12" s="477"/>
      <c r="S12" s="477"/>
      <c r="T12" s="477"/>
      <c r="U12" s="477"/>
      <c r="V12" s="477"/>
      <c r="W12" s="477"/>
      <c r="X12" s="477"/>
      <c r="Y12" s="477"/>
      <c r="Z12" s="477"/>
      <c r="AA12" s="477"/>
      <c r="AB12" s="477"/>
      <c r="AC12" s="477"/>
      <c r="AD12" s="477"/>
      <c r="AE12" s="477"/>
      <c r="AF12" s="477"/>
      <c r="AG12" s="477"/>
      <c r="AH12" s="477"/>
      <c r="AI12" s="477"/>
      <c r="AJ12" s="477"/>
      <c r="AK12" s="477"/>
      <c r="AL12" s="477"/>
      <c r="AM12" s="477"/>
      <c r="AN12" s="477"/>
      <c r="AO12" s="477"/>
      <c r="AP12" s="477"/>
      <c r="AQ12" s="477"/>
      <c r="AR12" s="477"/>
      <c r="AS12" s="477"/>
      <c r="AT12" s="477"/>
      <c r="AU12" s="477"/>
      <c r="AV12" s="477"/>
      <c r="AW12" s="477"/>
      <c r="AX12" s="477"/>
      <c r="AY12" s="477"/>
      <c r="AZ12" s="477"/>
      <c r="BA12" s="477"/>
      <c r="BB12" s="477"/>
      <c r="BC12" s="477"/>
      <c r="BD12" s="477"/>
      <c r="BE12" s="477"/>
      <c r="BF12" s="477"/>
      <c r="BG12" s="477"/>
      <c r="BH12" s="477"/>
      <c r="BI12" s="477"/>
      <c r="BJ12" s="477"/>
      <c r="BK12" s="477"/>
      <c r="BL12" s="477"/>
      <c r="BM12" s="477"/>
      <c r="BN12" s="477"/>
      <c r="BO12" s="477"/>
      <c r="BP12" s="477"/>
      <c r="BQ12" s="477"/>
      <c r="BR12" s="477"/>
      <c r="BS12" s="477"/>
      <c r="BT12" s="477"/>
      <c r="BU12" s="477"/>
      <c r="BV12" s="477"/>
      <c r="BW12" s="477"/>
      <c r="BX12" s="477"/>
      <c r="BY12" s="477"/>
      <c r="BZ12" s="477"/>
      <c r="CA12" s="477"/>
      <c r="CB12" s="477"/>
      <c r="CC12" s="477"/>
      <c r="CD12" s="477"/>
      <c r="CE12" s="477"/>
      <c r="CF12" s="477"/>
      <c r="CG12" s="477"/>
      <c r="CH12" s="477"/>
      <c r="CI12" s="477"/>
      <c r="CJ12" s="477"/>
      <c r="CK12" s="477"/>
      <c r="CL12" s="477"/>
      <c r="CM12" s="477"/>
      <c r="CN12" s="477"/>
      <c r="CO12" s="477"/>
      <c r="CP12" s="477"/>
      <c r="CQ12" s="477"/>
      <c r="CR12" s="477"/>
      <c r="CS12" s="477"/>
      <c r="CT12" s="477"/>
      <c r="CU12" s="477"/>
      <c r="CV12" s="477"/>
      <c r="CW12" s="477"/>
      <c r="CX12" s="477"/>
      <c r="CY12" s="477"/>
      <c r="CZ12" s="477"/>
      <c r="DA12" s="477"/>
      <c r="DB12" s="477"/>
      <c r="DC12" s="477"/>
      <c r="DD12" s="477"/>
      <c r="DE12" s="477"/>
      <c r="DF12" s="477"/>
      <c r="DG12" s="477"/>
      <c r="DH12" s="477"/>
      <c r="DI12" s="477"/>
      <c r="DJ12" s="477"/>
      <c r="DK12" s="477"/>
      <c r="DL12" s="477"/>
      <c r="DM12" s="477"/>
      <c r="DN12" s="477"/>
      <c r="DO12" s="477"/>
      <c r="DP12" s="477"/>
      <c r="DQ12" s="477"/>
      <c r="DR12" s="477"/>
      <c r="DS12" s="477"/>
      <c r="DT12" s="477"/>
      <c r="DU12" s="477"/>
      <c r="DV12" s="477"/>
      <c r="DW12" s="477"/>
      <c r="DX12" s="477"/>
      <c r="DY12" s="477"/>
      <c r="DZ12" s="477"/>
      <c r="EA12" s="477"/>
      <c r="EB12" s="477"/>
      <c r="EC12" s="477"/>
      <c r="ED12" s="477"/>
      <c r="EE12" s="477"/>
      <c r="EF12" s="477"/>
      <c r="EG12" s="477"/>
      <c r="EH12" s="477"/>
      <c r="EI12" s="477"/>
      <c r="EJ12" s="477"/>
      <c r="EK12" s="477"/>
      <c r="EL12" s="477"/>
      <c r="EM12" s="477"/>
      <c r="EN12" s="477"/>
      <c r="EO12" s="477"/>
      <c r="EP12" s="477"/>
      <c r="EQ12" s="477"/>
      <c r="ER12" s="477"/>
      <c r="ES12" s="477"/>
      <c r="ET12" s="477"/>
      <c r="EU12" s="477"/>
      <c r="EV12" s="477"/>
      <c r="EW12" s="477"/>
      <c r="EX12" s="477"/>
      <c r="EY12" s="477"/>
      <c r="EZ12" s="477"/>
      <c r="FA12" s="477"/>
      <c r="FB12" s="477"/>
      <c r="FC12" s="477"/>
      <c r="FD12" s="477"/>
      <c r="FE12" s="477"/>
      <c r="FF12" s="477"/>
      <c r="FG12" s="477"/>
      <c r="FH12" s="477"/>
      <c r="FI12" s="477"/>
      <c r="FJ12" s="477"/>
      <c r="FK12" s="477"/>
      <c r="FL12" s="477"/>
      <c r="FM12" s="477"/>
      <c r="FN12" s="477"/>
      <c r="FO12" s="477"/>
      <c r="FP12" s="477"/>
      <c r="FQ12" s="477"/>
      <c r="FR12" s="477"/>
      <c r="FS12" s="477"/>
      <c r="FT12" s="477"/>
      <c r="FU12" s="477"/>
      <c r="FV12" s="477"/>
      <c r="FW12" s="477"/>
      <c r="FX12" s="477"/>
      <c r="FY12" s="477"/>
      <c r="FZ12" s="477"/>
      <c r="GA12" s="477"/>
      <c r="GB12" s="477"/>
      <c r="GC12" s="477"/>
      <c r="GD12" s="477"/>
      <c r="GE12" s="477"/>
      <c r="GF12" s="477"/>
      <c r="GG12" s="477"/>
      <c r="GH12" s="477"/>
      <c r="GI12" s="477"/>
      <c r="GJ12" s="477"/>
      <c r="GK12" s="477"/>
      <c r="GL12" s="477"/>
      <c r="GM12" s="477"/>
      <c r="GN12" s="477"/>
      <c r="GO12" s="477"/>
      <c r="GP12" s="477"/>
      <c r="GQ12" s="477"/>
      <c r="GR12" s="477"/>
      <c r="GS12" s="477"/>
      <c r="GT12" s="477"/>
      <c r="GU12" s="477"/>
      <c r="GV12" s="477"/>
      <c r="GW12" s="477"/>
      <c r="GX12" s="477"/>
      <c r="GY12" s="477"/>
      <c r="GZ12" s="477"/>
      <c r="HA12" s="477"/>
      <c r="HB12" s="477"/>
      <c r="HC12" s="477"/>
      <c r="HD12" s="477"/>
      <c r="HE12" s="477"/>
      <c r="HF12" s="477"/>
      <c r="HG12" s="477"/>
      <c r="HH12" s="477"/>
      <c r="HI12" s="477"/>
      <c r="HJ12" s="477"/>
      <c r="HK12" s="477"/>
      <c r="HL12" s="477"/>
      <c r="HM12" s="477"/>
      <c r="HN12" s="477"/>
      <c r="HO12" s="477"/>
      <c r="HP12" s="477"/>
      <c r="HQ12" s="477"/>
      <c r="HR12" s="477"/>
      <c r="HS12" s="477"/>
      <c r="HT12" s="477"/>
      <c r="HU12" s="477"/>
      <c r="HV12" s="477"/>
      <c r="HW12" s="477"/>
      <c r="HX12" s="477"/>
      <c r="HY12" s="477"/>
      <c r="HZ12" s="477"/>
      <c r="IA12" s="477"/>
      <c r="IB12" s="477"/>
      <c r="IC12" s="477"/>
      <c r="ID12" s="477"/>
      <c r="IE12" s="477"/>
      <c r="IF12" s="477"/>
      <c r="IG12" s="477"/>
      <c r="IH12" s="477"/>
      <c r="II12" s="477"/>
      <c r="IJ12" s="477"/>
      <c r="IK12" s="477"/>
      <c r="IL12" s="477"/>
      <c r="IM12" s="477"/>
      <c r="IN12" s="477"/>
      <c r="IO12" s="477"/>
      <c r="IP12" s="477"/>
      <c r="IQ12" s="477"/>
      <c r="IR12" s="477"/>
      <c r="IS12" s="477"/>
      <c r="IT12" s="477"/>
      <c r="IU12" s="477"/>
      <c r="IV12" s="477"/>
    </row>
    <row r="13" spans="1:256">
      <c r="A13" s="483" t="s">
        <v>91</v>
      </c>
      <c r="B13" s="486"/>
      <c r="C13" s="483" t="s">
        <v>91</v>
      </c>
      <c r="D13" s="486"/>
      <c r="E13" s="483" t="s">
        <v>17</v>
      </c>
      <c r="F13" s="480"/>
      <c r="G13" s="473" t="s">
        <v>17</v>
      </c>
      <c r="H13" t="s">
        <v>378</v>
      </c>
      <c r="I13" s="483" t="s">
        <v>106</v>
      </c>
      <c r="J13" s="482" t="s">
        <v>426</v>
      </c>
      <c r="K13" s="473" t="s">
        <v>31</v>
      </c>
      <c r="L13" s="1" t="s">
        <v>415</v>
      </c>
      <c r="M13" s="477"/>
      <c r="N13" s="477"/>
      <c r="O13" s="477"/>
      <c r="P13" s="477"/>
      <c r="Q13" s="477"/>
      <c r="R13" s="477"/>
      <c r="S13" s="477"/>
      <c r="T13" s="477"/>
      <c r="U13" s="477"/>
      <c r="V13" s="477"/>
      <c r="W13" s="477"/>
      <c r="X13" s="477"/>
      <c r="Y13" s="477"/>
      <c r="Z13" s="477"/>
      <c r="AA13" s="477"/>
      <c r="AB13" s="477"/>
      <c r="AC13" s="477"/>
      <c r="AD13" s="477"/>
      <c r="AE13" s="477"/>
      <c r="AF13" s="477"/>
      <c r="AG13" s="477"/>
      <c r="AH13" s="477"/>
      <c r="AI13" s="477"/>
      <c r="AJ13" s="477"/>
      <c r="AK13" s="477"/>
      <c r="AL13" s="477"/>
      <c r="AM13" s="477"/>
      <c r="AN13" s="477"/>
      <c r="AO13" s="477"/>
      <c r="AP13" s="477"/>
      <c r="AQ13" s="477"/>
      <c r="AR13" s="477"/>
      <c r="AS13" s="477"/>
      <c r="AT13" s="477"/>
      <c r="AU13" s="477"/>
      <c r="AV13" s="477"/>
      <c r="AW13" s="477"/>
      <c r="AX13" s="477"/>
      <c r="AY13" s="477"/>
      <c r="AZ13" s="477"/>
      <c r="BA13" s="477"/>
      <c r="BB13" s="477"/>
      <c r="BC13" s="477"/>
      <c r="BD13" s="477"/>
      <c r="BE13" s="477"/>
      <c r="BF13" s="477"/>
      <c r="BG13" s="477"/>
      <c r="BH13" s="477"/>
      <c r="BI13" s="477"/>
      <c r="BJ13" s="477"/>
      <c r="BK13" s="477"/>
      <c r="BL13" s="477"/>
      <c r="BM13" s="477"/>
      <c r="BN13" s="477"/>
      <c r="BO13" s="477"/>
      <c r="BP13" s="477"/>
      <c r="BQ13" s="477"/>
      <c r="BR13" s="477"/>
      <c r="BS13" s="477"/>
      <c r="BT13" s="477"/>
      <c r="BU13" s="477"/>
      <c r="BV13" s="477"/>
      <c r="BW13" s="477"/>
      <c r="BX13" s="477"/>
      <c r="BY13" s="477"/>
      <c r="BZ13" s="477"/>
      <c r="CA13" s="477"/>
      <c r="CB13" s="477"/>
      <c r="CC13" s="477"/>
      <c r="CD13" s="477"/>
      <c r="CE13" s="477"/>
      <c r="CF13" s="477"/>
      <c r="CG13" s="477"/>
      <c r="CH13" s="477"/>
      <c r="CI13" s="477"/>
      <c r="CJ13" s="477"/>
      <c r="CK13" s="477"/>
      <c r="CL13" s="477"/>
      <c r="CM13" s="477"/>
      <c r="CN13" s="477"/>
      <c r="CO13" s="477"/>
      <c r="CP13" s="477"/>
      <c r="CQ13" s="477"/>
      <c r="CR13" s="477"/>
      <c r="CS13" s="477"/>
      <c r="CT13" s="477"/>
      <c r="CU13" s="477"/>
      <c r="CV13" s="477"/>
      <c r="CW13" s="477"/>
      <c r="CX13" s="477"/>
      <c r="CY13" s="477"/>
      <c r="CZ13" s="477"/>
      <c r="DA13" s="477"/>
      <c r="DB13" s="477"/>
      <c r="DC13" s="477"/>
      <c r="DD13" s="477"/>
      <c r="DE13" s="477"/>
      <c r="DF13" s="477"/>
      <c r="DG13" s="477"/>
      <c r="DH13" s="477"/>
      <c r="DI13" s="477"/>
      <c r="DJ13" s="477"/>
      <c r="DK13" s="477"/>
      <c r="DL13" s="477"/>
      <c r="DM13" s="477"/>
      <c r="DN13" s="477"/>
      <c r="DO13" s="477"/>
      <c r="DP13" s="477"/>
      <c r="DQ13" s="477"/>
      <c r="DR13" s="477"/>
      <c r="DS13" s="477"/>
      <c r="DT13" s="477"/>
      <c r="DU13" s="477"/>
      <c r="DV13" s="477"/>
      <c r="DW13" s="477"/>
      <c r="DX13" s="477"/>
      <c r="DY13" s="477"/>
      <c r="DZ13" s="477"/>
      <c r="EA13" s="477"/>
      <c r="EB13" s="477"/>
      <c r="EC13" s="477"/>
      <c r="ED13" s="477"/>
      <c r="EE13" s="477"/>
      <c r="EF13" s="477"/>
      <c r="EG13" s="477"/>
      <c r="EH13" s="477"/>
      <c r="EI13" s="477"/>
      <c r="EJ13" s="477"/>
      <c r="EK13" s="477"/>
      <c r="EL13" s="477"/>
      <c r="EM13" s="477"/>
      <c r="EN13" s="477"/>
      <c r="EO13" s="477"/>
      <c r="EP13" s="477"/>
      <c r="EQ13" s="477"/>
      <c r="ER13" s="477"/>
      <c r="ES13" s="477"/>
      <c r="ET13" s="477"/>
      <c r="EU13" s="477"/>
      <c r="EV13" s="477"/>
      <c r="EW13" s="477"/>
      <c r="EX13" s="477"/>
      <c r="EY13" s="477"/>
      <c r="EZ13" s="477"/>
      <c r="FA13" s="477"/>
      <c r="FB13" s="477"/>
      <c r="FC13" s="477"/>
      <c r="FD13" s="477"/>
      <c r="FE13" s="477"/>
      <c r="FF13" s="477"/>
      <c r="FG13" s="477"/>
      <c r="FH13" s="477"/>
      <c r="FI13" s="477"/>
      <c r="FJ13" s="477"/>
      <c r="FK13" s="477"/>
      <c r="FL13" s="477"/>
      <c r="FM13" s="477"/>
      <c r="FN13" s="477"/>
      <c r="FO13" s="477"/>
      <c r="FP13" s="477"/>
      <c r="FQ13" s="477"/>
      <c r="FR13" s="477"/>
      <c r="FS13" s="477"/>
      <c r="FT13" s="477"/>
      <c r="FU13" s="477"/>
      <c r="FV13" s="477"/>
      <c r="FW13" s="477"/>
      <c r="FX13" s="477"/>
      <c r="FY13" s="477"/>
      <c r="FZ13" s="477"/>
      <c r="GA13" s="477"/>
      <c r="GB13" s="477"/>
      <c r="GC13" s="477"/>
      <c r="GD13" s="477"/>
      <c r="GE13" s="477"/>
      <c r="GF13" s="477"/>
      <c r="GG13" s="477"/>
      <c r="GH13" s="477"/>
      <c r="GI13" s="477"/>
      <c r="GJ13" s="477"/>
      <c r="GK13" s="477"/>
      <c r="GL13" s="477"/>
      <c r="GM13" s="477"/>
      <c r="GN13" s="477"/>
      <c r="GO13" s="477"/>
      <c r="GP13" s="477"/>
      <c r="GQ13" s="477"/>
      <c r="GR13" s="477"/>
      <c r="GS13" s="477"/>
      <c r="GT13" s="477"/>
      <c r="GU13" s="477"/>
      <c r="GV13" s="477"/>
      <c r="GW13" s="477"/>
      <c r="GX13" s="477"/>
      <c r="GY13" s="477"/>
      <c r="GZ13" s="477"/>
      <c r="HA13" s="477"/>
      <c r="HB13" s="477"/>
      <c r="HC13" s="477"/>
      <c r="HD13" s="477"/>
      <c r="HE13" s="477"/>
      <c r="HF13" s="477"/>
      <c r="HG13" s="477"/>
      <c r="HH13" s="477"/>
      <c r="HI13" s="477"/>
      <c r="HJ13" s="477"/>
      <c r="HK13" s="477"/>
      <c r="HL13" s="477"/>
      <c r="HM13" s="477"/>
      <c r="HN13" s="477"/>
      <c r="HO13" s="477"/>
      <c r="HP13" s="477"/>
      <c r="HQ13" s="477"/>
      <c r="HR13" s="477"/>
      <c r="HS13" s="477"/>
      <c r="HT13" s="477"/>
      <c r="HU13" s="477"/>
      <c r="HV13" s="477"/>
      <c r="HW13" s="477"/>
      <c r="HX13" s="477"/>
      <c r="HY13" s="477"/>
      <c r="HZ13" s="477"/>
      <c r="IA13" s="477"/>
      <c r="IB13" s="477"/>
      <c r="IC13" s="477"/>
      <c r="ID13" s="477"/>
      <c r="IE13" s="477"/>
      <c r="IF13" s="477"/>
      <c r="IG13" s="477"/>
      <c r="IH13" s="477"/>
      <c r="II13" s="477"/>
      <c r="IJ13" s="477"/>
      <c r="IK13" s="477"/>
      <c r="IL13" s="477"/>
      <c r="IM13" s="477"/>
      <c r="IN13" s="477"/>
      <c r="IO13" s="477"/>
      <c r="IP13" s="477"/>
      <c r="IQ13" s="477"/>
      <c r="IR13" s="477"/>
      <c r="IS13" s="477"/>
      <c r="IT13" s="477"/>
      <c r="IU13" s="477"/>
      <c r="IV13" s="477"/>
    </row>
    <row r="14" spans="1:256">
      <c r="A14" s="483" t="s">
        <v>7</v>
      </c>
      <c r="B14" s="486" t="s">
        <v>391</v>
      </c>
      <c r="C14" s="483" t="s">
        <v>7</v>
      </c>
      <c r="D14" s="486" t="s">
        <v>391</v>
      </c>
      <c r="E14" s="473" t="s">
        <v>99</v>
      </c>
      <c r="F14" s="480" t="s">
        <v>401</v>
      </c>
      <c r="G14" s="473" t="s">
        <v>18</v>
      </c>
      <c r="H14" s="1" t="s">
        <v>379</v>
      </c>
      <c r="I14" s="473" t="s">
        <v>107</v>
      </c>
      <c r="J14"/>
      <c r="K14" s="473" t="s">
        <v>40</v>
      </c>
      <c r="L14" s="1" t="s">
        <v>340</v>
      </c>
      <c r="M14" s="477"/>
      <c r="N14" s="477"/>
      <c r="O14" s="477"/>
      <c r="P14" s="477"/>
      <c r="Q14" s="477"/>
      <c r="R14" s="477"/>
      <c r="S14" s="477"/>
      <c r="T14" s="477"/>
      <c r="U14" s="477"/>
      <c r="V14" s="477"/>
      <c r="W14" s="477"/>
      <c r="X14" s="477"/>
      <c r="Y14" s="477"/>
      <c r="Z14" s="477"/>
      <c r="AA14" s="477"/>
      <c r="AB14" s="477"/>
      <c r="AC14" s="477"/>
      <c r="AD14" s="477"/>
      <c r="AE14" s="477"/>
      <c r="AF14" s="477"/>
      <c r="AG14" s="477"/>
      <c r="AH14" s="477"/>
      <c r="AI14" s="477"/>
      <c r="AJ14" s="477"/>
      <c r="AK14" s="477"/>
      <c r="AL14" s="477"/>
      <c r="AM14" s="477"/>
      <c r="AN14" s="477"/>
      <c r="AO14" s="477"/>
      <c r="AP14" s="477"/>
      <c r="AQ14" s="477"/>
      <c r="AR14" s="477"/>
      <c r="AS14" s="477"/>
      <c r="AT14" s="477"/>
      <c r="AU14" s="477"/>
      <c r="AV14" s="477"/>
      <c r="AW14" s="477"/>
      <c r="AX14" s="477"/>
      <c r="AY14" s="477"/>
      <c r="AZ14" s="477"/>
      <c r="BA14" s="477"/>
      <c r="BB14" s="477"/>
      <c r="BC14" s="477"/>
      <c r="BD14" s="477"/>
      <c r="BE14" s="477"/>
      <c r="BF14" s="477"/>
      <c r="BG14" s="477"/>
      <c r="BH14" s="477"/>
      <c r="BI14" s="477"/>
      <c r="BJ14" s="477"/>
      <c r="BK14" s="477"/>
      <c r="BL14" s="477"/>
      <c r="BM14" s="477"/>
      <c r="BN14" s="477"/>
      <c r="BO14" s="477"/>
      <c r="BP14" s="477"/>
      <c r="BQ14" s="477"/>
      <c r="BR14" s="477"/>
      <c r="BS14" s="477"/>
      <c r="BT14" s="477"/>
      <c r="BU14" s="477"/>
      <c r="BV14" s="477"/>
      <c r="BW14" s="477"/>
      <c r="BX14" s="477"/>
      <c r="BY14" s="477"/>
      <c r="BZ14" s="477"/>
      <c r="CA14" s="477"/>
      <c r="CB14" s="477"/>
      <c r="CC14" s="477"/>
      <c r="CD14" s="477"/>
      <c r="CE14" s="477"/>
      <c r="CF14" s="477"/>
      <c r="CG14" s="477"/>
      <c r="CH14" s="477"/>
      <c r="CI14" s="477"/>
      <c r="CJ14" s="477"/>
      <c r="CK14" s="477"/>
      <c r="CL14" s="477"/>
      <c r="CM14" s="477"/>
      <c r="CN14" s="477"/>
      <c r="CO14" s="477"/>
      <c r="CP14" s="477"/>
      <c r="CQ14" s="477"/>
      <c r="CR14" s="477"/>
      <c r="CS14" s="477"/>
      <c r="CT14" s="477"/>
      <c r="CU14" s="477"/>
      <c r="CV14" s="477"/>
      <c r="CW14" s="477"/>
      <c r="CX14" s="477"/>
      <c r="CY14" s="477"/>
      <c r="CZ14" s="477"/>
      <c r="DA14" s="477"/>
      <c r="DB14" s="477"/>
      <c r="DC14" s="477"/>
      <c r="DD14" s="477"/>
      <c r="DE14" s="477"/>
      <c r="DF14" s="477"/>
      <c r="DG14" s="477"/>
      <c r="DH14" s="477"/>
      <c r="DI14" s="477"/>
      <c r="DJ14" s="477"/>
      <c r="DK14" s="477"/>
      <c r="DL14" s="477"/>
      <c r="DM14" s="477"/>
      <c r="DN14" s="477"/>
      <c r="DO14" s="477"/>
      <c r="DP14" s="477"/>
      <c r="DQ14" s="477"/>
      <c r="DR14" s="477"/>
      <c r="DS14" s="477"/>
      <c r="DT14" s="477"/>
      <c r="DU14" s="477"/>
      <c r="DV14" s="477"/>
      <c r="DW14" s="477"/>
      <c r="DX14" s="477"/>
      <c r="DY14" s="477"/>
      <c r="DZ14" s="477"/>
      <c r="EA14" s="477"/>
      <c r="EB14" s="477"/>
      <c r="EC14" s="477"/>
      <c r="ED14" s="477"/>
      <c r="EE14" s="477"/>
      <c r="EF14" s="477"/>
      <c r="EG14" s="477"/>
      <c r="EH14" s="477"/>
      <c r="EI14" s="477"/>
      <c r="EJ14" s="477"/>
      <c r="EK14" s="477"/>
      <c r="EL14" s="477"/>
      <c r="EM14" s="477"/>
      <c r="EN14" s="477"/>
      <c r="EO14" s="477"/>
      <c r="EP14" s="477"/>
      <c r="EQ14" s="477"/>
      <c r="ER14" s="477"/>
      <c r="ES14" s="477"/>
      <c r="ET14" s="477"/>
      <c r="EU14" s="477"/>
      <c r="EV14" s="477"/>
      <c r="EW14" s="477"/>
      <c r="EX14" s="477"/>
      <c r="EY14" s="477"/>
      <c r="EZ14" s="477"/>
      <c r="FA14" s="477"/>
      <c r="FB14" s="477"/>
      <c r="FC14" s="477"/>
      <c r="FD14" s="477"/>
      <c r="FE14" s="477"/>
      <c r="FF14" s="477"/>
      <c r="FG14" s="477"/>
      <c r="FH14" s="477"/>
      <c r="FI14" s="477"/>
      <c r="FJ14" s="477"/>
      <c r="FK14" s="477"/>
      <c r="FL14" s="477"/>
      <c r="FM14" s="477"/>
      <c r="FN14" s="477"/>
      <c r="FO14" s="477"/>
      <c r="FP14" s="477"/>
      <c r="FQ14" s="477"/>
      <c r="FR14" s="477"/>
      <c r="FS14" s="477"/>
      <c r="FT14" s="477"/>
      <c r="FU14" s="477"/>
      <c r="FV14" s="477"/>
      <c r="FW14" s="477"/>
      <c r="FX14" s="477"/>
      <c r="FY14" s="477"/>
      <c r="FZ14" s="477"/>
      <c r="GA14" s="477"/>
      <c r="GB14" s="477"/>
      <c r="GC14" s="477"/>
      <c r="GD14" s="477"/>
      <c r="GE14" s="477"/>
      <c r="GF14" s="477"/>
      <c r="GG14" s="477"/>
      <c r="GH14" s="477"/>
      <c r="GI14" s="477"/>
      <c r="GJ14" s="477"/>
      <c r="GK14" s="477"/>
      <c r="GL14" s="477"/>
      <c r="GM14" s="477"/>
      <c r="GN14" s="477"/>
      <c r="GO14" s="477"/>
      <c r="GP14" s="477"/>
      <c r="GQ14" s="477"/>
      <c r="GR14" s="477"/>
      <c r="GS14" s="477"/>
      <c r="GT14" s="477"/>
      <c r="GU14" s="477"/>
      <c r="GV14" s="477"/>
      <c r="GW14" s="477"/>
      <c r="GX14" s="477"/>
      <c r="GY14" s="477"/>
      <c r="GZ14" s="477"/>
      <c r="HA14" s="477"/>
      <c r="HB14" s="477"/>
      <c r="HC14" s="477"/>
      <c r="HD14" s="477"/>
      <c r="HE14" s="477"/>
      <c r="HF14" s="477"/>
      <c r="HG14" s="477"/>
      <c r="HH14" s="477"/>
      <c r="HI14" s="477"/>
      <c r="HJ14" s="477"/>
      <c r="HK14" s="477"/>
      <c r="HL14" s="477"/>
      <c r="HM14" s="477"/>
      <c r="HN14" s="477"/>
      <c r="HO14" s="477"/>
      <c r="HP14" s="477"/>
      <c r="HQ14" s="477"/>
      <c r="HR14" s="477"/>
      <c r="HS14" s="477"/>
      <c r="HT14" s="477"/>
      <c r="HU14" s="477"/>
      <c r="HV14" s="477"/>
      <c r="HW14" s="477"/>
      <c r="HX14" s="477"/>
      <c r="HY14" s="477"/>
      <c r="HZ14" s="477"/>
      <c r="IA14" s="477"/>
      <c r="IB14" s="477"/>
      <c r="IC14" s="477"/>
      <c r="ID14" s="477"/>
      <c r="IE14" s="477"/>
      <c r="IF14" s="477"/>
      <c r="IG14" s="477"/>
      <c r="IH14" s="477"/>
      <c r="II14" s="477"/>
      <c r="IJ14" s="477"/>
      <c r="IK14" s="477"/>
      <c r="IL14" s="477"/>
      <c r="IM14" s="477"/>
      <c r="IN14" s="477"/>
      <c r="IO14" s="477"/>
      <c r="IP14" s="477"/>
      <c r="IQ14" s="477"/>
      <c r="IR14" s="477"/>
      <c r="IS14" s="477"/>
      <c r="IT14" s="477"/>
      <c r="IU14" s="477"/>
      <c r="IV14" s="477"/>
    </row>
    <row r="15" spans="1:256">
      <c r="A15" s="483" t="s">
        <v>8</v>
      </c>
      <c r="B15" s="486" t="s">
        <v>392</v>
      </c>
      <c r="C15" s="483" t="s">
        <v>8</v>
      </c>
      <c r="D15" s="486" t="s">
        <v>392</v>
      </c>
      <c r="E15" s="473" t="s">
        <v>100</v>
      </c>
      <c r="F15" s="480" t="s">
        <v>406</v>
      </c>
      <c r="G15" s="473" t="s">
        <v>19</v>
      </c>
      <c r="H15"/>
      <c r="I15" s="473" t="s">
        <v>20</v>
      </c>
      <c r="J15" s="1" t="s">
        <v>427</v>
      </c>
      <c r="K15" s="473" t="s">
        <v>14</v>
      </c>
      <c r="L15"/>
      <c r="M15" s="477"/>
      <c r="N15" s="477"/>
      <c r="O15" s="477"/>
      <c r="P15" s="477"/>
      <c r="Q15" s="477"/>
      <c r="R15" s="477"/>
      <c r="S15" s="477"/>
      <c r="T15" s="477"/>
      <c r="U15" s="477"/>
      <c r="V15" s="477"/>
      <c r="W15" s="477"/>
      <c r="X15" s="477"/>
      <c r="Y15" s="477"/>
      <c r="Z15" s="477"/>
      <c r="AA15" s="477"/>
      <c r="AB15" s="477"/>
      <c r="AC15" s="477"/>
      <c r="AD15" s="477"/>
      <c r="AE15" s="477"/>
      <c r="AF15" s="477"/>
      <c r="AG15" s="477"/>
      <c r="AH15" s="477"/>
      <c r="AI15" s="477"/>
      <c r="AJ15" s="477"/>
      <c r="AK15" s="477"/>
      <c r="AL15" s="477"/>
      <c r="AM15" s="477"/>
      <c r="AN15" s="477"/>
      <c r="AO15" s="477"/>
      <c r="AP15" s="477"/>
      <c r="AQ15" s="477"/>
      <c r="AR15" s="477"/>
      <c r="AS15" s="477"/>
      <c r="AT15" s="477"/>
      <c r="AU15" s="477"/>
      <c r="AV15" s="477"/>
      <c r="AW15" s="477"/>
      <c r="AX15" s="477"/>
      <c r="AY15" s="477"/>
      <c r="AZ15" s="477"/>
      <c r="BA15" s="477"/>
      <c r="BB15" s="477"/>
      <c r="BC15" s="477"/>
      <c r="BD15" s="477"/>
      <c r="BE15" s="477"/>
      <c r="BF15" s="477"/>
      <c r="BG15" s="477"/>
      <c r="BH15" s="477"/>
      <c r="BI15" s="477"/>
      <c r="BJ15" s="477"/>
      <c r="BK15" s="477"/>
      <c r="BL15" s="477"/>
      <c r="BM15" s="477"/>
      <c r="BN15" s="477"/>
      <c r="BO15" s="477"/>
      <c r="BP15" s="477"/>
      <c r="BQ15" s="477"/>
      <c r="BR15" s="477"/>
      <c r="BS15" s="477"/>
      <c r="BT15" s="477"/>
      <c r="BU15" s="477"/>
      <c r="BV15" s="477"/>
      <c r="BW15" s="477"/>
      <c r="BX15" s="477"/>
      <c r="BY15" s="477"/>
      <c r="BZ15" s="477"/>
      <c r="CA15" s="477"/>
      <c r="CB15" s="477"/>
      <c r="CC15" s="477"/>
      <c r="CD15" s="477"/>
      <c r="CE15" s="477"/>
      <c r="CF15" s="477"/>
      <c r="CG15" s="477"/>
      <c r="CH15" s="477"/>
      <c r="CI15" s="477"/>
      <c r="CJ15" s="477"/>
      <c r="CK15" s="477"/>
      <c r="CL15" s="477"/>
      <c r="CM15" s="477"/>
      <c r="CN15" s="477"/>
      <c r="CO15" s="477"/>
      <c r="CP15" s="477"/>
      <c r="CQ15" s="477"/>
      <c r="CR15" s="477"/>
      <c r="CS15" s="477"/>
      <c r="CT15" s="477"/>
      <c r="CU15" s="477"/>
      <c r="CV15" s="477"/>
      <c r="CW15" s="477"/>
      <c r="CX15" s="477"/>
      <c r="CY15" s="477"/>
      <c r="CZ15" s="477"/>
      <c r="DA15" s="477"/>
      <c r="DB15" s="477"/>
      <c r="DC15" s="477"/>
      <c r="DD15" s="477"/>
      <c r="DE15" s="477"/>
      <c r="DF15" s="477"/>
      <c r="DG15" s="477"/>
      <c r="DH15" s="477"/>
      <c r="DI15" s="477"/>
      <c r="DJ15" s="477"/>
      <c r="DK15" s="477"/>
      <c r="DL15" s="477"/>
      <c r="DM15" s="477"/>
      <c r="DN15" s="477"/>
      <c r="DO15" s="477"/>
      <c r="DP15" s="477"/>
      <c r="DQ15" s="477"/>
      <c r="DR15" s="477"/>
      <c r="DS15" s="477"/>
      <c r="DT15" s="477"/>
      <c r="DU15" s="477"/>
      <c r="DV15" s="477"/>
      <c r="DW15" s="477"/>
      <c r="DX15" s="477"/>
      <c r="DY15" s="477"/>
      <c r="DZ15" s="477"/>
      <c r="EA15" s="477"/>
      <c r="EB15" s="477"/>
      <c r="EC15" s="477"/>
      <c r="ED15" s="477"/>
      <c r="EE15" s="477"/>
      <c r="EF15" s="477"/>
      <c r="EG15" s="477"/>
      <c r="EH15" s="477"/>
      <c r="EI15" s="477"/>
      <c r="EJ15" s="477"/>
      <c r="EK15" s="477"/>
      <c r="EL15" s="477"/>
      <c r="EM15" s="477"/>
      <c r="EN15" s="477"/>
      <c r="EO15" s="477"/>
      <c r="EP15" s="477"/>
      <c r="EQ15" s="477"/>
      <c r="ER15" s="477"/>
      <c r="ES15" s="477"/>
      <c r="ET15" s="477"/>
      <c r="EU15" s="477"/>
      <c r="EV15" s="477"/>
      <c r="EW15" s="477"/>
      <c r="EX15" s="477"/>
      <c r="EY15" s="477"/>
      <c r="EZ15" s="477"/>
      <c r="FA15" s="477"/>
      <c r="FB15" s="477"/>
      <c r="FC15" s="477"/>
      <c r="FD15" s="477"/>
      <c r="FE15" s="477"/>
      <c r="FF15" s="477"/>
      <c r="FG15" s="477"/>
      <c r="FH15" s="477"/>
      <c r="FI15" s="477"/>
      <c r="FJ15" s="477"/>
      <c r="FK15" s="477"/>
      <c r="FL15" s="477"/>
      <c r="FM15" s="477"/>
      <c r="FN15" s="477"/>
      <c r="FO15" s="477"/>
      <c r="FP15" s="477"/>
      <c r="FQ15" s="477"/>
      <c r="FR15" s="477"/>
      <c r="FS15" s="477"/>
      <c r="FT15" s="477"/>
      <c r="FU15" s="477"/>
      <c r="FV15" s="477"/>
      <c r="FW15" s="477"/>
      <c r="FX15" s="477"/>
      <c r="FY15" s="477"/>
      <c r="FZ15" s="477"/>
      <c r="GA15" s="477"/>
      <c r="GB15" s="477"/>
      <c r="GC15" s="477"/>
      <c r="GD15" s="477"/>
      <c r="GE15" s="477"/>
      <c r="GF15" s="477"/>
      <c r="GG15" s="477"/>
      <c r="GH15" s="477"/>
      <c r="GI15" s="477"/>
      <c r="GJ15" s="477"/>
      <c r="GK15" s="477"/>
      <c r="GL15" s="477"/>
      <c r="GM15" s="477"/>
      <c r="GN15" s="477"/>
      <c r="GO15" s="477"/>
      <c r="GP15" s="477"/>
      <c r="GQ15" s="477"/>
      <c r="GR15" s="477"/>
      <c r="GS15" s="477"/>
      <c r="GT15" s="477"/>
      <c r="GU15" s="477"/>
      <c r="GV15" s="477"/>
      <c r="GW15" s="477"/>
      <c r="GX15" s="477"/>
      <c r="GY15" s="477"/>
      <c r="GZ15" s="477"/>
      <c r="HA15" s="477"/>
      <c r="HB15" s="477"/>
      <c r="HC15" s="477"/>
      <c r="HD15" s="477"/>
      <c r="HE15" s="477"/>
      <c r="HF15" s="477"/>
      <c r="HG15" s="477"/>
      <c r="HH15" s="477"/>
      <c r="HI15" s="477"/>
      <c r="HJ15" s="477"/>
      <c r="HK15" s="477"/>
      <c r="HL15" s="477"/>
      <c r="HM15" s="477"/>
      <c r="HN15" s="477"/>
      <c r="HO15" s="477"/>
      <c r="HP15" s="477"/>
      <c r="HQ15" s="477"/>
      <c r="HR15" s="477"/>
      <c r="HS15" s="477"/>
      <c r="HT15" s="477"/>
      <c r="HU15" s="477"/>
      <c r="HV15" s="477"/>
      <c r="HW15" s="477"/>
      <c r="HX15" s="477"/>
      <c r="HY15" s="477"/>
      <c r="HZ15" s="477"/>
      <c r="IA15" s="477"/>
      <c r="IB15" s="477"/>
      <c r="IC15" s="477"/>
      <c r="ID15" s="477"/>
      <c r="IE15" s="477"/>
      <c r="IF15" s="477"/>
      <c r="IG15" s="477"/>
      <c r="IH15" s="477"/>
      <c r="II15" s="477"/>
      <c r="IJ15" s="477"/>
      <c r="IK15" s="477"/>
      <c r="IL15" s="477"/>
      <c r="IM15" s="477"/>
      <c r="IN15" s="477"/>
      <c r="IO15" s="477"/>
      <c r="IP15" s="477"/>
      <c r="IQ15" s="477"/>
      <c r="IR15" s="477"/>
      <c r="IS15" s="477"/>
      <c r="IT15" s="477"/>
      <c r="IU15" s="477"/>
      <c r="IV15" s="477"/>
    </row>
    <row r="16" spans="1:256">
      <c r="A16" s="485" t="s">
        <v>9</v>
      </c>
      <c r="B16" s="486" t="s">
        <v>393</v>
      </c>
      <c r="C16" s="485" t="s">
        <v>9</v>
      </c>
      <c r="D16" s="486" t="s">
        <v>393</v>
      </c>
      <c r="E16" s="473" t="s">
        <v>101</v>
      </c>
      <c r="F16" s="480" t="s">
        <v>407</v>
      </c>
      <c r="G16" s="473" t="s">
        <v>18</v>
      </c>
      <c r="H16" s="1" t="s">
        <v>380</v>
      </c>
      <c r="I16" s="473" t="s">
        <v>21</v>
      </c>
      <c r="J16"/>
      <c r="K16" s="473" t="s">
        <v>15</v>
      </c>
      <c r="L16"/>
      <c r="M16" s="477"/>
      <c r="N16" s="477"/>
      <c r="O16" s="477"/>
      <c r="P16" s="477"/>
      <c r="Q16" s="477"/>
      <c r="R16" s="477"/>
      <c r="S16" s="477"/>
      <c r="T16" s="477"/>
      <c r="U16" s="477"/>
      <c r="V16" s="477"/>
      <c r="W16" s="477"/>
      <c r="X16" s="477"/>
      <c r="Y16" s="477"/>
      <c r="Z16" s="477"/>
      <c r="AA16" s="477"/>
      <c r="AB16" s="477"/>
      <c r="AC16" s="477"/>
      <c r="AD16" s="477"/>
      <c r="AE16" s="477"/>
      <c r="AF16" s="477"/>
      <c r="AG16" s="477"/>
      <c r="AH16" s="477"/>
      <c r="AI16" s="477"/>
      <c r="AJ16" s="477"/>
      <c r="AK16" s="477"/>
      <c r="AL16" s="477"/>
      <c r="AM16" s="477"/>
      <c r="AN16" s="477"/>
      <c r="AO16" s="477"/>
      <c r="AP16" s="477"/>
      <c r="AQ16" s="477"/>
      <c r="AR16" s="477"/>
      <c r="AS16" s="477"/>
      <c r="AT16" s="477"/>
      <c r="AU16" s="477"/>
      <c r="AV16" s="477"/>
      <c r="AW16" s="477"/>
      <c r="AX16" s="477"/>
      <c r="AY16" s="477"/>
      <c r="AZ16" s="477"/>
      <c r="BA16" s="477"/>
      <c r="BB16" s="477"/>
      <c r="BC16" s="477"/>
      <c r="BD16" s="477"/>
      <c r="BE16" s="477"/>
      <c r="BF16" s="477"/>
      <c r="BG16" s="477"/>
      <c r="BH16" s="477"/>
      <c r="BI16" s="477"/>
      <c r="BJ16" s="477"/>
      <c r="BK16" s="477"/>
      <c r="BL16" s="477"/>
      <c r="BM16" s="477"/>
      <c r="BN16" s="477"/>
      <c r="BO16" s="477"/>
      <c r="BP16" s="477"/>
      <c r="BQ16" s="477"/>
      <c r="BR16" s="477"/>
      <c r="BS16" s="477"/>
      <c r="BT16" s="477"/>
      <c r="BU16" s="477"/>
      <c r="BV16" s="477"/>
      <c r="BW16" s="477"/>
      <c r="BX16" s="477"/>
      <c r="BY16" s="477"/>
      <c r="BZ16" s="477"/>
      <c r="CA16" s="477"/>
      <c r="CB16" s="477"/>
      <c r="CC16" s="477"/>
      <c r="CD16" s="477"/>
      <c r="CE16" s="477"/>
      <c r="CF16" s="477"/>
      <c r="CG16" s="477"/>
      <c r="CH16" s="477"/>
      <c r="CI16" s="477"/>
      <c r="CJ16" s="477"/>
      <c r="CK16" s="477"/>
      <c r="CL16" s="477"/>
      <c r="CM16" s="477"/>
      <c r="CN16" s="477"/>
      <c r="CO16" s="477"/>
      <c r="CP16" s="477"/>
      <c r="CQ16" s="477"/>
      <c r="CR16" s="477"/>
      <c r="CS16" s="477"/>
      <c r="CT16" s="477"/>
      <c r="CU16" s="477"/>
      <c r="CV16" s="477"/>
      <c r="CW16" s="477"/>
      <c r="CX16" s="477"/>
      <c r="CY16" s="477"/>
      <c r="CZ16" s="477"/>
      <c r="DA16" s="477"/>
      <c r="DB16" s="477"/>
      <c r="DC16" s="477"/>
      <c r="DD16" s="477"/>
      <c r="DE16" s="477"/>
      <c r="DF16" s="477"/>
      <c r="DG16" s="477"/>
      <c r="DH16" s="477"/>
      <c r="DI16" s="477"/>
      <c r="DJ16" s="477"/>
      <c r="DK16" s="477"/>
      <c r="DL16" s="477"/>
      <c r="DM16" s="477"/>
      <c r="DN16" s="477"/>
      <c r="DO16" s="477"/>
      <c r="DP16" s="477"/>
      <c r="DQ16" s="477"/>
      <c r="DR16" s="477"/>
      <c r="DS16" s="477"/>
      <c r="DT16" s="477"/>
      <c r="DU16" s="477"/>
      <c r="DV16" s="477"/>
      <c r="DW16" s="477"/>
      <c r="DX16" s="477"/>
      <c r="DY16" s="477"/>
      <c r="DZ16" s="477"/>
      <c r="EA16" s="477"/>
      <c r="EB16" s="477"/>
      <c r="EC16" s="477"/>
      <c r="ED16" s="477"/>
      <c r="EE16" s="477"/>
      <c r="EF16" s="477"/>
      <c r="EG16" s="477"/>
      <c r="EH16" s="477"/>
      <c r="EI16" s="477"/>
      <c r="EJ16" s="477"/>
      <c r="EK16" s="477"/>
      <c r="EL16" s="477"/>
      <c r="EM16" s="477"/>
      <c r="EN16" s="477"/>
      <c r="EO16" s="477"/>
      <c r="EP16" s="477"/>
      <c r="EQ16" s="477"/>
      <c r="ER16" s="477"/>
      <c r="ES16" s="477"/>
      <c r="ET16" s="477"/>
      <c r="EU16" s="477"/>
      <c r="EV16" s="477"/>
      <c r="EW16" s="477"/>
      <c r="EX16" s="477"/>
      <c r="EY16" s="477"/>
      <c r="EZ16" s="477"/>
      <c r="FA16" s="477"/>
      <c r="FB16" s="477"/>
      <c r="FC16" s="477"/>
      <c r="FD16" s="477"/>
      <c r="FE16" s="477"/>
      <c r="FF16" s="477"/>
      <c r="FG16" s="477"/>
      <c r="FH16" s="477"/>
      <c r="FI16" s="477"/>
      <c r="FJ16" s="477"/>
      <c r="FK16" s="477"/>
      <c r="FL16" s="477"/>
      <c r="FM16" s="477"/>
      <c r="FN16" s="477"/>
      <c r="FO16" s="477"/>
      <c r="FP16" s="477"/>
      <c r="FQ16" s="477"/>
      <c r="FR16" s="477"/>
      <c r="FS16" s="477"/>
      <c r="FT16" s="477"/>
      <c r="FU16" s="477"/>
      <c r="FV16" s="477"/>
      <c r="FW16" s="477"/>
      <c r="FX16" s="477"/>
      <c r="FY16" s="477"/>
      <c r="FZ16" s="477"/>
      <c r="GA16" s="477"/>
      <c r="GB16" s="477"/>
      <c r="GC16" s="477"/>
      <c r="GD16" s="477"/>
      <c r="GE16" s="477"/>
      <c r="GF16" s="477"/>
      <c r="GG16" s="477"/>
      <c r="GH16" s="477"/>
      <c r="GI16" s="477"/>
      <c r="GJ16" s="477"/>
      <c r="GK16" s="477"/>
      <c r="GL16" s="477"/>
      <c r="GM16" s="477"/>
      <c r="GN16" s="477"/>
      <c r="GO16" s="477"/>
      <c r="GP16" s="477"/>
      <c r="GQ16" s="477"/>
      <c r="GR16" s="477"/>
      <c r="GS16" s="477"/>
      <c r="GT16" s="477"/>
      <c r="GU16" s="477"/>
      <c r="GV16" s="477"/>
      <c r="GW16" s="477"/>
      <c r="GX16" s="477"/>
      <c r="GY16" s="477"/>
      <c r="GZ16" s="477"/>
      <c r="HA16" s="477"/>
      <c r="HB16" s="477"/>
      <c r="HC16" s="477"/>
      <c r="HD16" s="477"/>
      <c r="HE16" s="477"/>
      <c r="HF16" s="477"/>
      <c r="HG16" s="477"/>
      <c r="HH16" s="477"/>
      <c r="HI16" s="477"/>
      <c r="HJ16" s="477"/>
      <c r="HK16" s="477"/>
      <c r="HL16" s="477"/>
      <c r="HM16" s="477"/>
      <c r="HN16" s="477"/>
      <c r="HO16" s="477"/>
      <c r="HP16" s="477"/>
      <c r="HQ16" s="477"/>
      <c r="HR16" s="477"/>
      <c r="HS16" s="477"/>
      <c r="HT16" s="477"/>
      <c r="HU16" s="477"/>
      <c r="HV16" s="477"/>
      <c r="HW16" s="477"/>
      <c r="HX16" s="477"/>
      <c r="HY16" s="477"/>
      <c r="HZ16" s="477"/>
      <c r="IA16" s="477"/>
      <c r="IB16" s="477"/>
      <c r="IC16" s="477"/>
      <c r="ID16" s="477"/>
      <c r="IE16" s="477"/>
      <c r="IF16" s="477"/>
      <c r="IG16" s="477"/>
      <c r="IH16" s="477"/>
      <c r="II16" s="477"/>
      <c r="IJ16" s="477"/>
      <c r="IK16" s="477"/>
      <c r="IL16" s="477"/>
      <c r="IM16" s="477"/>
      <c r="IN16" s="477"/>
      <c r="IO16" s="477"/>
      <c r="IP16" s="477"/>
      <c r="IQ16" s="477"/>
      <c r="IR16" s="477"/>
      <c r="IS16" s="477"/>
      <c r="IT16" s="477"/>
      <c r="IU16" s="477"/>
      <c r="IV16" s="477"/>
    </row>
    <row r="17" spans="1:256">
      <c r="A17" s="485" t="s">
        <v>87</v>
      </c>
      <c r="B17" s="486" t="s">
        <v>394</v>
      </c>
      <c r="C17" s="485" t="s">
        <v>87</v>
      </c>
      <c r="D17" s="486" t="s">
        <v>394</v>
      </c>
      <c r="E17" s="473" t="s">
        <v>102</v>
      </c>
      <c r="F17" s="490">
        <v>1E-3</v>
      </c>
      <c r="G17" s="473" t="s">
        <v>19</v>
      </c>
      <c r="H17" s="1" t="s">
        <v>381</v>
      </c>
      <c r="I17" s="474"/>
      <c r="J17" s="1" t="s">
        <v>428</v>
      </c>
      <c r="K17" s="473" t="s">
        <v>16</v>
      </c>
      <c r="L17"/>
      <c r="M17" s="477"/>
      <c r="N17" s="477"/>
      <c r="O17" s="477"/>
      <c r="P17" s="477"/>
      <c r="Q17" s="477"/>
      <c r="R17" s="477"/>
      <c r="S17" s="477"/>
      <c r="T17" s="477"/>
      <c r="U17" s="477"/>
      <c r="V17" s="477"/>
      <c r="W17" s="477"/>
      <c r="X17" s="477"/>
      <c r="Y17" s="477"/>
      <c r="Z17" s="477"/>
      <c r="AA17" s="477"/>
      <c r="AB17" s="477"/>
      <c r="AC17" s="477"/>
      <c r="AD17" s="477"/>
      <c r="AE17" s="477"/>
      <c r="AF17" s="477"/>
      <c r="AG17" s="477"/>
      <c r="AH17" s="477"/>
      <c r="AI17" s="477"/>
      <c r="AJ17" s="477"/>
      <c r="AK17" s="477"/>
      <c r="AL17" s="477"/>
      <c r="AM17" s="477"/>
      <c r="AN17" s="477"/>
      <c r="AO17" s="477"/>
      <c r="AP17" s="477"/>
      <c r="AQ17" s="477"/>
      <c r="AR17" s="477"/>
      <c r="AS17" s="477"/>
      <c r="AT17" s="477"/>
      <c r="AU17" s="477"/>
      <c r="AV17" s="477"/>
      <c r="AW17" s="477"/>
      <c r="AX17" s="477"/>
      <c r="AY17" s="477"/>
      <c r="AZ17" s="477"/>
      <c r="BA17" s="477"/>
      <c r="BB17" s="477"/>
      <c r="BC17" s="477"/>
      <c r="BD17" s="477"/>
      <c r="BE17" s="477"/>
      <c r="BF17" s="477"/>
      <c r="BG17" s="477"/>
      <c r="BH17" s="477"/>
      <c r="BI17" s="477"/>
      <c r="BJ17" s="477"/>
      <c r="BK17" s="477"/>
      <c r="BL17" s="477"/>
      <c r="BM17" s="477"/>
      <c r="BN17" s="477"/>
      <c r="BO17" s="477"/>
      <c r="BP17" s="477"/>
      <c r="BQ17" s="477"/>
      <c r="BR17" s="477"/>
      <c r="BS17" s="477"/>
      <c r="BT17" s="477"/>
      <c r="BU17" s="477"/>
      <c r="BV17" s="477"/>
      <c r="BW17" s="477"/>
      <c r="BX17" s="477"/>
      <c r="BY17" s="477"/>
      <c r="BZ17" s="477"/>
      <c r="CA17" s="477"/>
      <c r="CB17" s="477"/>
      <c r="CC17" s="477"/>
      <c r="CD17" s="477"/>
      <c r="CE17" s="477"/>
      <c r="CF17" s="477"/>
      <c r="CG17" s="477"/>
      <c r="CH17" s="477"/>
      <c r="CI17" s="477"/>
      <c r="CJ17" s="477"/>
      <c r="CK17" s="477"/>
      <c r="CL17" s="477"/>
      <c r="CM17" s="477"/>
      <c r="CN17" s="477"/>
      <c r="CO17" s="477"/>
      <c r="CP17" s="477"/>
      <c r="CQ17" s="477"/>
      <c r="CR17" s="477"/>
      <c r="CS17" s="477"/>
      <c r="CT17" s="477"/>
      <c r="CU17" s="477"/>
      <c r="CV17" s="477"/>
      <c r="CW17" s="477"/>
      <c r="CX17" s="477"/>
      <c r="CY17" s="477"/>
      <c r="CZ17" s="477"/>
      <c r="DA17" s="477"/>
      <c r="DB17" s="477"/>
      <c r="DC17" s="477"/>
      <c r="DD17" s="477"/>
      <c r="DE17" s="477"/>
      <c r="DF17" s="477"/>
      <c r="DG17" s="477"/>
      <c r="DH17" s="477"/>
      <c r="DI17" s="477"/>
      <c r="DJ17" s="477"/>
      <c r="DK17" s="477"/>
      <c r="DL17" s="477"/>
      <c r="DM17" s="477"/>
      <c r="DN17" s="477"/>
      <c r="DO17" s="477"/>
      <c r="DP17" s="477"/>
      <c r="DQ17" s="477"/>
      <c r="DR17" s="477"/>
      <c r="DS17" s="477"/>
      <c r="DT17" s="477"/>
      <c r="DU17" s="477"/>
      <c r="DV17" s="477"/>
      <c r="DW17" s="477"/>
      <c r="DX17" s="477"/>
      <c r="DY17" s="477"/>
      <c r="DZ17" s="477"/>
      <c r="EA17" s="477"/>
      <c r="EB17" s="477"/>
      <c r="EC17" s="477"/>
      <c r="ED17" s="477"/>
      <c r="EE17" s="477"/>
      <c r="EF17" s="477"/>
      <c r="EG17" s="477"/>
      <c r="EH17" s="477"/>
      <c r="EI17" s="477"/>
      <c r="EJ17" s="477"/>
      <c r="EK17" s="477"/>
      <c r="EL17" s="477"/>
      <c r="EM17" s="477"/>
      <c r="EN17" s="477"/>
      <c r="EO17" s="477"/>
      <c r="EP17" s="477"/>
      <c r="EQ17" s="477"/>
      <c r="ER17" s="477"/>
      <c r="ES17" s="477"/>
      <c r="ET17" s="477"/>
      <c r="EU17" s="477"/>
      <c r="EV17" s="477"/>
      <c r="EW17" s="477"/>
      <c r="EX17" s="477"/>
      <c r="EY17" s="477"/>
      <c r="EZ17" s="477"/>
      <c r="FA17" s="477"/>
      <c r="FB17" s="477"/>
      <c r="FC17" s="477"/>
      <c r="FD17" s="477"/>
      <c r="FE17" s="477"/>
      <c r="FF17" s="477"/>
      <c r="FG17" s="477"/>
      <c r="FH17" s="477"/>
      <c r="FI17" s="477"/>
      <c r="FJ17" s="477"/>
      <c r="FK17" s="477"/>
      <c r="FL17" s="477"/>
      <c r="FM17" s="477"/>
      <c r="FN17" s="477"/>
      <c r="FO17" s="477"/>
      <c r="FP17" s="477"/>
      <c r="FQ17" s="477"/>
      <c r="FR17" s="477"/>
      <c r="FS17" s="477"/>
      <c r="FT17" s="477"/>
      <c r="FU17" s="477"/>
      <c r="FV17" s="477"/>
      <c r="FW17" s="477"/>
      <c r="FX17" s="477"/>
      <c r="FY17" s="477"/>
      <c r="FZ17" s="477"/>
      <c r="GA17" s="477"/>
      <c r="GB17" s="477"/>
      <c r="GC17" s="477"/>
      <c r="GD17" s="477"/>
      <c r="GE17" s="477"/>
      <c r="GF17" s="477"/>
      <c r="GG17" s="477"/>
      <c r="GH17" s="477"/>
      <c r="GI17" s="477"/>
      <c r="GJ17" s="477"/>
      <c r="GK17" s="477"/>
      <c r="GL17" s="477"/>
      <c r="GM17" s="477"/>
      <c r="GN17" s="477"/>
      <c r="GO17" s="477"/>
      <c r="GP17" s="477"/>
      <c r="GQ17" s="477"/>
      <c r="GR17" s="477"/>
      <c r="GS17" s="477"/>
      <c r="GT17" s="477"/>
      <c r="GU17" s="477"/>
      <c r="GV17" s="477"/>
      <c r="GW17" s="477"/>
      <c r="GX17" s="477"/>
      <c r="GY17" s="477"/>
      <c r="GZ17" s="477"/>
      <c r="HA17" s="477"/>
      <c r="HB17" s="477"/>
      <c r="HC17" s="477"/>
      <c r="HD17" s="477"/>
      <c r="HE17" s="477"/>
      <c r="HF17" s="477"/>
      <c r="HG17" s="477"/>
      <c r="HH17" s="477"/>
      <c r="HI17" s="477"/>
      <c r="HJ17" s="477"/>
      <c r="HK17" s="477"/>
      <c r="HL17" s="477"/>
      <c r="HM17" s="477"/>
      <c r="HN17" s="477"/>
      <c r="HO17" s="477"/>
      <c r="HP17" s="477"/>
      <c r="HQ17" s="477"/>
      <c r="HR17" s="477"/>
      <c r="HS17" s="477"/>
      <c r="HT17" s="477"/>
      <c r="HU17" s="477"/>
      <c r="HV17" s="477"/>
      <c r="HW17" s="477"/>
      <c r="HX17" s="477"/>
      <c r="HY17" s="477"/>
      <c r="HZ17" s="477"/>
      <c r="IA17" s="477"/>
      <c r="IB17" s="477"/>
      <c r="IC17" s="477"/>
      <c r="ID17" s="477"/>
      <c r="IE17" s="477"/>
      <c r="IF17" s="477"/>
      <c r="IG17" s="477"/>
      <c r="IH17" s="477"/>
      <c r="II17" s="477"/>
      <c r="IJ17" s="477"/>
      <c r="IK17" s="477"/>
      <c r="IL17" s="477"/>
      <c r="IM17" s="477"/>
      <c r="IN17" s="477"/>
      <c r="IO17" s="477"/>
      <c r="IP17" s="477"/>
      <c r="IQ17" s="477"/>
      <c r="IR17" s="477"/>
      <c r="IS17" s="477"/>
      <c r="IT17" s="477"/>
      <c r="IU17" s="477"/>
      <c r="IV17" s="477"/>
    </row>
    <row r="18" spans="1:256">
      <c r="A18" s="485" t="s">
        <v>95</v>
      </c>
      <c r="B18" s="1" t="s">
        <v>395</v>
      </c>
      <c r="C18" s="485" t="s">
        <v>95</v>
      </c>
      <c r="D18" s="1" t="s">
        <v>395</v>
      </c>
      <c r="E18" s="473" t="s">
        <v>41</v>
      </c>
      <c r="F18" s="480" t="s">
        <v>359</v>
      </c>
      <c r="G18" s="473" t="s">
        <v>79</v>
      </c>
      <c r="H18"/>
      <c r="I18" s="474"/>
      <c r="J18" s="1" t="s">
        <v>429</v>
      </c>
      <c r="K18" s="473" t="s">
        <v>17</v>
      </c>
      <c r="L18"/>
      <c r="M18" s="477"/>
      <c r="N18" s="477"/>
      <c r="O18" s="477"/>
      <c r="P18" s="477"/>
      <c r="Q18" s="477"/>
      <c r="R18" s="477"/>
      <c r="S18" s="477"/>
      <c r="T18" s="477"/>
      <c r="U18" s="477"/>
      <c r="V18" s="477"/>
      <c r="W18" s="477"/>
      <c r="X18" s="477"/>
      <c r="Y18" s="477"/>
      <c r="Z18" s="477"/>
      <c r="AA18" s="477"/>
      <c r="AB18" s="477"/>
      <c r="AC18" s="477"/>
      <c r="AD18" s="477"/>
      <c r="AE18" s="477"/>
      <c r="AF18" s="477"/>
      <c r="AG18" s="477"/>
      <c r="AH18" s="477"/>
      <c r="AI18" s="477"/>
      <c r="AJ18" s="477"/>
      <c r="AK18" s="477"/>
      <c r="AL18" s="477"/>
      <c r="AM18" s="477"/>
      <c r="AN18" s="477"/>
      <c r="AO18" s="477"/>
      <c r="AP18" s="477"/>
      <c r="AQ18" s="477"/>
      <c r="AR18" s="477"/>
      <c r="AS18" s="477"/>
      <c r="AT18" s="477"/>
      <c r="AU18" s="477"/>
      <c r="AV18" s="477"/>
      <c r="AW18" s="477"/>
      <c r="AX18" s="477"/>
      <c r="AY18" s="477"/>
      <c r="AZ18" s="477"/>
      <c r="BA18" s="477"/>
      <c r="BB18" s="477"/>
      <c r="BC18" s="477"/>
      <c r="BD18" s="477"/>
      <c r="BE18" s="477"/>
      <c r="BF18" s="477"/>
      <c r="BG18" s="477"/>
      <c r="BH18" s="477"/>
      <c r="BI18" s="477"/>
      <c r="BJ18" s="477"/>
      <c r="BK18" s="477"/>
      <c r="BL18" s="477"/>
      <c r="BM18" s="477"/>
      <c r="BN18" s="477"/>
      <c r="BO18" s="477"/>
      <c r="BP18" s="477"/>
      <c r="BQ18" s="477"/>
      <c r="BR18" s="477"/>
      <c r="BS18" s="477"/>
      <c r="BT18" s="477"/>
      <c r="BU18" s="477"/>
      <c r="BV18" s="477"/>
      <c r="BW18" s="477"/>
      <c r="BX18" s="477"/>
      <c r="BY18" s="477"/>
      <c r="BZ18" s="477"/>
      <c r="CA18" s="477"/>
      <c r="CB18" s="477"/>
      <c r="CC18" s="477"/>
      <c r="CD18" s="477"/>
      <c r="CE18" s="477"/>
      <c r="CF18" s="477"/>
      <c r="CG18" s="477"/>
      <c r="CH18" s="477"/>
      <c r="CI18" s="477"/>
      <c r="CJ18" s="477"/>
      <c r="CK18" s="477"/>
      <c r="CL18" s="477"/>
      <c r="CM18" s="477"/>
      <c r="CN18" s="477"/>
      <c r="CO18" s="477"/>
      <c r="CP18" s="477"/>
      <c r="CQ18" s="477"/>
      <c r="CR18" s="477"/>
      <c r="CS18" s="477"/>
      <c r="CT18" s="477"/>
      <c r="CU18" s="477"/>
      <c r="CV18" s="477"/>
      <c r="CW18" s="477"/>
      <c r="CX18" s="477"/>
      <c r="CY18" s="477"/>
      <c r="CZ18" s="477"/>
      <c r="DA18" s="477"/>
      <c r="DB18" s="477"/>
      <c r="DC18" s="477"/>
      <c r="DD18" s="477"/>
      <c r="DE18" s="477"/>
      <c r="DF18" s="477"/>
      <c r="DG18" s="477"/>
      <c r="DH18" s="477"/>
      <c r="DI18" s="477"/>
      <c r="DJ18" s="477"/>
      <c r="DK18" s="477"/>
      <c r="DL18" s="477"/>
      <c r="DM18" s="477"/>
      <c r="DN18" s="477"/>
      <c r="DO18" s="477"/>
      <c r="DP18" s="477"/>
      <c r="DQ18" s="477"/>
      <c r="DR18" s="477"/>
      <c r="DS18" s="477"/>
      <c r="DT18" s="477"/>
      <c r="DU18" s="477"/>
      <c r="DV18" s="477"/>
      <c r="DW18" s="477"/>
      <c r="DX18" s="477"/>
      <c r="DY18" s="477"/>
      <c r="DZ18" s="477"/>
      <c r="EA18" s="477"/>
      <c r="EB18" s="477"/>
      <c r="EC18" s="477"/>
      <c r="ED18" s="477"/>
      <c r="EE18" s="477"/>
      <c r="EF18" s="477"/>
      <c r="EG18" s="477"/>
      <c r="EH18" s="477"/>
      <c r="EI18" s="477"/>
      <c r="EJ18" s="477"/>
      <c r="EK18" s="477"/>
      <c r="EL18" s="477"/>
      <c r="EM18" s="477"/>
      <c r="EN18" s="477"/>
      <c r="EO18" s="477"/>
      <c r="EP18" s="477"/>
      <c r="EQ18" s="477"/>
      <c r="ER18" s="477"/>
      <c r="ES18" s="477"/>
      <c r="ET18" s="477"/>
      <c r="EU18" s="477"/>
      <c r="EV18" s="477"/>
      <c r="EW18" s="477"/>
      <c r="EX18" s="477"/>
      <c r="EY18" s="477"/>
      <c r="EZ18" s="477"/>
      <c r="FA18" s="477"/>
      <c r="FB18" s="477"/>
      <c r="FC18" s="477"/>
      <c r="FD18" s="477"/>
      <c r="FE18" s="477"/>
      <c r="FF18" s="477"/>
      <c r="FG18" s="477"/>
      <c r="FH18" s="477"/>
      <c r="FI18" s="477"/>
      <c r="FJ18" s="477"/>
      <c r="FK18" s="477"/>
      <c r="FL18" s="477"/>
      <c r="FM18" s="477"/>
      <c r="FN18" s="477"/>
      <c r="FO18" s="477"/>
      <c r="FP18" s="477"/>
      <c r="FQ18" s="477"/>
      <c r="FR18" s="477"/>
      <c r="FS18" s="477"/>
      <c r="FT18" s="477"/>
      <c r="FU18" s="477"/>
      <c r="FV18" s="477"/>
      <c r="FW18" s="477"/>
      <c r="FX18" s="477"/>
      <c r="FY18" s="477"/>
      <c r="FZ18" s="477"/>
      <c r="GA18" s="477"/>
      <c r="GB18" s="477"/>
      <c r="GC18" s="477"/>
      <c r="GD18" s="477"/>
      <c r="GE18" s="477"/>
      <c r="GF18" s="477"/>
      <c r="GG18" s="477"/>
      <c r="GH18" s="477"/>
      <c r="GI18" s="477"/>
      <c r="GJ18" s="477"/>
      <c r="GK18" s="477"/>
      <c r="GL18" s="477"/>
      <c r="GM18" s="477"/>
      <c r="GN18" s="477"/>
      <c r="GO18" s="477"/>
      <c r="GP18" s="477"/>
      <c r="GQ18" s="477"/>
      <c r="GR18" s="477"/>
      <c r="GS18" s="477"/>
      <c r="GT18" s="477"/>
      <c r="GU18" s="477"/>
      <c r="GV18" s="477"/>
      <c r="GW18" s="477"/>
      <c r="GX18" s="477"/>
      <c r="GY18" s="477"/>
      <c r="GZ18" s="477"/>
      <c r="HA18" s="477"/>
      <c r="HB18" s="477"/>
      <c r="HC18" s="477"/>
      <c r="HD18" s="477"/>
      <c r="HE18" s="477"/>
      <c r="HF18" s="477"/>
      <c r="HG18" s="477"/>
      <c r="HH18" s="477"/>
      <c r="HI18" s="477"/>
      <c r="HJ18" s="477"/>
      <c r="HK18" s="477"/>
      <c r="HL18" s="477"/>
      <c r="HM18" s="477"/>
      <c r="HN18" s="477"/>
      <c r="HO18" s="477"/>
      <c r="HP18" s="477"/>
      <c r="HQ18" s="477"/>
      <c r="HR18" s="477"/>
      <c r="HS18" s="477"/>
      <c r="HT18" s="477"/>
      <c r="HU18" s="477"/>
      <c r="HV18" s="477"/>
      <c r="HW18" s="477"/>
      <c r="HX18" s="477"/>
      <c r="HY18" s="477"/>
      <c r="HZ18" s="477"/>
      <c r="IA18" s="477"/>
      <c r="IB18" s="477"/>
      <c r="IC18" s="477"/>
      <c r="ID18" s="477"/>
      <c r="IE18" s="477"/>
      <c r="IF18" s="477"/>
      <c r="IG18" s="477"/>
      <c r="IH18" s="477"/>
      <c r="II18" s="477"/>
      <c r="IJ18" s="477"/>
      <c r="IK18" s="477"/>
      <c r="IL18" s="477"/>
      <c r="IM18" s="477"/>
      <c r="IN18" s="477"/>
      <c r="IO18" s="477"/>
      <c r="IP18" s="477"/>
      <c r="IQ18" s="477"/>
      <c r="IR18" s="477"/>
      <c r="IS18" s="477"/>
      <c r="IT18" s="477"/>
      <c r="IU18" s="477"/>
      <c r="IV18" s="477"/>
    </row>
    <row r="19" spans="1:256">
      <c r="A19" s="483" t="s">
        <v>10</v>
      </c>
      <c r="B19" s="1" t="s">
        <v>396</v>
      </c>
      <c r="C19" s="483" t="s">
        <v>10</v>
      </c>
      <c r="D19" s="1" t="s">
        <v>396</v>
      </c>
      <c r="E19" s="473" t="s">
        <v>103</v>
      </c>
      <c r="F19" s="480" t="s">
        <v>371</v>
      </c>
      <c r="G19" s="473" t="s">
        <v>62</v>
      </c>
      <c r="H19" t="s">
        <v>382</v>
      </c>
      <c r="I19" s="474"/>
      <c r="J19" s="1" t="s">
        <v>417</v>
      </c>
      <c r="K19" s="473" t="s">
        <v>18</v>
      </c>
      <c r="L19"/>
      <c r="M19" s="477"/>
      <c r="N19" s="477"/>
      <c r="O19" s="477"/>
      <c r="P19" s="477"/>
      <c r="Q19" s="477"/>
      <c r="R19" s="477"/>
      <c r="S19" s="477"/>
      <c r="T19" s="477"/>
      <c r="U19" s="477"/>
      <c r="V19" s="477"/>
      <c r="W19" s="477"/>
      <c r="X19" s="477"/>
      <c r="Y19" s="477"/>
      <c r="Z19" s="477"/>
      <c r="AA19" s="477"/>
      <c r="AB19" s="477"/>
      <c r="AC19" s="477"/>
      <c r="AD19" s="477"/>
      <c r="AE19" s="477"/>
      <c r="AF19" s="477"/>
      <c r="AG19" s="477"/>
      <c r="AH19" s="477"/>
      <c r="AI19" s="477"/>
      <c r="AJ19" s="477"/>
      <c r="AK19" s="477"/>
      <c r="AL19" s="477"/>
      <c r="AM19" s="477"/>
      <c r="AN19" s="477"/>
      <c r="AO19" s="477"/>
      <c r="AP19" s="477"/>
      <c r="AQ19" s="477"/>
      <c r="AR19" s="477"/>
      <c r="AS19" s="477"/>
      <c r="AT19" s="477"/>
      <c r="AU19" s="477"/>
      <c r="AV19" s="477"/>
      <c r="AW19" s="477"/>
      <c r="AX19" s="477"/>
      <c r="AY19" s="477"/>
      <c r="AZ19" s="477"/>
      <c r="BA19" s="477"/>
      <c r="BB19" s="477"/>
      <c r="BC19" s="477"/>
      <c r="BD19" s="477"/>
      <c r="BE19" s="477"/>
      <c r="BF19" s="477"/>
      <c r="BG19" s="477"/>
      <c r="BH19" s="477"/>
      <c r="BI19" s="477"/>
      <c r="BJ19" s="477"/>
      <c r="BK19" s="477"/>
      <c r="BL19" s="477"/>
      <c r="BM19" s="477"/>
      <c r="BN19" s="477"/>
      <c r="BO19" s="477"/>
      <c r="BP19" s="477"/>
      <c r="BQ19" s="477"/>
      <c r="BR19" s="477"/>
      <c r="BS19" s="477"/>
      <c r="BT19" s="477"/>
      <c r="BU19" s="477"/>
      <c r="BV19" s="477"/>
      <c r="BW19" s="477"/>
      <c r="BX19" s="477"/>
      <c r="BY19" s="477"/>
      <c r="BZ19" s="477"/>
      <c r="CA19" s="477"/>
      <c r="CB19" s="477"/>
      <c r="CC19" s="477"/>
      <c r="CD19" s="477"/>
      <c r="CE19" s="477"/>
      <c r="CF19" s="477"/>
      <c r="CG19" s="477"/>
      <c r="CH19" s="477"/>
      <c r="CI19" s="477"/>
      <c r="CJ19" s="477"/>
      <c r="CK19" s="477"/>
      <c r="CL19" s="477"/>
      <c r="CM19" s="477"/>
      <c r="CN19" s="477"/>
      <c r="CO19" s="477"/>
      <c r="CP19" s="477"/>
      <c r="CQ19" s="477"/>
      <c r="CR19" s="477"/>
      <c r="CS19" s="477"/>
      <c r="CT19" s="477"/>
      <c r="CU19" s="477"/>
      <c r="CV19" s="477"/>
      <c r="CW19" s="477"/>
      <c r="CX19" s="477"/>
      <c r="CY19" s="477"/>
      <c r="CZ19" s="477"/>
      <c r="DA19" s="477"/>
      <c r="DB19" s="477"/>
      <c r="DC19" s="477"/>
      <c r="DD19" s="477"/>
      <c r="DE19" s="477"/>
      <c r="DF19" s="477"/>
      <c r="DG19" s="477"/>
      <c r="DH19" s="477"/>
      <c r="DI19" s="477"/>
      <c r="DJ19" s="477"/>
      <c r="DK19" s="477"/>
      <c r="DL19" s="477"/>
      <c r="DM19" s="477"/>
      <c r="DN19" s="477"/>
      <c r="DO19" s="477"/>
      <c r="DP19" s="477"/>
      <c r="DQ19" s="477"/>
      <c r="DR19" s="477"/>
      <c r="DS19" s="477"/>
      <c r="DT19" s="477"/>
      <c r="DU19" s="477"/>
      <c r="DV19" s="477"/>
      <c r="DW19" s="477"/>
      <c r="DX19" s="477"/>
      <c r="DY19" s="477"/>
      <c r="DZ19" s="477"/>
      <c r="EA19" s="477"/>
      <c r="EB19" s="477"/>
      <c r="EC19" s="477"/>
      <c r="ED19" s="477"/>
      <c r="EE19" s="477"/>
      <c r="EF19" s="477"/>
      <c r="EG19" s="477"/>
      <c r="EH19" s="477"/>
      <c r="EI19" s="477"/>
      <c r="EJ19" s="477"/>
      <c r="EK19" s="477"/>
      <c r="EL19" s="477"/>
      <c r="EM19" s="477"/>
      <c r="EN19" s="477"/>
      <c r="EO19" s="477"/>
      <c r="EP19" s="477"/>
      <c r="EQ19" s="477"/>
      <c r="ER19" s="477"/>
      <c r="ES19" s="477"/>
      <c r="ET19" s="477"/>
      <c r="EU19" s="477"/>
      <c r="EV19" s="477"/>
      <c r="EW19" s="477"/>
      <c r="EX19" s="477"/>
      <c r="EY19" s="477"/>
      <c r="EZ19" s="477"/>
      <c r="FA19" s="477"/>
      <c r="FB19" s="477"/>
      <c r="FC19" s="477"/>
      <c r="FD19" s="477"/>
      <c r="FE19" s="477"/>
      <c r="FF19" s="477"/>
      <c r="FG19" s="477"/>
      <c r="FH19" s="477"/>
      <c r="FI19" s="477"/>
      <c r="FJ19" s="477"/>
      <c r="FK19" s="477"/>
      <c r="FL19" s="477"/>
      <c r="FM19" s="477"/>
      <c r="FN19" s="477"/>
      <c r="FO19" s="477"/>
      <c r="FP19" s="477"/>
      <c r="FQ19" s="477"/>
      <c r="FR19" s="477"/>
      <c r="FS19" s="477"/>
      <c r="FT19" s="477"/>
      <c r="FU19" s="477"/>
      <c r="FV19" s="477"/>
      <c r="FW19" s="477"/>
      <c r="FX19" s="477"/>
      <c r="FY19" s="477"/>
      <c r="FZ19" s="477"/>
      <c r="GA19" s="477"/>
      <c r="GB19" s="477"/>
      <c r="GC19" s="477"/>
      <c r="GD19" s="477"/>
      <c r="GE19" s="477"/>
      <c r="GF19" s="477"/>
      <c r="GG19" s="477"/>
      <c r="GH19" s="477"/>
      <c r="GI19" s="477"/>
      <c r="GJ19" s="477"/>
      <c r="GK19" s="477"/>
      <c r="GL19" s="477"/>
      <c r="GM19" s="477"/>
      <c r="GN19" s="477"/>
      <c r="GO19" s="477"/>
      <c r="GP19" s="477"/>
      <c r="GQ19" s="477"/>
      <c r="GR19" s="477"/>
      <c r="GS19" s="477"/>
      <c r="GT19" s="477"/>
      <c r="GU19" s="477"/>
      <c r="GV19" s="477"/>
      <c r="GW19" s="477"/>
      <c r="GX19" s="477"/>
      <c r="GY19" s="477"/>
      <c r="GZ19" s="477"/>
      <c r="HA19" s="477"/>
      <c r="HB19" s="477"/>
      <c r="HC19" s="477"/>
      <c r="HD19" s="477"/>
      <c r="HE19" s="477"/>
      <c r="HF19" s="477"/>
      <c r="HG19" s="477"/>
      <c r="HH19" s="477"/>
      <c r="HI19" s="477"/>
      <c r="HJ19" s="477"/>
      <c r="HK19" s="477"/>
      <c r="HL19" s="477"/>
      <c r="HM19" s="477"/>
      <c r="HN19" s="477"/>
      <c r="HO19" s="477"/>
      <c r="HP19" s="477"/>
      <c r="HQ19" s="477"/>
      <c r="HR19" s="477"/>
      <c r="HS19" s="477"/>
      <c r="HT19" s="477"/>
      <c r="HU19" s="477"/>
      <c r="HV19" s="477"/>
      <c r="HW19" s="477"/>
      <c r="HX19" s="477"/>
      <c r="HY19" s="477"/>
      <c r="HZ19" s="477"/>
      <c r="IA19" s="477"/>
      <c r="IB19" s="477"/>
      <c r="IC19" s="477"/>
      <c r="ID19" s="477"/>
      <c r="IE19" s="477"/>
      <c r="IF19" s="477"/>
      <c r="IG19" s="477"/>
      <c r="IH19" s="477"/>
      <c r="II19" s="477"/>
      <c r="IJ19" s="477"/>
      <c r="IK19" s="477"/>
      <c r="IL19" s="477"/>
      <c r="IM19" s="477"/>
      <c r="IN19" s="477"/>
      <c r="IO19" s="477"/>
      <c r="IP19" s="477"/>
      <c r="IQ19" s="477"/>
      <c r="IR19" s="477"/>
      <c r="IS19" s="477"/>
      <c r="IT19" s="477"/>
      <c r="IU19" s="477"/>
      <c r="IV19" s="477"/>
    </row>
    <row r="20" spans="1:256">
      <c r="A20" s="483" t="s">
        <v>92</v>
      </c>
      <c r="B20" s="1"/>
      <c r="C20" s="483" t="s">
        <v>92</v>
      </c>
      <c r="D20" s="1"/>
      <c r="E20" s="473" t="s">
        <v>104</v>
      </c>
      <c r="F20" s="480" t="s">
        <v>408</v>
      </c>
      <c r="G20" s="475" t="s">
        <v>81</v>
      </c>
      <c r="H20"/>
      <c r="I20" s="474"/>
      <c r="J20" s="1" t="s">
        <v>430</v>
      </c>
      <c r="K20" s="473" t="s">
        <v>19</v>
      </c>
      <c r="L20"/>
      <c r="M20" s="477"/>
      <c r="N20" s="477"/>
      <c r="O20" s="477"/>
      <c r="P20" s="477"/>
      <c r="Q20" s="477"/>
      <c r="R20" s="477"/>
      <c r="S20" s="477"/>
      <c r="T20" s="477"/>
      <c r="U20" s="477"/>
      <c r="V20" s="477"/>
      <c r="W20" s="477"/>
      <c r="X20" s="477"/>
      <c r="Y20" s="477"/>
      <c r="Z20" s="477"/>
      <c r="AA20" s="477"/>
      <c r="AB20" s="477"/>
      <c r="AC20" s="477"/>
      <c r="AD20" s="477"/>
      <c r="AE20" s="477"/>
      <c r="AF20" s="477"/>
      <c r="AG20" s="477"/>
      <c r="AH20" s="477"/>
      <c r="AI20" s="477"/>
      <c r="AJ20" s="477"/>
      <c r="AK20" s="477"/>
      <c r="AL20" s="477"/>
      <c r="AM20" s="477"/>
      <c r="AN20" s="477"/>
      <c r="AO20" s="477"/>
      <c r="AP20" s="477"/>
      <c r="AQ20" s="477"/>
      <c r="AR20" s="477"/>
      <c r="AS20" s="477"/>
      <c r="AT20" s="477"/>
      <c r="AU20" s="477"/>
      <c r="AV20" s="477"/>
      <c r="AW20" s="477"/>
      <c r="AX20" s="477"/>
      <c r="AY20" s="477"/>
      <c r="AZ20" s="477"/>
      <c r="BA20" s="477"/>
      <c r="BB20" s="477"/>
      <c r="BC20" s="477"/>
      <c r="BD20" s="477"/>
      <c r="BE20" s="477"/>
      <c r="BF20" s="477"/>
      <c r="BG20" s="477"/>
      <c r="BH20" s="477"/>
      <c r="BI20" s="477"/>
      <c r="BJ20" s="477"/>
      <c r="BK20" s="477"/>
      <c r="BL20" s="477"/>
      <c r="BM20" s="477"/>
      <c r="BN20" s="477"/>
      <c r="BO20" s="477"/>
      <c r="BP20" s="477"/>
      <c r="BQ20" s="477"/>
      <c r="BR20" s="477"/>
      <c r="BS20" s="477"/>
      <c r="BT20" s="477"/>
      <c r="BU20" s="477"/>
      <c r="BV20" s="477"/>
      <c r="BW20" s="477"/>
      <c r="BX20" s="477"/>
      <c r="BY20" s="477"/>
      <c r="BZ20" s="477"/>
      <c r="CA20" s="477"/>
      <c r="CB20" s="477"/>
      <c r="CC20" s="477"/>
      <c r="CD20" s="477"/>
      <c r="CE20" s="477"/>
      <c r="CF20" s="477"/>
      <c r="CG20" s="477"/>
      <c r="CH20" s="477"/>
      <c r="CI20" s="477"/>
      <c r="CJ20" s="477"/>
      <c r="CK20" s="477"/>
      <c r="CL20" s="477"/>
      <c r="CM20" s="477"/>
      <c r="CN20" s="477"/>
      <c r="CO20" s="477"/>
      <c r="CP20" s="477"/>
      <c r="CQ20" s="477"/>
      <c r="CR20" s="477"/>
      <c r="CS20" s="477"/>
      <c r="CT20" s="477"/>
      <c r="CU20" s="477"/>
      <c r="CV20" s="477"/>
      <c r="CW20" s="477"/>
      <c r="CX20" s="477"/>
      <c r="CY20" s="477"/>
      <c r="CZ20" s="477"/>
      <c r="DA20" s="477"/>
      <c r="DB20" s="477"/>
      <c r="DC20" s="477"/>
      <c r="DD20" s="477"/>
      <c r="DE20" s="477"/>
      <c r="DF20" s="477"/>
      <c r="DG20" s="477"/>
      <c r="DH20" s="477"/>
      <c r="DI20" s="477"/>
      <c r="DJ20" s="477"/>
      <c r="DK20" s="477"/>
      <c r="DL20" s="477"/>
      <c r="DM20" s="477"/>
      <c r="DN20" s="477"/>
      <c r="DO20" s="477"/>
      <c r="DP20" s="477"/>
      <c r="DQ20" s="477"/>
      <c r="DR20" s="477"/>
      <c r="DS20" s="477"/>
      <c r="DT20" s="477"/>
      <c r="DU20" s="477"/>
      <c r="DV20" s="477"/>
      <c r="DW20" s="477"/>
      <c r="DX20" s="477"/>
      <c r="DY20" s="477"/>
      <c r="DZ20" s="477"/>
      <c r="EA20" s="477"/>
      <c r="EB20" s="477"/>
      <c r="EC20" s="477"/>
      <c r="ED20" s="477"/>
      <c r="EE20" s="477"/>
      <c r="EF20" s="477"/>
      <c r="EG20" s="477"/>
      <c r="EH20" s="477"/>
      <c r="EI20" s="477"/>
      <c r="EJ20" s="477"/>
      <c r="EK20" s="477"/>
      <c r="EL20" s="477"/>
      <c r="EM20" s="477"/>
      <c r="EN20" s="477"/>
      <c r="EO20" s="477"/>
      <c r="EP20" s="477"/>
      <c r="EQ20" s="477"/>
      <c r="ER20" s="477"/>
      <c r="ES20" s="477"/>
      <c r="ET20" s="477"/>
      <c r="EU20" s="477"/>
      <c r="EV20" s="477"/>
      <c r="EW20" s="477"/>
      <c r="EX20" s="477"/>
      <c r="EY20" s="477"/>
      <c r="EZ20" s="477"/>
      <c r="FA20" s="477"/>
      <c r="FB20" s="477"/>
      <c r="FC20" s="477"/>
      <c r="FD20" s="477"/>
      <c r="FE20" s="477"/>
      <c r="FF20" s="477"/>
      <c r="FG20" s="477"/>
      <c r="FH20" s="477"/>
      <c r="FI20" s="477"/>
      <c r="FJ20" s="477"/>
      <c r="FK20" s="477"/>
      <c r="FL20" s="477"/>
      <c r="FM20" s="477"/>
      <c r="FN20" s="477"/>
      <c r="FO20" s="477"/>
      <c r="FP20" s="477"/>
      <c r="FQ20" s="477"/>
      <c r="FR20" s="477"/>
      <c r="FS20" s="477"/>
      <c r="FT20" s="477"/>
      <c r="FU20" s="477"/>
      <c r="FV20" s="477"/>
      <c r="FW20" s="477"/>
      <c r="FX20" s="477"/>
      <c r="FY20" s="477"/>
      <c r="FZ20" s="477"/>
      <c r="GA20" s="477"/>
      <c r="GB20" s="477"/>
      <c r="GC20" s="477"/>
      <c r="GD20" s="477"/>
      <c r="GE20" s="477"/>
      <c r="GF20" s="477"/>
      <c r="GG20" s="477"/>
      <c r="GH20" s="477"/>
      <c r="GI20" s="477"/>
      <c r="GJ20" s="477"/>
      <c r="GK20" s="477"/>
      <c r="GL20" s="477"/>
      <c r="GM20" s="477"/>
      <c r="GN20" s="477"/>
      <c r="GO20" s="477"/>
      <c r="GP20" s="477"/>
      <c r="GQ20" s="477"/>
      <c r="GR20" s="477"/>
      <c r="GS20" s="477"/>
      <c r="GT20" s="477"/>
      <c r="GU20" s="477"/>
      <c r="GV20" s="477"/>
      <c r="GW20" s="477"/>
      <c r="GX20" s="477"/>
      <c r="GY20" s="477"/>
      <c r="GZ20" s="477"/>
      <c r="HA20" s="477"/>
      <c r="HB20" s="477"/>
      <c r="HC20" s="477"/>
      <c r="HD20" s="477"/>
      <c r="HE20" s="477"/>
      <c r="HF20" s="477"/>
      <c r="HG20" s="477"/>
      <c r="HH20" s="477"/>
      <c r="HI20" s="477"/>
      <c r="HJ20" s="477"/>
      <c r="HK20" s="477"/>
      <c r="HL20" s="477"/>
      <c r="HM20" s="477"/>
      <c r="HN20" s="477"/>
      <c r="HO20" s="477"/>
      <c r="HP20" s="477"/>
      <c r="HQ20" s="477"/>
      <c r="HR20" s="477"/>
      <c r="HS20" s="477"/>
      <c r="HT20" s="477"/>
      <c r="HU20" s="477"/>
      <c r="HV20" s="477"/>
      <c r="HW20" s="477"/>
      <c r="HX20" s="477"/>
      <c r="HY20" s="477"/>
      <c r="HZ20" s="477"/>
      <c r="IA20" s="477"/>
      <c r="IB20" s="477"/>
      <c r="IC20" s="477"/>
      <c r="ID20" s="477"/>
      <c r="IE20" s="477"/>
      <c r="IF20" s="477"/>
      <c r="IG20" s="477"/>
      <c r="IH20" s="477"/>
      <c r="II20" s="477"/>
      <c r="IJ20" s="477"/>
      <c r="IK20" s="477"/>
      <c r="IL20" s="477"/>
      <c r="IM20" s="477"/>
      <c r="IN20" s="477"/>
      <c r="IO20" s="477"/>
      <c r="IP20" s="477"/>
      <c r="IQ20" s="477"/>
      <c r="IR20" s="477"/>
      <c r="IS20" s="477"/>
      <c r="IT20" s="477"/>
      <c r="IU20" s="477"/>
      <c r="IV20" s="477"/>
    </row>
    <row r="21" spans="1:256">
      <c r="A21" s="483" t="s">
        <v>93</v>
      </c>
      <c r="B21" s="1" t="s">
        <v>397</v>
      </c>
      <c r="C21" s="483" t="s">
        <v>93</v>
      </c>
      <c r="D21" s="1" t="s">
        <v>397</v>
      </c>
      <c r="E21" s="473" t="s">
        <v>108</v>
      </c>
      <c r="F21" s="480"/>
      <c r="G21" s="474"/>
      <c r="H21"/>
      <c r="I21" s="474"/>
      <c r="J21" s="1" t="s">
        <v>431</v>
      </c>
      <c r="K21" s="473" t="s">
        <v>20</v>
      </c>
      <c r="L21"/>
      <c r="M21" s="477"/>
      <c r="N21" s="477"/>
      <c r="O21" s="477"/>
      <c r="P21" s="477"/>
      <c r="Q21" s="477"/>
      <c r="R21" s="477"/>
      <c r="S21" s="477"/>
      <c r="T21" s="477"/>
      <c r="U21" s="477"/>
      <c r="V21" s="477"/>
      <c r="W21" s="477"/>
      <c r="X21" s="477"/>
      <c r="Y21" s="477"/>
      <c r="Z21" s="477"/>
      <c r="AA21" s="477"/>
      <c r="AB21" s="477"/>
      <c r="AC21" s="477"/>
      <c r="AD21" s="477"/>
      <c r="AE21" s="477"/>
      <c r="AF21" s="477"/>
      <c r="AG21" s="477"/>
      <c r="AH21" s="477"/>
      <c r="AI21" s="477"/>
      <c r="AJ21" s="477"/>
      <c r="AK21" s="477"/>
      <c r="AL21" s="477"/>
      <c r="AM21" s="477"/>
      <c r="AN21" s="477"/>
      <c r="AO21" s="477"/>
      <c r="AP21" s="477"/>
      <c r="AQ21" s="477"/>
      <c r="AR21" s="477"/>
      <c r="AS21" s="477"/>
      <c r="AT21" s="477"/>
      <c r="AU21" s="477"/>
      <c r="AV21" s="477"/>
      <c r="AW21" s="477"/>
      <c r="AX21" s="477"/>
      <c r="AY21" s="477"/>
      <c r="AZ21" s="477"/>
      <c r="BA21" s="477"/>
      <c r="BB21" s="477"/>
      <c r="BC21" s="477"/>
      <c r="BD21" s="477"/>
      <c r="BE21" s="477"/>
      <c r="BF21" s="477"/>
      <c r="BG21" s="477"/>
      <c r="BH21" s="477"/>
      <c r="BI21" s="477"/>
      <c r="BJ21" s="477"/>
      <c r="BK21" s="477"/>
      <c r="BL21" s="477"/>
      <c r="BM21" s="477"/>
      <c r="BN21" s="477"/>
      <c r="BO21" s="477"/>
      <c r="BP21" s="477"/>
      <c r="BQ21" s="477"/>
      <c r="BR21" s="477"/>
      <c r="BS21" s="477"/>
      <c r="BT21" s="477"/>
      <c r="BU21" s="477"/>
      <c r="BV21" s="477"/>
      <c r="BW21" s="477"/>
      <c r="BX21" s="477"/>
      <c r="BY21" s="477"/>
      <c r="BZ21" s="477"/>
      <c r="CA21" s="477"/>
      <c r="CB21" s="477"/>
      <c r="CC21" s="477"/>
      <c r="CD21" s="477"/>
      <c r="CE21" s="477"/>
      <c r="CF21" s="477"/>
      <c r="CG21" s="477"/>
      <c r="CH21" s="477"/>
      <c r="CI21" s="477"/>
      <c r="CJ21" s="477"/>
      <c r="CK21" s="477"/>
      <c r="CL21" s="477"/>
      <c r="CM21" s="477"/>
      <c r="CN21" s="477"/>
      <c r="CO21" s="477"/>
      <c r="CP21" s="477"/>
      <c r="CQ21" s="477"/>
      <c r="CR21" s="477"/>
      <c r="CS21" s="477"/>
      <c r="CT21" s="477"/>
      <c r="CU21" s="477"/>
      <c r="CV21" s="477"/>
      <c r="CW21" s="477"/>
      <c r="CX21" s="477"/>
      <c r="CY21" s="477"/>
      <c r="CZ21" s="477"/>
      <c r="DA21" s="477"/>
      <c r="DB21" s="477"/>
      <c r="DC21" s="477"/>
      <c r="DD21" s="477"/>
      <c r="DE21" s="477"/>
      <c r="DF21" s="477"/>
      <c r="DG21" s="477"/>
      <c r="DH21" s="477"/>
      <c r="DI21" s="477"/>
      <c r="DJ21" s="477"/>
      <c r="DK21" s="477"/>
      <c r="DL21" s="477"/>
      <c r="DM21" s="477"/>
      <c r="DN21" s="477"/>
      <c r="DO21" s="477"/>
      <c r="DP21" s="477"/>
      <c r="DQ21" s="477"/>
      <c r="DR21" s="477"/>
      <c r="DS21" s="477"/>
      <c r="DT21" s="477"/>
      <c r="DU21" s="477"/>
      <c r="DV21" s="477"/>
      <c r="DW21" s="477"/>
      <c r="DX21" s="477"/>
      <c r="DY21" s="477"/>
      <c r="DZ21" s="477"/>
      <c r="EA21" s="477"/>
      <c r="EB21" s="477"/>
      <c r="EC21" s="477"/>
      <c r="ED21" s="477"/>
      <c r="EE21" s="477"/>
      <c r="EF21" s="477"/>
      <c r="EG21" s="477"/>
      <c r="EH21" s="477"/>
      <c r="EI21" s="477"/>
      <c r="EJ21" s="477"/>
      <c r="EK21" s="477"/>
      <c r="EL21" s="477"/>
      <c r="EM21" s="477"/>
      <c r="EN21" s="477"/>
      <c r="EO21" s="477"/>
      <c r="EP21" s="477"/>
      <c r="EQ21" s="477"/>
      <c r="ER21" s="477"/>
      <c r="ES21" s="477"/>
      <c r="ET21" s="477"/>
      <c r="EU21" s="477"/>
      <c r="EV21" s="477"/>
      <c r="EW21" s="477"/>
      <c r="EX21" s="477"/>
      <c r="EY21" s="477"/>
      <c r="EZ21" s="477"/>
      <c r="FA21" s="477"/>
      <c r="FB21" s="477"/>
      <c r="FC21" s="477"/>
      <c r="FD21" s="477"/>
      <c r="FE21" s="477"/>
      <c r="FF21" s="477"/>
      <c r="FG21" s="477"/>
      <c r="FH21" s="477"/>
      <c r="FI21" s="477"/>
      <c r="FJ21" s="477"/>
      <c r="FK21" s="477"/>
      <c r="FL21" s="477"/>
      <c r="FM21" s="477"/>
      <c r="FN21" s="477"/>
      <c r="FO21" s="477"/>
      <c r="FP21" s="477"/>
      <c r="FQ21" s="477"/>
      <c r="FR21" s="477"/>
      <c r="FS21" s="477"/>
      <c r="FT21" s="477"/>
      <c r="FU21" s="477"/>
      <c r="FV21" s="477"/>
      <c r="FW21" s="477"/>
      <c r="FX21" s="477"/>
      <c r="FY21" s="477"/>
      <c r="FZ21" s="477"/>
      <c r="GA21" s="477"/>
      <c r="GB21" s="477"/>
      <c r="GC21" s="477"/>
      <c r="GD21" s="477"/>
      <c r="GE21" s="477"/>
      <c r="GF21" s="477"/>
      <c r="GG21" s="477"/>
      <c r="GH21" s="477"/>
      <c r="GI21" s="477"/>
      <c r="GJ21" s="477"/>
      <c r="GK21" s="477"/>
      <c r="GL21" s="477"/>
      <c r="GM21" s="477"/>
      <c r="GN21" s="477"/>
      <c r="GO21" s="477"/>
      <c r="GP21" s="477"/>
      <c r="GQ21" s="477"/>
      <c r="GR21" s="477"/>
      <c r="GS21" s="477"/>
      <c r="GT21" s="477"/>
      <c r="GU21" s="477"/>
      <c r="GV21" s="477"/>
      <c r="GW21" s="477"/>
      <c r="GX21" s="477"/>
      <c r="GY21" s="477"/>
      <c r="GZ21" s="477"/>
      <c r="HA21" s="477"/>
      <c r="HB21" s="477"/>
      <c r="HC21" s="477"/>
      <c r="HD21" s="477"/>
      <c r="HE21" s="477"/>
      <c r="HF21" s="477"/>
      <c r="HG21" s="477"/>
      <c r="HH21" s="477"/>
      <c r="HI21" s="477"/>
      <c r="HJ21" s="477"/>
      <c r="HK21" s="477"/>
      <c r="HL21" s="477"/>
      <c r="HM21" s="477"/>
      <c r="HN21" s="477"/>
      <c r="HO21" s="477"/>
      <c r="HP21" s="477"/>
      <c r="HQ21" s="477"/>
      <c r="HR21" s="477"/>
      <c r="HS21" s="477"/>
      <c r="HT21" s="477"/>
      <c r="HU21" s="477"/>
      <c r="HV21" s="477"/>
      <c r="HW21" s="477"/>
      <c r="HX21" s="477"/>
      <c r="HY21" s="477"/>
      <c r="HZ21" s="477"/>
      <c r="IA21" s="477"/>
      <c r="IB21" s="477"/>
      <c r="IC21" s="477"/>
      <c r="ID21" s="477"/>
      <c r="IE21" s="477"/>
      <c r="IF21" s="477"/>
      <c r="IG21" s="477"/>
      <c r="IH21" s="477"/>
      <c r="II21" s="477"/>
      <c r="IJ21" s="477"/>
      <c r="IK21" s="477"/>
      <c r="IL21" s="477"/>
      <c r="IM21" s="477"/>
      <c r="IN21" s="477"/>
      <c r="IO21" s="477"/>
      <c r="IP21" s="477"/>
      <c r="IQ21" s="477"/>
      <c r="IR21" s="477"/>
      <c r="IS21" s="477"/>
      <c r="IT21" s="477"/>
      <c r="IU21" s="477"/>
      <c r="IV21" s="477"/>
    </row>
    <row r="22" spans="1:256">
      <c r="A22" s="485" t="s">
        <v>94</v>
      </c>
      <c r="B22" s="1"/>
      <c r="C22" s="485" t="s">
        <v>94</v>
      </c>
      <c r="D22" s="1"/>
      <c r="E22" s="473" t="s">
        <v>109</v>
      </c>
      <c r="F22" s="480"/>
      <c r="G22" s="474"/>
      <c r="H22"/>
      <c r="I22" s="474"/>
      <c r="J22" s="1" t="s">
        <v>432</v>
      </c>
      <c r="K22" s="473" t="s">
        <v>21</v>
      </c>
      <c r="L22"/>
      <c r="M22" s="477"/>
      <c r="N22" s="477"/>
      <c r="O22" s="477"/>
      <c r="P22" s="477"/>
      <c r="Q22" s="477"/>
      <c r="R22" s="477"/>
      <c r="S22" s="477"/>
      <c r="T22" s="477"/>
      <c r="U22" s="477"/>
      <c r="V22" s="477"/>
      <c r="W22" s="477"/>
      <c r="X22" s="477"/>
      <c r="Y22" s="477"/>
      <c r="Z22" s="477"/>
      <c r="AA22" s="477"/>
      <c r="AB22" s="477"/>
      <c r="AC22" s="477"/>
      <c r="AD22" s="477"/>
      <c r="AE22" s="477"/>
      <c r="AF22" s="477"/>
      <c r="AG22" s="477"/>
      <c r="AH22" s="477"/>
      <c r="AI22" s="477"/>
      <c r="AJ22" s="477"/>
      <c r="AK22" s="477"/>
      <c r="AL22" s="477"/>
      <c r="AM22" s="477"/>
      <c r="AN22" s="477"/>
      <c r="AO22" s="477"/>
      <c r="AP22" s="477"/>
      <c r="AQ22" s="477"/>
      <c r="AR22" s="477"/>
      <c r="AS22" s="477"/>
      <c r="AT22" s="477"/>
      <c r="AU22" s="477"/>
      <c r="AV22" s="477"/>
      <c r="AW22" s="477"/>
      <c r="AX22" s="477"/>
      <c r="AY22" s="477"/>
      <c r="AZ22" s="477"/>
      <c r="BA22" s="477"/>
      <c r="BB22" s="477"/>
      <c r="BC22" s="477"/>
      <c r="BD22" s="477"/>
      <c r="BE22" s="477"/>
      <c r="BF22" s="477"/>
      <c r="BG22" s="477"/>
      <c r="BH22" s="477"/>
      <c r="BI22" s="477"/>
      <c r="BJ22" s="477"/>
      <c r="BK22" s="477"/>
      <c r="BL22" s="477"/>
      <c r="BM22" s="477"/>
      <c r="BN22" s="477"/>
      <c r="BO22" s="477"/>
      <c r="BP22" s="477"/>
      <c r="BQ22" s="477"/>
      <c r="BR22" s="477"/>
      <c r="BS22" s="477"/>
      <c r="BT22" s="477"/>
      <c r="BU22" s="477"/>
      <c r="BV22" s="477"/>
      <c r="BW22" s="477"/>
      <c r="BX22" s="477"/>
      <c r="BY22" s="477"/>
      <c r="BZ22" s="477"/>
      <c r="CA22" s="477"/>
      <c r="CB22" s="477"/>
      <c r="CC22" s="477"/>
      <c r="CD22" s="477"/>
      <c r="CE22" s="477"/>
      <c r="CF22" s="477"/>
      <c r="CG22" s="477"/>
      <c r="CH22" s="477"/>
      <c r="CI22" s="477"/>
      <c r="CJ22" s="477"/>
      <c r="CK22" s="477"/>
      <c r="CL22" s="477"/>
      <c r="CM22" s="477"/>
      <c r="CN22" s="477"/>
      <c r="CO22" s="477"/>
      <c r="CP22" s="477"/>
      <c r="CQ22" s="477"/>
      <c r="CR22" s="477"/>
      <c r="CS22" s="477"/>
      <c r="CT22" s="477"/>
      <c r="CU22" s="477"/>
      <c r="CV22" s="477"/>
      <c r="CW22" s="477"/>
      <c r="CX22" s="477"/>
      <c r="CY22" s="477"/>
      <c r="CZ22" s="477"/>
      <c r="DA22" s="477"/>
      <c r="DB22" s="477"/>
      <c r="DC22" s="477"/>
      <c r="DD22" s="477"/>
      <c r="DE22" s="477"/>
      <c r="DF22" s="477"/>
      <c r="DG22" s="477"/>
      <c r="DH22" s="477"/>
      <c r="DI22" s="477"/>
      <c r="DJ22" s="477"/>
      <c r="DK22" s="477"/>
      <c r="DL22" s="477"/>
      <c r="DM22" s="477"/>
      <c r="DN22" s="477"/>
      <c r="DO22" s="477"/>
      <c r="DP22" s="477"/>
      <c r="DQ22" s="477"/>
      <c r="DR22" s="477"/>
      <c r="DS22" s="477"/>
      <c r="DT22" s="477"/>
      <c r="DU22" s="477"/>
      <c r="DV22" s="477"/>
      <c r="DW22" s="477"/>
      <c r="DX22" s="477"/>
      <c r="DY22" s="477"/>
      <c r="DZ22" s="477"/>
      <c r="EA22" s="477"/>
      <c r="EB22" s="477"/>
      <c r="EC22" s="477"/>
      <c r="ED22" s="477"/>
      <c r="EE22" s="477"/>
      <c r="EF22" s="477"/>
      <c r="EG22" s="477"/>
      <c r="EH22" s="477"/>
      <c r="EI22" s="477"/>
      <c r="EJ22" s="477"/>
      <c r="EK22" s="477"/>
      <c r="EL22" s="477"/>
      <c r="EM22" s="477"/>
      <c r="EN22" s="477"/>
      <c r="EO22" s="477"/>
      <c r="EP22" s="477"/>
      <c r="EQ22" s="477"/>
      <c r="ER22" s="477"/>
      <c r="ES22" s="477"/>
      <c r="ET22" s="477"/>
      <c r="EU22" s="477"/>
      <c r="EV22" s="477"/>
      <c r="EW22" s="477"/>
      <c r="EX22" s="477"/>
      <c r="EY22" s="477"/>
      <c r="EZ22" s="477"/>
      <c r="FA22" s="477"/>
      <c r="FB22" s="477"/>
      <c r="FC22" s="477"/>
      <c r="FD22" s="477"/>
      <c r="FE22" s="477"/>
      <c r="FF22" s="477"/>
      <c r="FG22" s="477"/>
      <c r="FH22" s="477"/>
      <c r="FI22" s="477"/>
      <c r="FJ22" s="477"/>
      <c r="FK22" s="477"/>
      <c r="FL22" s="477"/>
      <c r="FM22" s="477"/>
      <c r="FN22" s="477"/>
      <c r="FO22" s="477"/>
      <c r="FP22" s="477"/>
      <c r="FQ22" s="477"/>
      <c r="FR22" s="477"/>
      <c r="FS22" s="477"/>
      <c r="FT22" s="477"/>
      <c r="FU22" s="477"/>
      <c r="FV22" s="477"/>
      <c r="FW22" s="477"/>
      <c r="FX22" s="477"/>
      <c r="FY22" s="477"/>
      <c r="FZ22" s="477"/>
      <c r="GA22" s="477"/>
      <c r="GB22" s="477"/>
      <c r="GC22" s="477"/>
      <c r="GD22" s="477"/>
      <c r="GE22" s="477"/>
      <c r="GF22" s="477"/>
      <c r="GG22" s="477"/>
      <c r="GH22" s="477"/>
      <c r="GI22" s="477"/>
      <c r="GJ22" s="477"/>
      <c r="GK22" s="477"/>
      <c r="GL22" s="477"/>
      <c r="GM22" s="477"/>
      <c r="GN22" s="477"/>
      <c r="GO22" s="477"/>
      <c r="GP22" s="477"/>
      <c r="GQ22" s="477"/>
      <c r="GR22" s="477"/>
      <c r="GS22" s="477"/>
      <c r="GT22" s="477"/>
      <c r="GU22" s="477"/>
      <c r="GV22" s="477"/>
      <c r="GW22" s="477"/>
      <c r="GX22" s="477"/>
      <c r="GY22" s="477"/>
      <c r="GZ22" s="477"/>
      <c r="HA22" s="477"/>
      <c r="HB22" s="477"/>
      <c r="HC22" s="477"/>
      <c r="HD22" s="477"/>
      <c r="HE22" s="477"/>
      <c r="HF22" s="477"/>
      <c r="HG22" s="477"/>
      <c r="HH22" s="477"/>
      <c r="HI22" s="477"/>
      <c r="HJ22" s="477"/>
      <c r="HK22" s="477"/>
      <c r="HL22" s="477"/>
      <c r="HM22" s="477"/>
      <c r="HN22" s="477"/>
      <c r="HO22" s="477"/>
      <c r="HP22" s="477"/>
      <c r="HQ22" s="477"/>
      <c r="HR22" s="477"/>
      <c r="HS22" s="477"/>
      <c r="HT22" s="477"/>
      <c r="HU22" s="477"/>
      <c r="HV22" s="477"/>
      <c r="HW22" s="477"/>
      <c r="HX22" s="477"/>
      <c r="HY22" s="477"/>
      <c r="HZ22" s="477"/>
      <c r="IA22" s="477"/>
      <c r="IB22" s="477"/>
      <c r="IC22" s="477"/>
      <c r="ID22" s="477"/>
      <c r="IE22" s="477"/>
      <c r="IF22" s="477"/>
      <c r="IG22" s="477"/>
      <c r="IH22" s="477"/>
      <c r="II22" s="477"/>
      <c r="IJ22" s="477"/>
      <c r="IK22" s="477"/>
      <c r="IL22" s="477"/>
      <c r="IM22" s="477"/>
      <c r="IN22" s="477"/>
      <c r="IO22" s="477"/>
      <c r="IP22" s="477"/>
      <c r="IQ22" s="477"/>
      <c r="IR22" s="477"/>
      <c r="IS22" s="477"/>
      <c r="IT22" s="477"/>
      <c r="IU22" s="477"/>
      <c r="IV22" s="477"/>
    </row>
    <row r="23" spans="1:256">
      <c r="A23" s="483" t="s">
        <v>11</v>
      </c>
      <c r="B23" s="1" t="s">
        <v>398</v>
      </c>
      <c r="C23" s="483" t="s">
        <v>11</v>
      </c>
      <c r="D23" s="1" t="s">
        <v>398</v>
      </c>
      <c r="E23" s="473" t="s">
        <v>110</v>
      </c>
      <c r="F23" s="480"/>
      <c r="G23" s="474"/>
      <c r="H23"/>
      <c r="I23" s="474"/>
      <c r="J23" s="1" t="s">
        <v>433</v>
      </c>
      <c r="K23" s="473" t="s">
        <v>71</v>
      </c>
      <c r="L23" s="1" t="s">
        <v>416</v>
      </c>
      <c r="M23" s="477"/>
      <c r="N23" s="477"/>
      <c r="O23" s="477"/>
      <c r="P23" s="477"/>
      <c r="Q23" s="477"/>
      <c r="R23" s="477"/>
      <c r="S23" s="477"/>
      <c r="T23" s="477"/>
      <c r="U23" s="477"/>
      <c r="V23" s="477"/>
      <c r="W23" s="477"/>
      <c r="X23" s="477"/>
      <c r="Y23" s="477"/>
      <c r="Z23" s="477"/>
      <c r="AA23" s="477"/>
      <c r="AB23" s="477"/>
      <c r="AC23" s="477"/>
      <c r="AD23" s="477"/>
      <c r="AE23" s="477"/>
      <c r="AF23" s="477"/>
      <c r="AG23" s="477"/>
      <c r="AH23" s="477"/>
      <c r="AI23" s="477"/>
      <c r="AJ23" s="477"/>
      <c r="AK23" s="477"/>
      <c r="AL23" s="477"/>
      <c r="AM23" s="477"/>
      <c r="AN23" s="477"/>
      <c r="AO23" s="477"/>
      <c r="AP23" s="477"/>
      <c r="AQ23" s="477"/>
      <c r="AR23" s="477"/>
      <c r="AS23" s="477"/>
      <c r="AT23" s="477"/>
      <c r="AU23" s="477"/>
      <c r="AV23" s="477"/>
      <c r="AW23" s="477"/>
      <c r="AX23" s="477"/>
      <c r="AY23" s="477"/>
      <c r="AZ23" s="477"/>
      <c r="BA23" s="477"/>
      <c r="BB23" s="477"/>
      <c r="BC23" s="477"/>
      <c r="BD23" s="477"/>
      <c r="BE23" s="477"/>
      <c r="BF23" s="477"/>
      <c r="BG23" s="477"/>
      <c r="BH23" s="477"/>
      <c r="BI23" s="477"/>
      <c r="BJ23" s="477"/>
      <c r="BK23" s="477"/>
      <c r="BL23" s="477"/>
      <c r="BM23" s="477"/>
      <c r="BN23" s="477"/>
      <c r="BO23" s="477"/>
      <c r="BP23" s="477"/>
      <c r="BQ23" s="477"/>
      <c r="BR23" s="477"/>
      <c r="BS23" s="477"/>
      <c r="BT23" s="477"/>
      <c r="BU23" s="477"/>
      <c r="BV23" s="477"/>
      <c r="BW23" s="477"/>
      <c r="BX23" s="477"/>
      <c r="BY23" s="477"/>
      <c r="BZ23" s="477"/>
      <c r="CA23" s="477"/>
      <c r="CB23" s="477"/>
      <c r="CC23" s="477"/>
      <c r="CD23" s="477"/>
      <c r="CE23" s="477"/>
      <c r="CF23" s="477"/>
      <c r="CG23" s="477"/>
      <c r="CH23" s="477"/>
      <c r="CI23" s="477"/>
      <c r="CJ23" s="477"/>
      <c r="CK23" s="477"/>
      <c r="CL23" s="477"/>
      <c r="CM23" s="477"/>
      <c r="CN23" s="477"/>
      <c r="CO23" s="477"/>
      <c r="CP23" s="477"/>
      <c r="CQ23" s="477"/>
      <c r="CR23" s="477"/>
      <c r="CS23" s="477"/>
      <c r="CT23" s="477"/>
      <c r="CU23" s="477"/>
      <c r="CV23" s="477"/>
      <c r="CW23" s="477"/>
      <c r="CX23" s="477"/>
      <c r="CY23" s="477"/>
      <c r="CZ23" s="477"/>
      <c r="DA23" s="477"/>
      <c r="DB23" s="477"/>
      <c r="DC23" s="477"/>
      <c r="DD23" s="477"/>
      <c r="DE23" s="477"/>
      <c r="DF23" s="477"/>
      <c r="DG23" s="477"/>
      <c r="DH23" s="477"/>
      <c r="DI23" s="477"/>
      <c r="DJ23" s="477"/>
      <c r="DK23" s="477"/>
      <c r="DL23" s="477"/>
      <c r="DM23" s="477"/>
      <c r="DN23" s="477"/>
      <c r="DO23" s="477"/>
      <c r="DP23" s="477"/>
      <c r="DQ23" s="477"/>
      <c r="DR23" s="477"/>
      <c r="DS23" s="477"/>
      <c r="DT23" s="477"/>
      <c r="DU23" s="477"/>
      <c r="DV23" s="477"/>
      <c r="DW23" s="477"/>
      <c r="DX23" s="477"/>
      <c r="DY23" s="477"/>
      <c r="DZ23" s="477"/>
      <c r="EA23" s="477"/>
      <c r="EB23" s="477"/>
      <c r="EC23" s="477"/>
      <c r="ED23" s="477"/>
      <c r="EE23" s="477"/>
      <c r="EF23" s="477"/>
      <c r="EG23" s="477"/>
      <c r="EH23" s="477"/>
      <c r="EI23" s="477"/>
      <c r="EJ23" s="477"/>
      <c r="EK23" s="477"/>
      <c r="EL23" s="477"/>
      <c r="EM23" s="477"/>
      <c r="EN23" s="477"/>
      <c r="EO23" s="477"/>
      <c r="EP23" s="477"/>
      <c r="EQ23" s="477"/>
      <c r="ER23" s="477"/>
      <c r="ES23" s="477"/>
      <c r="ET23" s="477"/>
      <c r="EU23" s="477"/>
      <c r="EV23" s="477"/>
      <c r="EW23" s="477"/>
      <c r="EX23" s="477"/>
      <c r="EY23" s="477"/>
      <c r="EZ23" s="477"/>
      <c r="FA23" s="477"/>
      <c r="FB23" s="477"/>
      <c r="FC23" s="477"/>
      <c r="FD23" s="477"/>
      <c r="FE23" s="477"/>
      <c r="FF23" s="477"/>
      <c r="FG23" s="477"/>
      <c r="FH23" s="477"/>
      <c r="FI23" s="477"/>
      <c r="FJ23" s="477"/>
      <c r="FK23" s="477"/>
      <c r="FL23" s="477"/>
      <c r="FM23" s="477"/>
      <c r="FN23" s="477"/>
      <c r="FO23" s="477"/>
      <c r="FP23" s="477"/>
      <c r="FQ23" s="477"/>
      <c r="FR23" s="477"/>
      <c r="FS23" s="477"/>
      <c r="FT23" s="477"/>
      <c r="FU23" s="477"/>
      <c r="FV23" s="477"/>
      <c r="FW23" s="477"/>
      <c r="FX23" s="477"/>
      <c r="FY23" s="477"/>
      <c r="FZ23" s="477"/>
      <c r="GA23" s="477"/>
      <c r="GB23" s="477"/>
      <c r="GC23" s="477"/>
      <c r="GD23" s="477"/>
      <c r="GE23" s="477"/>
      <c r="GF23" s="477"/>
      <c r="GG23" s="477"/>
      <c r="GH23" s="477"/>
      <c r="GI23" s="477"/>
      <c r="GJ23" s="477"/>
      <c r="GK23" s="477"/>
      <c r="GL23" s="477"/>
      <c r="GM23" s="477"/>
      <c r="GN23" s="477"/>
      <c r="GO23" s="477"/>
      <c r="GP23" s="477"/>
      <c r="GQ23" s="477"/>
      <c r="GR23" s="477"/>
      <c r="GS23" s="477"/>
      <c r="GT23" s="477"/>
      <c r="GU23" s="477"/>
      <c r="GV23" s="477"/>
      <c r="GW23" s="477"/>
      <c r="GX23" s="477"/>
      <c r="GY23" s="477"/>
      <c r="GZ23" s="477"/>
      <c r="HA23" s="477"/>
      <c r="HB23" s="477"/>
      <c r="HC23" s="477"/>
      <c r="HD23" s="477"/>
      <c r="HE23" s="477"/>
      <c r="HF23" s="477"/>
      <c r="HG23" s="477"/>
      <c r="HH23" s="477"/>
      <c r="HI23" s="477"/>
      <c r="HJ23" s="477"/>
      <c r="HK23" s="477"/>
      <c r="HL23" s="477"/>
      <c r="HM23" s="477"/>
      <c r="HN23" s="477"/>
      <c r="HO23" s="477"/>
      <c r="HP23" s="477"/>
      <c r="HQ23" s="477"/>
      <c r="HR23" s="477"/>
      <c r="HS23" s="477"/>
      <c r="HT23" s="477"/>
      <c r="HU23" s="477"/>
      <c r="HV23" s="477"/>
      <c r="HW23" s="477"/>
      <c r="HX23" s="477"/>
      <c r="HY23" s="477"/>
      <c r="HZ23" s="477"/>
      <c r="IA23" s="477"/>
      <c r="IB23" s="477"/>
      <c r="IC23" s="477"/>
      <c r="ID23" s="477"/>
      <c r="IE23" s="477"/>
      <c r="IF23" s="477"/>
      <c r="IG23" s="477"/>
      <c r="IH23" s="477"/>
      <c r="II23" s="477"/>
      <c r="IJ23" s="477"/>
      <c r="IK23" s="477"/>
      <c r="IL23" s="477"/>
      <c r="IM23" s="477"/>
      <c r="IN23" s="477"/>
      <c r="IO23" s="477"/>
      <c r="IP23" s="477"/>
      <c r="IQ23" s="477"/>
      <c r="IR23" s="477"/>
      <c r="IS23" s="477"/>
      <c r="IT23" s="477"/>
      <c r="IU23" s="477"/>
      <c r="IV23" s="477"/>
    </row>
    <row r="24" spans="1:256">
      <c r="A24" s="483" t="s">
        <v>12</v>
      </c>
      <c r="B24" s="1"/>
      <c r="C24" s="483" t="s">
        <v>12</v>
      </c>
      <c r="D24" s="1"/>
      <c r="E24" s="473" t="s">
        <v>111</v>
      </c>
      <c r="F24" s="480"/>
      <c r="G24" s="474"/>
      <c r="H24"/>
      <c r="I24" s="474"/>
      <c r="J24" t="s">
        <v>434</v>
      </c>
      <c r="K24" s="473" t="s">
        <v>72</v>
      </c>
      <c r="L24" s="1" t="s">
        <v>417</v>
      </c>
      <c r="M24" s="477"/>
      <c r="N24" s="477"/>
      <c r="O24" s="477"/>
      <c r="P24" s="477"/>
      <c r="Q24" s="477"/>
      <c r="R24" s="477"/>
      <c r="S24" s="477"/>
      <c r="T24" s="477"/>
      <c r="U24" s="477"/>
      <c r="V24" s="477"/>
      <c r="W24" s="477"/>
      <c r="X24" s="477"/>
      <c r="Y24" s="477"/>
      <c r="Z24" s="477"/>
      <c r="AA24" s="477"/>
      <c r="AB24" s="477"/>
      <c r="AC24" s="477"/>
      <c r="AD24" s="477"/>
      <c r="AE24" s="477"/>
      <c r="AF24" s="477"/>
      <c r="AG24" s="477"/>
      <c r="AH24" s="477"/>
      <c r="AI24" s="477"/>
      <c r="AJ24" s="477"/>
      <c r="AK24" s="477"/>
      <c r="AL24" s="477"/>
      <c r="AM24" s="477"/>
      <c r="AN24" s="477"/>
      <c r="AO24" s="477"/>
      <c r="AP24" s="477"/>
      <c r="AQ24" s="477"/>
      <c r="AR24" s="477"/>
      <c r="AS24" s="477"/>
      <c r="AT24" s="477"/>
      <c r="AU24" s="477"/>
      <c r="AV24" s="477"/>
      <c r="AW24" s="477"/>
      <c r="AX24" s="477"/>
      <c r="AY24" s="477"/>
      <c r="AZ24" s="477"/>
      <c r="BA24" s="477"/>
      <c r="BB24" s="477"/>
      <c r="BC24" s="477"/>
      <c r="BD24" s="477"/>
      <c r="BE24" s="477"/>
      <c r="BF24" s="477"/>
      <c r="BG24" s="477"/>
      <c r="BH24" s="477"/>
      <c r="BI24" s="477"/>
      <c r="BJ24" s="477"/>
      <c r="BK24" s="477"/>
      <c r="BL24" s="477"/>
      <c r="BM24" s="477"/>
      <c r="BN24" s="477"/>
      <c r="BO24" s="477"/>
      <c r="BP24" s="477"/>
      <c r="BQ24" s="477"/>
      <c r="BR24" s="477"/>
      <c r="BS24" s="477"/>
      <c r="BT24" s="477"/>
      <c r="BU24" s="477"/>
      <c r="BV24" s="477"/>
      <c r="BW24" s="477"/>
      <c r="BX24" s="477"/>
      <c r="BY24" s="477"/>
      <c r="BZ24" s="477"/>
      <c r="CA24" s="477"/>
      <c r="CB24" s="477"/>
      <c r="CC24" s="477"/>
      <c r="CD24" s="477"/>
      <c r="CE24" s="477"/>
      <c r="CF24" s="477"/>
      <c r="CG24" s="477"/>
      <c r="CH24" s="477"/>
      <c r="CI24" s="477"/>
      <c r="CJ24" s="477"/>
      <c r="CK24" s="477"/>
      <c r="CL24" s="477"/>
      <c r="CM24" s="477"/>
      <c r="CN24" s="477"/>
      <c r="CO24" s="477"/>
      <c r="CP24" s="477"/>
      <c r="CQ24" s="477"/>
      <c r="CR24" s="477"/>
      <c r="CS24" s="477"/>
      <c r="CT24" s="477"/>
      <c r="CU24" s="477"/>
      <c r="CV24" s="477"/>
      <c r="CW24" s="477"/>
      <c r="CX24" s="477"/>
      <c r="CY24" s="477"/>
      <c r="CZ24" s="477"/>
      <c r="DA24" s="477"/>
      <c r="DB24" s="477"/>
      <c r="DC24" s="477"/>
      <c r="DD24" s="477"/>
      <c r="DE24" s="477"/>
      <c r="DF24" s="477"/>
      <c r="DG24" s="477"/>
      <c r="DH24" s="477"/>
      <c r="DI24" s="477"/>
      <c r="DJ24" s="477"/>
      <c r="DK24" s="477"/>
      <c r="DL24" s="477"/>
      <c r="DM24" s="477"/>
      <c r="DN24" s="477"/>
      <c r="DO24" s="477"/>
      <c r="DP24" s="477"/>
      <c r="DQ24" s="477"/>
      <c r="DR24" s="477"/>
      <c r="DS24" s="477"/>
      <c r="DT24" s="477"/>
      <c r="DU24" s="477"/>
      <c r="DV24" s="477"/>
      <c r="DW24" s="477"/>
      <c r="DX24" s="477"/>
      <c r="DY24" s="477"/>
      <c r="DZ24" s="477"/>
      <c r="EA24" s="477"/>
      <c r="EB24" s="477"/>
      <c r="EC24" s="477"/>
      <c r="ED24" s="477"/>
      <c r="EE24" s="477"/>
      <c r="EF24" s="477"/>
      <c r="EG24" s="477"/>
      <c r="EH24" s="477"/>
      <c r="EI24" s="477"/>
      <c r="EJ24" s="477"/>
      <c r="EK24" s="477"/>
      <c r="EL24" s="477"/>
      <c r="EM24" s="477"/>
      <c r="EN24" s="477"/>
      <c r="EO24" s="477"/>
      <c r="EP24" s="477"/>
      <c r="EQ24" s="477"/>
      <c r="ER24" s="477"/>
      <c r="ES24" s="477"/>
      <c r="ET24" s="477"/>
      <c r="EU24" s="477"/>
      <c r="EV24" s="477"/>
      <c r="EW24" s="477"/>
      <c r="EX24" s="477"/>
      <c r="EY24" s="477"/>
      <c r="EZ24" s="477"/>
      <c r="FA24" s="477"/>
      <c r="FB24" s="477"/>
      <c r="FC24" s="477"/>
      <c r="FD24" s="477"/>
      <c r="FE24" s="477"/>
      <c r="FF24" s="477"/>
      <c r="FG24" s="477"/>
      <c r="FH24" s="477"/>
      <c r="FI24" s="477"/>
      <c r="FJ24" s="477"/>
      <c r="FK24" s="477"/>
      <c r="FL24" s="477"/>
      <c r="FM24" s="477"/>
      <c r="FN24" s="477"/>
      <c r="FO24" s="477"/>
      <c r="FP24" s="477"/>
      <c r="FQ24" s="477"/>
      <c r="FR24" s="477"/>
      <c r="FS24" s="477"/>
      <c r="FT24" s="477"/>
      <c r="FU24" s="477"/>
      <c r="FV24" s="477"/>
      <c r="FW24" s="477"/>
      <c r="FX24" s="477"/>
      <c r="FY24" s="477"/>
      <c r="FZ24" s="477"/>
      <c r="GA24" s="477"/>
      <c r="GB24" s="477"/>
      <c r="GC24" s="477"/>
      <c r="GD24" s="477"/>
      <c r="GE24" s="477"/>
      <c r="GF24" s="477"/>
      <c r="GG24" s="477"/>
      <c r="GH24" s="477"/>
      <c r="GI24" s="477"/>
      <c r="GJ24" s="477"/>
      <c r="GK24" s="477"/>
      <c r="GL24" s="477"/>
      <c r="GM24" s="477"/>
      <c r="GN24" s="477"/>
      <c r="GO24" s="477"/>
      <c r="GP24" s="477"/>
      <c r="GQ24" s="477"/>
      <c r="GR24" s="477"/>
      <c r="GS24" s="477"/>
      <c r="GT24" s="477"/>
      <c r="GU24" s="477"/>
      <c r="GV24" s="477"/>
      <c r="GW24" s="477"/>
      <c r="GX24" s="477"/>
      <c r="GY24" s="477"/>
      <c r="GZ24" s="477"/>
      <c r="HA24" s="477"/>
      <c r="HB24" s="477"/>
      <c r="HC24" s="477"/>
      <c r="HD24" s="477"/>
      <c r="HE24" s="477"/>
      <c r="HF24" s="477"/>
      <c r="HG24" s="477"/>
      <c r="HH24" s="477"/>
      <c r="HI24" s="477"/>
      <c r="HJ24" s="477"/>
      <c r="HK24" s="477"/>
      <c r="HL24" s="477"/>
      <c r="HM24" s="477"/>
      <c r="HN24" s="477"/>
      <c r="HO24" s="477"/>
      <c r="HP24" s="477"/>
      <c r="HQ24" s="477"/>
      <c r="HR24" s="477"/>
      <c r="HS24" s="477"/>
      <c r="HT24" s="477"/>
      <c r="HU24" s="477"/>
      <c r="HV24" s="477"/>
      <c r="HW24" s="477"/>
      <c r="HX24" s="477"/>
      <c r="HY24" s="477"/>
      <c r="HZ24" s="477"/>
      <c r="IA24" s="477"/>
      <c r="IB24" s="477"/>
      <c r="IC24" s="477"/>
      <c r="ID24" s="477"/>
      <c r="IE24" s="477"/>
      <c r="IF24" s="477"/>
      <c r="IG24" s="477"/>
      <c r="IH24" s="477"/>
      <c r="II24" s="477"/>
      <c r="IJ24" s="477"/>
      <c r="IK24" s="477"/>
      <c r="IL24" s="477"/>
      <c r="IM24" s="477"/>
      <c r="IN24" s="477"/>
      <c r="IO24" s="477"/>
      <c r="IP24" s="477"/>
      <c r="IQ24" s="477"/>
      <c r="IR24" s="477"/>
      <c r="IS24" s="477"/>
      <c r="IT24" s="477"/>
      <c r="IU24" s="477"/>
      <c r="IV24" s="477"/>
    </row>
    <row r="25" spans="1:256">
      <c r="A25"/>
      <c r="B25" s="1"/>
      <c r="C25" s="487"/>
      <c r="D25" s="1"/>
      <c r="E25" s="473" t="s">
        <v>112</v>
      </c>
      <c r="F25" s="480"/>
      <c r="G25" s="474"/>
      <c r="H25"/>
      <c r="I25" s="474"/>
      <c r="J25" t="s">
        <v>435</v>
      </c>
      <c r="K25" s="473" t="s">
        <v>85</v>
      </c>
      <c r="L25" s="1" t="s">
        <v>418</v>
      </c>
      <c r="M25" s="477"/>
      <c r="N25" s="477"/>
      <c r="O25" s="477"/>
      <c r="P25" s="477"/>
      <c r="Q25" s="477"/>
      <c r="R25" s="477"/>
      <c r="S25" s="477"/>
      <c r="T25" s="477"/>
      <c r="U25" s="477"/>
      <c r="V25" s="477"/>
      <c r="W25" s="477"/>
      <c r="X25" s="477"/>
      <c r="Y25" s="477"/>
      <c r="Z25" s="477"/>
      <c r="AA25" s="477"/>
      <c r="AB25" s="477"/>
      <c r="AC25" s="477"/>
      <c r="AD25" s="477"/>
      <c r="AE25" s="477"/>
      <c r="AF25" s="477"/>
      <c r="AG25" s="477"/>
      <c r="AH25" s="477"/>
      <c r="AI25" s="477"/>
      <c r="AJ25" s="477"/>
      <c r="AK25" s="477"/>
      <c r="AL25" s="477"/>
      <c r="AM25" s="477"/>
      <c r="AN25" s="477"/>
      <c r="AO25" s="477"/>
      <c r="AP25" s="477"/>
      <c r="AQ25" s="477"/>
      <c r="AR25" s="477"/>
      <c r="AS25" s="477"/>
      <c r="AT25" s="477"/>
      <c r="AU25" s="477"/>
      <c r="AV25" s="477"/>
      <c r="AW25" s="477"/>
      <c r="AX25" s="477"/>
      <c r="AY25" s="477"/>
      <c r="AZ25" s="477"/>
      <c r="BA25" s="477"/>
      <c r="BB25" s="477"/>
      <c r="BC25" s="477"/>
      <c r="BD25" s="477"/>
      <c r="BE25" s="477"/>
      <c r="BF25" s="477"/>
      <c r="BG25" s="477"/>
      <c r="BH25" s="477"/>
      <c r="BI25" s="477"/>
      <c r="BJ25" s="477"/>
      <c r="BK25" s="477"/>
      <c r="BL25" s="477"/>
      <c r="BM25" s="477"/>
      <c r="BN25" s="477"/>
      <c r="BO25" s="477"/>
      <c r="BP25" s="477"/>
      <c r="BQ25" s="477"/>
      <c r="BR25" s="477"/>
      <c r="BS25" s="477"/>
      <c r="BT25" s="477"/>
      <c r="BU25" s="477"/>
      <c r="BV25" s="477"/>
      <c r="BW25" s="477"/>
      <c r="BX25" s="477"/>
      <c r="BY25" s="477"/>
      <c r="BZ25" s="477"/>
      <c r="CA25" s="477"/>
      <c r="CB25" s="477"/>
      <c r="CC25" s="477"/>
      <c r="CD25" s="477"/>
      <c r="CE25" s="477"/>
      <c r="CF25" s="477"/>
      <c r="CG25" s="477"/>
      <c r="CH25" s="477"/>
      <c r="CI25" s="477"/>
      <c r="CJ25" s="477"/>
      <c r="CK25" s="477"/>
      <c r="CL25" s="477"/>
      <c r="CM25" s="477"/>
      <c r="CN25" s="477"/>
      <c r="CO25" s="477"/>
      <c r="CP25" s="477"/>
      <c r="CQ25" s="477"/>
      <c r="CR25" s="477"/>
      <c r="CS25" s="477"/>
      <c r="CT25" s="477"/>
      <c r="CU25" s="477"/>
      <c r="CV25" s="477"/>
      <c r="CW25" s="477"/>
      <c r="CX25" s="477"/>
      <c r="CY25" s="477"/>
      <c r="CZ25" s="477"/>
      <c r="DA25" s="477"/>
      <c r="DB25" s="477"/>
      <c r="DC25" s="477"/>
      <c r="DD25" s="477"/>
      <c r="DE25" s="477"/>
      <c r="DF25" s="477"/>
      <c r="DG25" s="477"/>
      <c r="DH25" s="477"/>
      <c r="DI25" s="477"/>
      <c r="DJ25" s="477"/>
      <c r="DK25" s="477"/>
      <c r="DL25" s="477"/>
      <c r="DM25" s="477"/>
      <c r="DN25" s="477"/>
      <c r="DO25" s="477"/>
      <c r="DP25" s="477"/>
      <c r="DQ25" s="477"/>
      <c r="DR25" s="477"/>
      <c r="DS25" s="477"/>
      <c r="DT25" s="477"/>
      <c r="DU25" s="477"/>
      <c r="DV25" s="477"/>
      <c r="DW25" s="477"/>
      <c r="DX25" s="477"/>
      <c r="DY25" s="477"/>
      <c r="DZ25" s="477"/>
      <c r="EA25" s="477"/>
      <c r="EB25" s="477"/>
      <c r="EC25" s="477"/>
      <c r="ED25" s="477"/>
      <c r="EE25" s="477"/>
      <c r="EF25" s="477"/>
      <c r="EG25" s="477"/>
      <c r="EH25" s="477"/>
      <c r="EI25" s="477"/>
      <c r="EJ25" s="477"/>
      <c r="EK25" s="477"/>
      <c r="EL25" s="477"/>
      <c r="EM25" s="477"/>
      <c r="EN25" s="477"/>
      <c r="EO25" s="477"/>
      <c r="EP25" s="477"/>
      <c r="EQ25" s="477"/>
      <c r="ER25" s="477"/>
      <c r="ES25" s="477"/>
      <c r="ET25" s="477"/>
      <c r="EU25" s="477"/>
      <c r="EV25" s="477"/>
      <c r="EW25" s="477"/>
      <c r="EX25" s="477"/>
      <c r="EY25" s="477"/>
      <c r="EZ25" s="477"/>
      <c r="FA25" s="477"/>
      <c r="FB25" s="477"/>
      <c r="FC25" s="477"/>
      <c r="FD25" s="477"/>
      <c r="FE25" s="477"/>
      <c r="FF25" s="477"/>
      <c r="FG25" s="477"/>
      <c r="FH25" s="477"/>
      <c r="FI25" s="477"/>
      <c r="FJ25" s="477"/>
      <c r="FK25" s="477"/>
      <c r="FL25" s="477"/>
      <c r="FM25" s="477"/>
      <c r="FN25" s="477"/>
      <c r="FO25" s="477"/>
      <c r="FP25" s="477"/>
      <c r="FQ25" s="477"/>
      <c r="FR25" s="477"/>
      <c r="FS25" s="477"/>
      <c r="FT25" s="477"/>
      <c r="FU25" s="477"/>
      <c r="FV25" s="477"/>
      <c r="FW25" s="477"/>
      <c r="FX25" s="477"/>
      <c r="FY25" s="477"/>
      <c r="FZ25" s="477"/>
      <c r="GA25" s="477"/>
      <c r="GB25" s="477"/>
      <c r="GC25" s="477"/>
      <c r="GD25" s="477"/>
      <c r="GE25" s="477"/>
      <c r="GF25" s="477"/>
      <c r="GG25" s="477"/>
      <c r="GH25" s="477"/>
      <c r="GI25" s="477"/>
      <c r="GJ25" s="477"/>
      <c r="GK25" s="477"/>
      <c r="GL25" s="477"/>
      <c r="GM25" s="477"/>
      <c r="GN25" s="477"/>
      <c r="GO25" s="477"/>
      <c r="GP25" s="477"/>
      <c r="GQ25" s="477"/>
      <c r="GR25" s="477"/>
      <c r="GS25" s="477"/>
      <c r="GT25" s="477"/>
      <c r="GU25" s="477"/>
      <c r="GV25" s="477"/>
      <c r="GW25" s="477"/>
      <c r="GX25" s="477"/>
      <c r="GY25" s="477"/>
      <c r="GZ25" s="477"/>
      <c r="HA25" s="477"/>
      <c r="HB25" s="477"/>
      <c r="HC25" s="477"/>
      <c r="HD25" s="477"/>
      <c r="HE25" s="477"/>
      <c r="HF25" s="477"/>
      <c r="HG25" s="477"/>
      <c r="HH25" s="477"/>
      <c r="HI25" s="477"/>
      <c r="HJ25" s="477"/>
      <c r="HK25" s="477"/>
      <c r="HL25" s="477"/>
      <c r="HM25" s="477"/>
      <c r="HN25" s="477"/>
      <c r="HO25" s="477"/>
      <c r="HP25" s="477"/>
      <c r="HQ25" s="477"/>
      <c r="HR25" s="477"/>
      <c r="HS25" s="477"/>
      <c r="HT25" s="477"/>
      <c r="HU25" s="477"/>
      <c r="HV25" s="477"/>
      <c r="HW25" s="477"/>
      <c r="HX25" s="477"/>
      <c r="HY25" s="477"/>
      <c r="HZ25" s="477"/>
      <c r="IA25" s="477"/>
      <c r="IB25" s="477"/>
      <c r="IC25" s="477"/>
      <c r="ID25" s="477"/>
      <c r="IE25" s="477"/>
      <c r="IF25" s="477"/>
      <c r="IG25" s="477"/>
      <c r="IH25" s="477"/>
      <c r="II25" s="477"/>
      <c r="IJ25" s="477"/>
      <c r="IK25" s="477"/>
      <c r="IL25" s="477"/>
      <c r="IM25" s="477"/>
      <c r="IN25" s="477"/>
      <c r="IO25" s="477"/>
      <c r="IP25" s="477"/>
      <c r="IQ25" s="477"/>
      <c r="IR25" s="477"/>
      <c r="IS25" s="477"/>
      <c r="IT25" s="477"/>
      <c r="IU25" s="477"/>
      <c r="IV25" s="477"/>
    </row>
    <row r="26" spans="1:256">
      <c r="A26"/>
      <c r="B26" s="1"/>
      <c r="C26" s="487"/>
      <c r="D26" s="1"/>
      <c r="E26" s="473" t="s">
        <v>113</v>
      </c>
      <c r="F26" s="480"/>
      <c r="G26" s="474"/>
      <c r="H26"/>
      <c r="I26" s="474"/>
      <c r="J26" s="1" t="s">
        <v>436</v>
      </c>
      <c r="K26" s="473" t="s">
        <v>75</v>
      </c>
      <c r="L26" s="1" t="s">
        <v>419</v>
      </c>
      <c r="M26" s="477"/>
      <c r="N26" s="477"/>
      <c r="O26" s="477"/>
      <c r="P26" s="477"/>
      <c r="Q26" s="477"/>
      <c r="R26" s="477"/>
      <c r="S26" s="477"/>
      <c r="T26" s="477"/>
      <c r="U26" s="477"/>
      <c r="V26" s="477"/>
      <c r="W26" s="477"/>
      <c r="X26" s="477"/>
      <c r="Y26" s="477"/>
      <c r="Z26" s="477"/>
      <c r="AA26" s="477"/>
      <c r="AB26" s="477"/>
      <c r="AC26" s="477"/>
      <c r="AD26" s="477"/>
      <c r="AE26" s="477"/>
      <c r="AF26" s="477"/>
      <c r="AG26" s="477"/>
      <c r="AH26" s="477"/>
      <c r="AI26" s="477"/>
      <c r="AJ26" s="477"/>
      <c r="AK26" s="477"/>
      <c r="AL26" s="477"/>
      <c r="AM26" s="477"/>
      <c r="AN26" s="477"/>
      <c r="AO26" s="477"/>
      <c r="AP26" s="477"/>
      <c r="AQ26" s="477"/>
      <c r="AR26" s="477"/>
      <c r="AS26" s="477"/>
      <c r="AT26" s="477"/>
      <c r="AU26" s="477"/>
      <c r="AV26" s="477"/>
      <c r="AW26" s="477"/>
      <c r="AX26" s="477"/>
      <c r="AY26" s="477"/>
      <c r="AZ26" s="477"/>
      <c r="BA26" s="477"/>
      <c r="BB26" s="477"/>
      <c r="BC26" s="477"/>
      <c r="BD26" s="477"/>
      <c r="BE26" s="477"/>
      <c r="BF26" s="477"/>
      <c r="BG26" s="477"/>
      <c r="BH26" s="477"/>
      <c r="BI26" s="477"/>
      <c r="BJ26" s="477"/>
      <c r="BK26" s="477"/>
      <c r="BL26" s="477"/>
      <c r="BM26" s="477"/>
      <c r="BN26" s="477"/>
      <c r="BO26" s="477"/>
      <c r="BP26" s="477"/>
      <c r="BQ26" s="477"/>
      <c r="BR26" s="477"/>
      <c r="BS26" s="477"/>
      <c r="BT26" s="477"/>
      <c r="BU26" s="477"/>
      <c r="BV26" s="477"/>
      <c r="BW26" s="477"/>
      <c r="BX26" s="477"/>
      <c r="BY26" s="477"/>
      <c r="BZ26" s="477"/>
      <c r="CA26" s="477"/>
      <c r="CB26" s="477"/>
      <c r="CC26" s="477"/>
      <c r="CD26" s="477"/>
      <c r="CE26" s="477"/>
      <c r="CF26" s="477"/>
      <c r="CG26" s="477"/>
      <c r="CH26" s="477"/>
      <c r="CI26" s="477"/>
      <c r="CJ26" s="477"/>
      <c r="CK26" s="477"/>
      <c r="CL26" s="477"/>
      <c r="CM26" s="477"/>
      <c r="CN26" s="477"/>
      <c r="CO26" s="477"/>
      <c r="CP26" s="477"/>
      <c r="CQ26" s="477"/>
      <c r="CR26" s="477"/>
      <c r="CS26" s="477"/>
      <c r="CT26" s="477"/>
      <c r="CU26" s="477"/>
      <c r="CV26" s="477"/>
      <c r="CW26" s="477"/>
      <c r="CX26" s="477"/>
      <c r="CY26" s="477"/>
      <c r="CZ26" s="477"/>
      <c r="DA26" s="477"/>
      <c r="DB26" s="477"/>
      <c r="DC26" s="477"/>
      <c r="DD26" s="477"/>
      <c r="DE26" s="477"/>
      <c r="DF26" s="477"/>
      <c r="DG26" s="477"/>
      <c r="DH26" s="477"/>
      <c r="DI26" s="477"/>
      <c r="DJ26" s="477"/>
      <c r="DK26" s="477"/>
      <c r="DL26" s="477"/>
      <c r="DM26" s="477"/>
      <c r="DN26" s="477"/>
      <c r="DO26" s="477"/>
      <c r="DP26" s="477"/>
      <c r="DQ26" s="477"/>
      <c r="DR26" s="477"/>
      <c r="DS26" s="477"/>
      <c r="DT26" s="477"/>
      <c r="DU26" s="477"/>
      <c r="DV26" s="477"/>
      <c r="DW26" s="477"/>
      <c r="DX26" s="477"/>
      <c r="DY26" s="477"/>
      <c r="DZ26" s="477"/>
      <c r="EA26" s="477"/>
      <c r="EB26" s="477"/>
      <c r="EC26" s="477"/>
      <c r="ED26" s="477"/>
      <c r="EE26" s="477"/>
      <c r="EF26" s="477"/>
      <c r="EG26" s="477"/>
      <c r="EH26" s="477"/>
      <c r="EI26" s="477"/>
      <c r="EJ26" s="477"/>
      <c r="EK26" s="477"/>
      <c r="EL26" s="477"/>
      <c r="EM26" s="477"/>
      <c r="EN26" s="477"/>
      <c r="EO26" s="477"/>
      <c r="EP26" s="477"/>
      <c r="EQ26" s="477"/>
      <c r="ER26" s="477"/>
      <c r="ES26" s="477"/>
      <c r="ET26" s="477"/>
      <c r="EU26" s="477"/>
      <c r="EV26" s="477"/>
      <c r="EW26" s="477"/>
      <c r="EX26" s="477"/>
      <c r="EY26" s="477"/>
      <c r="EZ26" s="477"/>
      <c r="FA26" s="477"/>
      <c r="FB26" s="477"/>
      <c r="FC26" s="477"/>
      <c r="FD26" s="477"/>
      <c r="FE26" s="477"/>
      <c r="FF26" s="477"/>
      <c r="FG26" s="477"/>
      <c r="FH26" s="477"/>
      <c r="FI26" s="477"/>
      <c r="FJ26" s="477"/>
      <c r="FK26" s="477"/>
      <c r="FL26" s="477"/>
      <c r="FM26" s="477"/>
      <c r="FN26" s="477"/>
      <c r="FO26" s="477"/>
      <c r="FP26" s="477"/>
      <c r="FQ26" s="477"/>
      <c r="FR26" s="477"/>
      <c r="FS26" s="477"/>
      <c r="FT26" s="477"/>
      <c r="FU26" s="477"/>
      <c r="FV26" s="477"/>
      <c r="FW26" s="477"/>
      <c r="FX26" s="477"/>
      <c r="FY26" s="477"/>
      <c r="FZ26" s="477"/>
      <c r="GA26" s="477"/>
      <c r="GB26" s="477"/>
      <c r="GC26" s="477"/>
      <c r="GD26" s="477"/>
      <c r="GE26" s="477"/>
      <c r="GF26" s="477"/>
      <c r="GG26" s="477"/>
      <c r="GH26" s="477"/>
      <c r="GI26" s="477"/>
      <c r="GJ26" s="477"/>
      <c r="GK26" s="477"/>
      <c r="GL26" s="477"/>
      <c r="GM26" s="477"/>
      <c r="GN26" s="477"/>
      <c r="GO26" s="477"/>
      <c r="GP26" s="477"/>
      <c r="GQ26" s="477"/>
      <c r="GR26" s="477"/>
      <c r="GS26" s="477"/>
      <c r="GT26" s="477"/>
      <c r="GU26" s="477"/>
      <c r="GV26" s="477"/>
      <c r="GW26" s="477"/>
      <c r="GX26" s="477"/>
      <c r="GY26" s="477"/>
      <c r="GZ26" s="477"/>
      <c r="HA26" s="477"/>
      <c r="HB26" s="477"/>
      <c r="HC26" s="477"/>
      <c r="HD26" s="477"/>
      <c r="HE26" s="477"/>
      <c r="HF26" s="477"/>
      <c r="HG26" s="477"/>
      <c r="HH26" s="477"/>
      <c r="HI26" s="477"/>
      <c r="HJ26" s="477"/>
      <c r="HK26" s="477"/>
      <c r="HL26" s="477"/>
      <c r="HM26" s="477"/>
      <c r="HN26" s="477"/>
      <c r="HO26" s="477"/>
      <c r="HP26" s="477"/>
      <c r="HQ26" s="477"/>
      <c r="HR26" s="477"/>
      <c r="HS26" s="477"/>
      <c r="HT26" s="477"/>
      <c r="HU26" s="477"/>
      <c r="HV26" s="477"/>
      <c r="HW26" s="477"/>
      <c r="HX26" s="477"/>
      <c r="HY26" s="477"/>
      <c r="HZ26" s="477"/>
      <c r="IA26" s="477"/>
      <c r="IB26" s="477"/>
      <c r="IC26" s="477"/>
      <c r="ID26" s="477"/>
      <c r="IE26" s="477"/>
      <c r="IF26" s="477"/>
      <c r="IG26" s="477"/>
      <c r="IH26" s="477"/>
      <c r="II26" s="477"/>
      <c r="IJ26" s="477"/>
      <c r="IK26" s="477"/>
      <c r="IL26" s="477"/>
      <c r="IM26" s="477"/>
      <c r="IN26" s="477"/>
      <c r="IO26" s="477"/>
      <c r="IP26" s="477"/>
      <c r="IQ26" s="477"/>
      <c r="IR26" s="477"/>
      <c r="IS26" s="477"/>
      <c r="IT26" s="477"/>
      <c r="IU26" s="477"/>
      <c r="IV26" s="477"/>
    </row>
    <row r="27" spans="1:256">
      <c r="A27"/>
      <c r="B27" s="1" t="s">
        <v>399</v>
      </c>
      <c r="C27" s="487"/>
      <c r="D27" s="1" t="s">
        <v>399</v>
      </c>
      <c r="E27" s="473" t="s">
        <v>25</v>
      </c>
      <c r="F27" s="480"/>
      <c r="G27" s="474"/>
      <c r="H27"/>
      <c r="I27" s="474"/>
      <c r="J27"/>
      <c r="K27" s="473" t="s">
        <v>74</v>
      </c>
      <c r="L27" s="1" t="s">
        <v>420</v>
      </c>
      <c r="M27" s="477"/>
      <c r="N27" s="477"/>
      <c r="O27" s="477"/>
      <c r="P27" s="477"/>
      <c r="Q27" s="477"/>
      <c r="R27" s="477"/>
      <c r="S27" s="477"/>
      <c r="T27" s="477"/>
      <c r="U27" s="477"/>
      <c r="V27" s="477"/>
      <c r="W27" s="477"/>
      <c r="X27" s="477"/>
      <c r="Y27" s="477"/>
      <c r="Z27" s="477"/>
      <c r="AA27" s="477"/>
      <c r="AB27" s="477"/>
      <c r="AC27" s="477"/>
      <c r="AD27" s="477"/>
      <c r="AE27" s="477"/>
      <c r="AF27" s="477"/>
      <c r="AG27" s="477"/>
      <c r="AH27" s="477"/>
      <c r="AI27" s="477"/>
      <c r="AJ27" s="477"/>
      <c r="AK27" s="477"/>
      <c r="AL27" s="477"/>
      <c r="AM27" s="477"/>
      <c r="AN27" s="477"/>
      <c r="AO27" s="477"/>
      <c r="AP27" s="477"/>
      <c r="AQ27" s="477"/>
      <c r="AR27" s="477"/>
      <c r="AS27" s="477"/>
      <c r="AT27" s="477"/>
      <c r="AU27" s="477"/>
      <c r="AV27" s="477"/>
      <c r="AW27" s="477"/>
      <c r="AX27" s="477"/>
      <c r="AY27" s="477"/>
      <c r="AZ27" s="477"/>
      <c r="BA27" s="477"/>
      <c r="BB27" s="477"/>
      <c r="BC27" s="477"/>
      <c r="BD27" s="477"/>
      <c r="BE27" s="477"/>
      <c r="BF27" s="477"/>
      <c r="BG27" s="477"/>
      <c r="BH27" s="477"/>
      <c r="BI27" s="477"/>
      <c r="BJ27" s="477"/>
      <c r="BK27" s="477"/>
      <c r="BL27" s="477"/>
      <c r="BM27" s="477"/>
      <c r="BN27" s="477"/>
      <c r="BO27" s="477"/>
      <c r="BP27" s="477"/>
      <c r="BQ27" s="477"/>
      <c r="BR27" s="477"/>
      <c r="BS27" s="477"/>
      <c r="BT27" s="477"/>
      <c r="BU27" s="477"/>
      <c r="BV27" s="477"/>
      <c r="BW27" s="477"/>
      <c r="BX27" s="477"/>
      <c r="BY27" s="477"/>
      <c r="BZ27" s="477"/>
      <c r="CA27" s="477"/>
      <c r="CB27" s="477"/>
      <c r="CC27" s="477"/>
      <c r="CD27" s="477"/>
      <c r="CE27" s="477"/>
      <c r="CF27" s="477"/>
      <c r="CG27" s="477"/>
      <c r="CH27" s="477"/>
      <c r="CI27" s="477"/>
      <c r="CJ27" s="477"/>
      <c r="CK27" s="477"/>
      <c r="CL27" s="477"/>
      <c r="CM27" s="477"/>
      <c r="CN27" s="477"/>
      <c r="CO27" s="477"/>
      <c r="CP27" s="477"/>
      <c r="CQ27" s="477"/>
      <c r="CR27" s="477"/>
      <c r="CS27" s="477"/>
      <c r="CT27" s="477"/>
      <c r="CU27" s="477"/>
      <c r="CV27" s="477"/>
      <c r="CW27" s="477"/>
      <c r="CX27" s="477"/>
      <c r="CY27" s="477"/>
      <c r="CZ27" s="477"/>
      <c r="DA27" s="477"/>
      <c r="DB27" s="477"/>
      <c r="DC27" s="477"/>
      <c r="DD27" s="477"/>
      <c r="DE27" s="477"/>
      <c r="DF27" s="477"/>
      <c r="DG27" s="477"/>
      <c r="DH27" s="477"/>
      <c r="DI27" s="477"/>
      <c r="DJ27" s="477"/>
      <c r="DK27" s="477"/>
      <c r="DL27" s="477"/>
      <c r="DM27" s="477"/>
      <c r="DN27" s="477"/>
      <c r="DO27" s="477"/>
      <c r="DP27" s="477"/>
      <c r="DQ27" s="477"/>
      <c r="DR27" s="477"/>
      <c r="DS27" s="477"/>
      <c r="DT27" s="477"/>
      <c r="DU27" s="477"/>
      <c r="DV27" s="477"/>
      <c r="DW27" s="477"/>
      <c r="DX27" s="477"/>
      <c r="DY27" s="477"/>
      <c r="DZ27" s="477"/>
      <c r="EA27" s="477"/>
      <c r="EB27" s="477"/>
      <c r="EC27" s="477"/>
      <c r="ED27" s="477"/>
      <c r="EE27" s="477"/>
      <c r="EF27" s="477"/>
      <c r="EG27" s="477"/>
      <c r="EH27" s="477"/>
      <c r="EI27" s="477"/>
      <c r="EJ27" s="477"/>
      <c r="EK27" s="477"/>
      <c r="EL27" s="477"/>
      <c r="EM27" s="477"/>
      <c r="EN27" s="477"/>
      <c r="EO27" s="477"/>
      <c r="EP27" s="477"/>
      <c r="EQ27" s="477"/>
      <c r="ER27" s="477"/>
      <c r="ES27" s="477"/>
      <c r="ET27" s="477"/>
      <c r="EU27" s="477"/>
      <c r="EV27" s="477"/>
      <c r="EW27" s="477"/>
      <c r="EX27" s="477"/>
      <c r="EY27" s="477"/>
      <c r="EZ27" s="477"/>
      <c r="FA27" s="477"/>
      <c r="FB27" s="477"/>
      <c r="FC27" s="477"/>
      <c r="FD27" s="477"/>
      <c r="FE27" s="477"/>
      <c r="FF27" s="477"/>
      <c r="FG27" s="477"/>
      <c r="FH27" s="477"/>
      <c r="FI27" s="477"/>
      <c r="FJ27" s="477"/>
      <c r="FK27" s="477"/>
      <c r="FL27" s="477"/>
      <c r="FM27" s="477"/>
      <c r="FN27" s="477"/>
      <c r="FO27" s="477"/>
      <c r="FP27" s="477"/>
      <c r="FQ27" s="477"/>
      <c r="FR27" s="477"/>
      <c r="FS27" s="477"/>
      <c r="FT27" s="477"/>
      <c r="FU27" s="477"/>
      <c r="FV27" s="477"/>
      <c r="FW27" s="477"/>
      <c r="FX27" s="477"/>
      <c r="FY27" s="477"/>
      <c r="FZ27" s="477"/>
      <c r="GA27" s="477"/>
      <c r="GB27" s="477"/>
      <c r="GC27" s="477"/>
      <c r="GD27" s="477"/>
      <c r="GE27" s="477"/>
      <c r="GF27" s="477"/>
      <c r="GG27" s="477"/>
      <c r="GH27" s="477"/>
      <c r="GI27" s="477"/>
      <c r="GJ27" s="477"/>
      <c r="GK27" s="477"/>
      <c r="GL27" s="477"/>
      <c r="GM27" s="477"/>
      <c r="GN27" s="477"/>
      <c r="GO27" s="477"/>
      <c r="GP27" s="477"/>
      <c r="GQ27" s="477"/>
      <c r="GR27" s="477"/>
      <c r="GS27" s="477"/>
      <c r="GT27" s="477"/>
      <c r="GU27" s="477"/>
      <c r="GV27" s="477"/>
      <c r="GW27" s="477"/>
      <c r="GX27" s="477"/>
      <c r="GY27" s="477"/>
      <c r="GZ27" s="477"/>
      <c r="HA27" s="477"/>
      <c r="HB27" s="477"/>
      <c r="HC27" s="477"/>
      <c r="HD27" s="477"/>
      <c r="HE27" s="477"/>
      <c r="HF27" s="477"/>
      <c r="HG27" s="477"/>
      <c r="HH27" s="477"/>
      <c r="HI27" s="477"/>
      <c r="HJ27" s="477"/>
      <c r="HK27" s="477"/>
      <c r="HL27" s="477"/>
      <c r="HM27" s="477"/>
      <c r="HN27" s="477"/>
      <c r="HO27" s="477"/>
      <c r="HP27" s="477"/>
      <c r="HQ27" s="477"/>
      <c r="HR27" s="477"/>
      <c r="HS27" s="477"/>
      <c r="HT27" s="477"/>
      <c r="HU27" s="477"/>
      <c r="HV27" s="477"/>
      <c r="HW27" s="477"/>
      <c r="HX27" s="477"/>
      <c r="HY27" s="477"/>
      <c r="HZ27" s="477"/>
      <c r="IA27" s="477"/>
      <c r="IB27" s="477"/>
      <c r="IC27" s="477"/>
      <c r="ID27" s="477"/>
      <c r="IE27" s="477"/>
      <c r="IF27" s="477"/>
      <c r="IG27" s="477"/>
      <c r="IH27" s="477"/>
      <c r="II27" s="477"/>
      <c r="IJ27" s="477"/>
      <c r="IK27" s="477"/>
      <c r="IL27" s="477"/>
      <c r="IM27" s="477"/>
      <c r="IN27" s="477"/>
      <c r="IO27" s="477"/>
      <c r="IP27" s="477"/>
      <c r="IQ27" s="477"/>
      <c r="IR27" s="477"/>
      <c r="IS27" s="477"/>
      <c r="IT27" s="477"/>
      <c r="IU27" s="477"/>
      <c r="IV27" s="477"/>
    </row>
    <row r="28" spans="1:256">
      <c r="A28"/>
      <c r="B28" s="1"/>
      <c r="C28" s="487"/>
      <c r="D28" s="1"/>
      <c r="E28" s="483" t="s">
        <v>26</v>
      </c>
      <c r="F28" s="480"/>
      <c r="G28" s="474"/>
      <c r="H28"/>
      <c r="I28" s="474"/>
      <c r="J28"/>
      <c r="K28" s="473" t="s">
        <v>73</v>
      </c>
      <c r="L28" s="1" t="s">
        <v>421</v>
      </c>
      <c r="M28" s="477"/>
      <c r="N28" s="477"/>
      <c r="O28" s="477"/>
      <c r="P28" s="477"/>
      <c r="Q28" s="477"/>
      <c r="R28" s="477"/>
      <c r="S28" s="477"/>
      <c r="T28" s="477"/>
      <c r="U28" s="477"/>
      <c r="V28" s="477"/>
      <c r="W28" s="477"/>
      <c r="X28" s="477"/>
      <c r="Y28" s="477"/>
      <c r="Z28" s="477"/>
      <c r="AA28" s="477"/>
      <c r="AB28" s="477"/>
      <c r="AC28" s="477"/>
      <c r="AD28" s="477"/>
      <c r="AE28" s="477"/>
      <c r="AF28" s="477"/>
      <c r="AG28" s="477"/>
      <c r="AH28" s="477"/>
      <c r="AI28" s="477"/>
      <c r="AJ28" s="477"/>
      <c r="AK28" s="477"/>
      <c r="AL28" s="477"/>
      <c r="AM28" s="477"/>
      <c r="AN28" s="477"/>
      <c r="AO28" s="477"/>
      <c r="AP28" s="477"/>
      <c r="AQ28" s="477"/>
      <c r="AR28" s="477"/>
      <c r="AS28" s="477"/>
      <c r="AT28" s="477"/>
      <c r="AU28" s="477"/>
      <c r="AV28" s="477"/>
      <c r="AW28" s="477"/>
      <c r="AX28" s="477"/>
      <c r="AY28" s="477"/>
      <c r="AZ28" s="477"/>
      <c r="BA28" s="477"/>
      <c r="BB28" s="477"/>
      <c r="BC28" s="477"/>
      <c r="BD28" s="477"/>
      <c r="BE28" s="477"/>
      <c r="BF28" s="477"/>
      <c r="BG28" s="477"/>
      <c r="BH28" s="477"/>
      <c r="BI28" s="477"/>
      <c r="BJ28" s="477"/>
      <c r="BK28" s="477"/>
      <c r="BL28" s="477"/>
      <c r="BM28" s="477"/>
      <c r="BN28" s="477"/>
      <c r="BO28" s="477"/>
      <c r="BP28" s="477"/>
      <c r="BQ28" s="477"/>
      <c r="BR28" s="477"/>
      <c r="BS28" s="477"/>
      <c r="BT28" s="477"/>
      <c r="BU28" s="477"/>
      <c r="BV28" s="477"/>
      <c r="BW28" s="477"/>
      <c r="BX28" s="477"/>
      <c r="BY28" s="477"/>
      <c r="BZ28" s="477"/>
      <c r="CA28" s="477"/>
      <c r="CB28" s="477"/>
      <c r="CC28" s="477"/>
      <c r="CD28" s="477"/>
      <c r="CE28" s="477"/>
      <c r="CF28" s="477"/>
      <c r="CG28" s="477"/>
      <c r="CH28" s="477"/>
      <c r="CI28" s="477"/>
      <c r="CJ28" s="477"/>
      <c r="CK28" s="477"/>
      <c r="CL28" s="477"/>
      <c r="CM28" s="477"/>
      <c r="CN28" s="477"/>
      <c r="CO28" s="477"/>
      <c r="CP28" s="477"/>
      <c r="CQ28" s="477"/>
      <c r="CR28" s="477"/>
      <c r="CS28" s="477"/>
      <c r="CT28" s="477"/>
      <c r="CU28" s="477"/>
      <c r="CV28" s="477"/>
      <c r="CW28" s="477"/>
      <c r="CX28" s="477"/>
      <c r="CY28" s="477"/>
      <c r="CZ28" s="477"/>
      <c r="DA28" s="477"/>
      <c r="DB28" s="477"/>
      <c r="DC28" s="477"/>
      <c r="DD28" s="477"/>
      <c r="DE28" s="477"/>
      <c r="DF28" s="477"/>
      <c r="DG28" s="477"/>
      <c r="DH28" s="477"/>
      <c r="DI28" s="477"/>
      <c r="DJ28" s="477"/>
      <c r="DK28" s="477"/>
      <c r="DL28" s="477"/>
      <c r="DM28" s="477"/>
      <c r="DN28" s="477"/>
      <c r="DO28" s="477"/>
      <c r="DP28" s="477"/>
      <c r="DQ28" s="477"/>
      <c r="DR28" s="477"/>
      <c r="DS28" s="477"/>
      <c r="DT28" s="477"/>
      <c r="DU28" s="477"/>
      <c r="DV28" s="477"/>
      <c r="DW28" s="477"/>
      <c r="DX28" s="477"/>
      <c r="DY28" s="477"/>
      <c r="DZ28" s="477"/>
      <c r="EA28" s="477"/>
      <c r="EB28" s="477"/>
      <c r="EC28" s="477"/>
      <c r="ED28" s="477"/>
      <c r="EE28" s="477"/>
      <c r="EF28" s="477"/>
      <c r="EG28" s="477"/>
      <c r="EH28" s="477"/>
      <c r="EI28" s="477"/>
      <c r="EJ28" s="477"/>
      <c r="EK28" s="477"/>
      <c r="EL28" s="477"/>
      <c r="EM28" s="477"/>
      <c r="EN28" s="477"/>
      <c r="EO28" s="477"/>
      <c r="EP28" s="477"/>
      <c r="EQ28" s="477"/>
      <c r="ER28" s="477"/>
      <c r="ES28" s="477"/>
      <c r="ET28" s="477"/>
      <c r="EU28" s="477"/>
      <c r="EV28" s="477"/>
      <c r="EW28" s="477"/>
      <c r="EX28" s="477"/>
      <c r="EY28" s="477"/>
      <c r="EZ28" s="477"/>
      <c r="FA28" s="477"/>
      <c r="FB28" s="477"/>
      <c r="FC28" s="477"/>
      <c r="FD28" s="477"/>
      <c r="FE28" s="477"/>
      <c r="FF28" s="477"/>
      <c r="FG28" s="477"/>
      <c r="FH28" s="477"/>
      <c r="FI28" s="477"/>
      <c r="FJ28" s="477"/>
      <c r="FK28" s="477"/>
      <c r="FL28" s="477"/>
      <c r="FM28" s="477"/>
      <c r="FN28" s="477"/>
      <c r="FO28" s="477"/>
      <c r="FP28" s="477"/>
      <c r="FQ28" s="477"/>
      <c r="FR28" s="477"/>
      <c r="FS28" s="477"/>
      <c r="FT28" s="477"/>
      <c r="FU28" s="477"/>
      <c r="FV28" s="477"/>
      <c r="FW28" s="477"/>
      <c r="FX28" s="477"/>
      <c r="FY28" s="477"/>
      <c r="FZ28" s="477"/>
      <c r="GA28" s="477"/>
      <c r="GB28" s="477"/>
      <c r="GC28" s="477"/>
      <c r="GD28" s="477"/>
      <c r="GE28" s="477"/>
      <c r="GF28" s="477"/>
      <c r="GG28" s="477"/>
      <c r="GH28" s="477"/>
      <c r="GI28" s="477"/>
      <c r="GJ28" s="477"/>
      <c r="GK28" s="477"/>
      <c r="GL28" s="477"/>
      <c r="GM28" s="477"/>
      <c r="GN28" s="477"/>
      <c r="GO28" s="477"/>
      <c r="GP28" s="477"/>
      <c r="GQ28" s="477"/>
      <c r="GR28" s="477"/>
      <c r="GS28" s="477"/>
      <c r="GT28" s="477"/>
      <c r="GU28" s="477"/>
      <c r="GV28" s="477"/>
      <c r="GW28" s="477"/>
      <c r="GX28" s="477"/>
      <c r="GY28" s="477"/>
      <c r="GZ28" s="477"/>
      <c r="HA28" s="477"/>
      <c r="HB28" s="477"/>
      <c r="HC28" s="477"/>
      <c r="HD28" s="477"/>
      <c r="HE28" s="477"/>
      <c r="HF28" s="477"/>
      <c r="HG28" s="477"/>
      <c r="HH28" s="477"/>
      <c r="HI28" s="477"/>
      <c r="HJ28" s="477"/>
      <c r="HK28" s="477"/>
      <c r="HL28" s="477"/>
      <c r="HM28" s="477"/>
      <c r="HN28" s="477"/>
      <c r="HO28" s="477"/>
      <c r="HP28" s="477"/>
      <c r="HQ28" s="477"/>
      <c r="HR28" s="477"/>
      <c r="HS28" s="477"/>
      <c r="HT28" s="477"/>
      <c r="HU28" s="477"/>
      <c r="HV28" s="477"/>
      <c r="HW28" s="477"/>
      <c r="HX28" s="477"/>
      <c r="HY28" s="477"/>
      <c r="HZ28" s="477"/>
      <c r="IA28" s="477"/>
      <c r="IB28" s="477"/>
      <c r="IC28" s="477"/>
      <c r="ID28" s="477"/>
      <c r="IE28" s="477"/>
      <c r="IF28" s="477"/>
      <c r="IG28" s="477"/>
      <c r="IH28" s="477"/>
      <c r="II28" s="477"/>
      <c r="IJ28" s="477"/>
      <c r="IK28" s="477"/>
      <c r="IL28" s="477"/>
      <c r="IM28" s="477"/>
      <c r="IN28" s="477"/>
      <c r="IO28" s="477"/>
      <c r="IP28" s="477"/>
      <c r="IQ28" s="477"/>
      <c r="IR28" s="477"/>
      <c r="IS28" s="477"/>
      <c r="IT28" s="477"/>
      <c r="IU28" s="477"/>
      <c r="IV28" s="477"/>
    </row>
    <row r="29" spans="1:256">
      <c r="A29"/>
      <c r="B29" s="472" t="s">
        <v>400</v>
      </c>
      <c r="C29" s="487"/>
      <c r="D29" s="1" t="s">
        <v>400</v>
      </c>
      <c r="E29" s="483"/>
      <c r="F29" s="480"/>
      <c r="G29" s="474"/>
      <c r="H29"/>
      <c r="I29" s="474"/>
      <c r="J29"/>
      <c r="K29" s="473" t="s">
        <v>76</v>
      </c>
      <c r="L29" s="1" t="s">
        <v>422</v>
      </c>
      <c r="M29" s="477"/>
      <c r="N29" s="477"/>
      <c r="O29" s="477"/>
      <c r="P29" s="477"/>
      <c r="Q29" s="477"/>
      <c r="R29" s="477"/>
      <c r="S29" s="477"/>
      <c r="T29" s="477"/>
      <c r="U29" s="477"/>
      <c r="V29" s="477"/>
      <c r="W29" s="477"/>
      <c r="X29" s="477"/>
      <c r="Y29" s="477"/>
      <c r="Z29" s="477"/>
      <c r="AA29" s="477"/>
      <c r="AB29" s="477"/>
      <c r="AC29" s="477"/>
      <c r="AD29" s="477"/>
      <c r="AE29" s="477"/>
      <c r="AF29" s="477"/>
      <c r="AG29" s="477"/>
      <c r="AH29" s="477"/>
      <c r="AI29" s="477"/>
      <c r="AJ29" s="477"/>
      <c r="AK29" s="477"/>
      <c r="AL29" s="477"/>
      <c r="AM29" s="477"/>
      <c r="AN29" s="477"/>
      <c r="AO29" s="477"/>
      <c r="AP29" s="477"/>
      <c r="AQ29" s="477"/>
      <c r="AR29" s="477"/>
      <c r="AS29" s="477"/>
      <c r="AT29" s="477"/>
      <c r="AU29" s="477"/>
      <c r="AV29" s="477"/>
      <c r="AW29" s="477"/>
      <c r="AX29" s="477"/>
      <c r="AY29" s="477"/>
      <c r="AZ29" s="477"/>
      <c r="BA29" s="477"/>
      <c r="BB29" s="477"/>
      <c r="BC29" s="477"/>
      <c r="BD29" s="477"/>
      <c r="BE29" s="477"/>
      <c r="BF29" s="477"/>
      <c r="BG29" s="477"/>
      <c r="BH29" s="477"/>
      <c r="BI29" s="477"/>
      <c r="BJ29" s="477"/>
      <c r="BK29" s="477"/>
      <c r="BL29" s="477"/>
      <c r="BM29" s="477"/>
      <c r="BN29" s="477"/>
      <c r="BO29" s="477"/>
      <c r="BP29" s="477"/>
      <c r="BQ29" s="477"/>
      <c r="BR29" s="477"/>
      <c r="BS29" s="477"/>
      <c r="BT29" s="477"/>
      <c r="BU29" s="477"/>
      <c r="BV29" s="477"/>
      <c r="BW29" s="477"/>
      <c r="BX29" s="477"/>
      <c r="BY29" s="477"/>
      <c r="BZ29" s="477"/>
      <c r="CA29" s="477"/>
      <c r="CB29" s="477"/>
      <c r="CC29" s="477"/>
      <c r="CD29" s="477"/>
      <c r="CE29" s="477"/>
      <c r="CF29" s="477"/>
      <c r="CG29" s="477"/>
      <c r="CH29" s="477"/>
      <c r="CI29" s="477"/>
      <c r="CJ29" s="477"/>
      <c r="CK29" s="477"/>
      <c r="CL29" s="477"/>
      <c r="CM29" s="477"/>
      <c r="CN29" s="477"/>
      <c r="CO29" s="477"/>
      <c r="CP29" s="477"/>
      <c r="CQ29" s="477"/>
      <c r="CR29" s="477"/>
      <c r="CS29" s="477"/>
      <c r="CT29" s="477"/>
      <c r="CU29" s="477"/>
      <c r="CV29" s="477"/>
      <c r="CW29" s="477"/>
      <c r="CX29" s="477"/>
      <c r="CY29" s="477"/>
      <c r="CZ29" s="477"/>
      <c r="DA29" s="477"/>
      <c r="DB29" s="477"/>
      <c r="DC29" s="477"/>
      <c r="DD29" s="477"/>
      <c r="DE29" s="477"/>
      <c r="DF29" s="477"/>
      <c r="DG29" s="477"/>
      <c r="DH29" s="477"/>
      <c r="DI29" s="477"/>
      <c r="DJ29" s="477"/>
      <c r="DK29" s="477"/>
      <c r="DL29" s="477"/>
      <c r="DM29" s="477"/>
      <c r="DN29" s="477"/>
      <c r="DO29" s="477"/>
      <c r="DP29" s="477"/>
      <c r="DQ29" s="477"/>
      <c r="DR29" s="477"/>
      <c r="DS29" s="477"/>
      <c r="DT29" s="477"/>
      <c r="DU29" s="477"/>
      <c r="DV29" s="477"/>
      <c r="DW29" s="477"/>
      <c r="DX29" s="477"/>
      <c r="DY29" s="477"/>
      <c r="DZ29" s="477"/>
      <c r="EA29" s="477"/>
      <c r="EB29" s="477"/>
      <c r="EC29" s="477"/>
      <c r="ED29" s="477"/>
      <c r="EE29" s="477"/>
      <c r="EF29" s="477"/>
      <c r="EG29" s="477"/>
      <c r="EH29" s="477"/>
      <c r="EI29" s="477"/>
      <c r="EJ29" s="477"/>
      <c r="EK29" s="477"/>
      <c r="EL29" s="477"/>
      <c r="EM29" s="477"/>
      <c r="EN29" s="477"/>
      <c r="EO29" s="477"/>
      <c r="EP29" s="477"/>
      <c r="EQ29" s="477"/>
      <c r="ER29" s="477"/>
      <c r="ES29" s="477"/>
      <c r="ET29" s="477"/>
      <c r="EU29" s="477"/>
      <c r="EV29" s="477"/>
      <c r="EW29" s="477"/>
      <c r="EX29" s="477"/>
      <c r="EY29" s="477"/>
      <c r="EZ29" s="477"/>
      <c r="FA29" s="477"/>
      <c r="FB29" s="477"/>
      <c r="FC29" s="477"/>
      <c r="FD29" s="477"/>
      <c r="FE29" s="477"/>
      <c r="FF29" s="477"/>
      <c r="FG29" s="477"/>
      <c r="FH29" s="477"/>
      <c r="FI29" s="477"/>
      <c r="FJ29" s="477"/>
      <c r="FK29" s="477"/>
      <c r="FL29" s="477"/>
      <c r="FM29" s="477"/>
      <c r="FN29" s="477"/>
      <c r="FO29" s="477"/>
      <c r="FP29" s="477"/>
      <c r="FQ29" s="477"/>
      <c r="FR29" s="477"/>
      <c r="FS29" s="477"/>
      <c r="FT29" s="477"/>
      <c r="FU29" s="477"/>
      <c r="FV29" s="477"/>
      <c r="FW29" s="477"/>
      <c r="FX29" s="477"/>
      <c r="FY29" s="477"/>
      <c r="FZ29" s="477"/>
      <c r="GA29" s="477"/>
      <c r="GB29" s="477"/>
      <c r="GC29" s="477"/>
      <c r="GD29" s="477"/>
      <c r="GE29" s="477"/>
      <c r="GF29" s="477"/>
      <c r="GG29" s="477"/>
      <c r="GH29" s="477"/>
      <c r="GI29" s="477"/>
      <c r="GJ29" s="477"/>
      <c r="GK29" s="477"/>
      <c r="GL29" s="477"/>
      <c r="GM29" s="477"/>
      <c r="GN29" s="477"/>
      <c r="GO29" s="477"/>
      <c r="GP29" s="477"/>
      <c r="GQ29" s="477"/>
      <c r="GR29" s="477"/>
      <c r="GS29" s="477"/>
      <c r="GT29" s="477"/>
      <c r="GU29" s="477"/>
      <c r="GV29" s="477"/>
      <c r="GW29" s="477"/>
      <c r="GX29" s="477"/>
      <c r="GY29" s="477"/>
      <c r="GZ29" s="477"/>
      <c r="HA29" s="477"/>
      <c r="HB29" s="477"/>
      <c r="HC29" s="477"/>
      <c r="HD29" s="477"/>
      <c r="HE29" s="477"/>
      <c r="HF29" s="477"/>
      <c r="HG29" s="477"/>
      <c r="HH29" s="477"/>
      <c r="HI29" s="477"/>
      <c r="HJ29" s="477"/>
      <c r="HK29" s="477"/>
      <c r="HL29" s="477"/>
      <c r="HM29" s="477"/>
      <c r="HN29" s="477"/>
      <c r="HO29" s="477"/>
      <c r="HP29" s="477"/>
      <c r="HQ29" s="477"/>
      <c r="HR29" s="477"/>
      <c r="HS29" s="477"/>
      <c r="HT29" s="477"/>
      <c r="HU29" s="477"/>
      <c r="HV29" s="477"/>
      <c r="HW29" s="477"/>
      <c r="HX29" s="477"/>
      <c r="HY29" s="477"/>
      <c r="HZ29" s="477"/>
      <c r="IA29" s="477"/>
      <c r="IB29" s="477"/>
      <c r="IC29" s="477"/>
      <c r="ID29" s="477"/>
      <c r="IE29" s="477"/>
      <c r="IF29" s="477"/>
      <c r="IG29" s="477"/>
      <c r="IH29" s="477"/>
      <c r="II29" s="477"/>
      <c r="IJ29" s="477"/>
      <c r="IK29" s="477"/>
      <c r="IL29" s="477"/>
      <c r="IM29" s="477"/>
      <c r="IN29" s="477"/>
      <c r="IO29" s="477"/>
      <c r="IP29" s="477"/>
      <c r="IQ29" s="477"/>
      <c r="IR29" s="477"/>
      <c r="IS29" s="477"/>
      <c r="IT29" s="477"/>
      <c r="IU29" s="477"/>
      <c r="IV29" s="477"/>
    </row>
    <row r="30" spans="1:256">
      <c r="A30"/>
      <c r="B30" s="1"/>
      <c r="C30" s="487"/>
      <c r="D30" s="1"/>
      <c r="E30" s="483"/>
      <c r="F30" s="472"/>
      <c r="G30" s="474"/>
      <c r="H30"/>
      <c r="I30" s="474"/>
      <c r="J30"/>
      <c r="K30" s="473" t="s">
        <v>77</v>
      </c>
      <c r="L30" t="s">
        <v>423</v>
      </c>
      <c r="M30" s="477"/>
      <c r="N30" s="477"/>
      <c r="O30" s="477"/>
      <c r="P30" s="477"/>
      <c r="Q30" s="477"/>
      <c r="R30" s="477"/>
      <c r="S30" s="477"/>
      <c r="T30" s="477"/>
      <c r="U30" s="477"/>
      <c r="V30" s="477"/>
      <c r="W30" s="477"/>
      <c r="X30" s="477"/>
      <c r="Y30" s="477"/>
      <c r="Z30" s="477"/>
      <c r="AA30" s="477"/>
      <c r="AB30" s="477"/>
      <c r="AC30" s="477"/>
      <c r="AD30" s="477"/>
      <c r="AE30" s="477"/>
      <c r="AF30" s="477"/>
      <c r="AG30" s="477"/>
      <c r="AH30" s="477"/>
      <c r="AI30" s="477"/>
      <c r="AJ30" s="477"/>
      <c r="AK30" s="477"/>
      <c r="AL30" s="477"/>
      <c r="AM30" s="477"/>
      <c r="AN30" s="477"/>
      <c r="AO30" s="477"/>
      <c r="AP30" s="477"/>
      <c r="AQ30" s="477"/>
      <c r="AR30" s="477"/>
      <c r="AS30" s="477"/>
      <c r="AT30" s="477"/>
      <c r="AU30" s="477"/>
      <c r="AV30" s="477"/>
      <c r="AW30" s="477"/>
      <c r="AX30" s="477"/>
      <c r="AY30" s="477"/>
      <c r="AZ30" s="477"/>
      <c r="BA30" s="477"/>
      <c r="BB30" s="477"/>
      <c r="BC30" s="477"/>
      <c r="BD30" s="477"/>
      <c r="BE30" s="477"/>
      <c r="BF30" s="477"/>
      <c r="BG30" s="477"/>
      <c r="BH30" s="477"/>
      <c r="BI30" s="477"/>
      <c r="BJ30" s="477"/>
      <c r="BK30" s="477"/>
      <c r="BL30" s="477"/>
      <c r="BM30" s="477"/>
      <c r="BN30" s="477"/>
      <c r="BO30" s="477"/>
      <c r="BP30" s="477"/>
      <c r="BQ30" s="477"/>
      <c r="BR30" s="477"/>
      <c r="BS30" s="477"/>
      <c r="BT30" s="477"/>
      <c r="BU30" s="477"/>
      <c r="BV30" s="477"/>
      <c r="BW30" s="477"/>
      <c r="BX30" s="477"/>
      <c r="BY30" s="477"/>
      <c r="BZ30" s="477"/>
      <c r="CA30" s="477"/>
      <c r="CB30" s="477"/>
      <c r="CC30" s="477"/>
      <c r="CD30" s="477"/>
      <c r="CE30" s="477"/>
      <c r="CF30" s="477"/>
      <c r="CG30" s="477"/>
      <c r="CH30" s="477"/>
      <c r="CI30" s="477"/>
      <c r="CJ30" s="477"/>
      <c r="CK30" s="477"/>
      <c r="CL30" s="477"/>
      <c r="CM30" s="477"/>
      <c r="CN30" s="477"/>
      <c r="CO30" s="477"/>
      <c r="CP30" s="477"/>
      <c r="CQ30" s="477"/>
      <c r="CR30" s="477"/>
      <c r="CS30" s="477"/>
      <c r="CT30" s="477"/>
      <c r="CU30" s="477"/>
      <c r="CV30" s="477"/>
      <c r="CW30" s="477"/>
      <c r="CX30" s="477"/>
      <c r="CY30" s="477"/>
      <c r="CZ30" s="477"/>
      <c r="DA30" s="477"/>
      <c r="DB30" s="477"/>
      <c r="DC30" s="477"/>
      <c r="DD30" s="477"/>
      <c r="DE30" s="477"/>
      <c r="DF30" s="477"/>
      <c r="DG30" s="477"/>
      <c r="DH30" s="477"/>
      <c r="DI30" s="477"/>
      <c r="DJ30" s="477"/>
      <c r="DK30" s="477"/>
      <c r="DL30" s="477"/>
      <c r="DM30" s="477"/>
      <c r="DN30" s="477"/>
      <c r="DO30" s="477"/>
      <c r="DP30" s="477"/>
      <c r="DQ30" s="477"/>
      <c r="DR30" s="477"/>
      <c r="DS30" s="477"/>
      <c r="DT30" s="477"/>
      <c r="DU30" s="477"/>
      <c r="DV30" s="477"/>
      <c r="DW30" s="477"/>
      <c r="DX30" s="477"/>
      <c r="DY30" s="477"/>
      <c r="DZ30" s="477"/>
      <c r="EA30" s="477"/>
      <c r="EB30" s="477"/>
      <c r="EC30" s="477"/>
      <c r="ED30" s="477"/>
      <c r="EE30" s="477"/>
      <c r="EF30" s="477"/>
      <c r="EG30" s="477"/>
      <c r="EH30" s="477"/>
      <c r="EI30" s="477"/>
      <c r="EJ30" s="477"/>
      <c r="EK30" s="477"/>
      <c r="EL30" s="477"/>
      <c r="EM30" s="477"/>
      <c r="EN30" s="477"/>
      <c r="EO30" s="477"/>
      <c r="EP30" s="477"/>
      <c r="EQ30" s="477"/>
      <c r="ER30" s="477"/>
      <c r="ES30" s="477"/>
      <c r="ET30" s="477"/>
      <c r="EU30" s="477"/>
      <c r="EV30" s="477"/>
      <c r="EW30" s="477"/>
      <c r="EX30" s="477"/>
      <c r="EY30" s="477"/>
      <c r="EZ30" s="477"/>
      <c r="FA30" s="477"/>
      <c r="FB30" s="477"/>
      <c r="FC30" s="477"/>
      <c r="FD30" s="477"/>
      <c r="FE30" s="477"/>
      <c r="FF30" s="477"/>
      <c r="FG30" s="477"/>
      <c r="FH30" s="477"/>
      <c r="FI30" s="477"/>
      <c r="FJ30" s="477"/>
      <c r="FK30" s="477"/>
      <c r="FL30" s="477"/>
      <c r="FM30" s="477"/>
      <c r="FN30" s="477"/>
      <c r="FO30" s="477"/>
      <c r="FP30" s="477"/>
      <c r="FQ30" s="477"/>
      <c r="FR30" s="477"/>
      <c r="FS30" s="477"/>
      <c r="FT30" s="477"/>
      <c r="FU30" s="477"/>
      <c r="FV30" s="477"/>
      <c r="FW30" s="477"/>
      <c r="FX30" s="477"/>
      <c r="FY30" s="477"/>
      <c r="FZ30" s="477"/>
      <c r="GA30" s="477"/>
      <c r="GB30" s="477"/>
      <c r="GC30" s="477"/>
      <c r="GD30" s="477"/>
      <c r="GE30" s="477"/>
      <c r="GF30" s="477"/>
      <c r="GG30" s="477"/>
      <c r="GH30" s="477"/>
      <c r="GI30" s="477"/>
      <c r="GJ30" s="477"/>
      <c r="GK30" s="477"/>
      <c r="GL30" s="477"/>
      <c r="GM30" s="477"/>
      <c r="GN30" s="477"/>
      <c r="GO30" s="477"/>
      <c r="GP30" s="477"/>
      <c r="GQ30" s="477"/>
      <c r="GR30" s="477"/>
      <c r="GS30" s="477"/>
      <c r="GT30" s="477"/>
      <c r="GU30" s="477"/>
      <c r="GV30" s="477"/>
      <c r="GW30" s="477"/>
      <c r="GX30" s="477"/>
      <c r="GY30" s="477"/>
      <c r="GZ30" s="477"/>
      <c r="HA30" s="477"/>
      <c r="HB30" s="477"/>
      <c r="HC30" s="477"/>
      <c r="HD30" s="477"/>
      <c r="HE30" s="477"/>
      <c r="HF30" s="477"/>
      <c r="HG30" s="477"/>
      <c r="HH30" s="477"/>
      <c r="HI30" s="477"/>
      <c r="HJ30" s="477"/>
      <c r="HK30" s="477"/>
      <c r="HL30" s="477"/>
      <c r="HM30" s="477"/>
      <c r="HN30" s="477"/>
      <c r="HO30" s="477"/>
      <c r="HP30" s="477"/>
      <c r="HQ30" s="477"/>
      <c r="HR30" s="477"/>
      <c r="HS30" s="477"/>
      <c r="HT30" s="477"/>
      <c r="HU30" s="477"/>
      <c r="HV30" s="477"/>
      <c r="HW30" s="477"/>
      <c r="HX30" s="477"/>
      <c r="HY30" s="477"/>
      <c r="HZ30" s="477"/>
      <c r="IA30" s="477"/>
      <c r="IB30" s="477"/>
      <c r="IC30" s="477"/>
      <c r="ID30" s="477"/>
      <c r="IE30" s="477"/>
      <c r="IF30" s="477"/>
      <c r="IG30" s="477"/>
      <c r="IH30" s="477"/>
      <c r="II30" s="477"/>
      <c r="IJ30" s="477"/>
      <c r="IK30" s="477"/>
      <c r="IL30" s="477"/>
      <c r="IM30" s="477"/>
      <c r="IN30" s="477"/>
      <c r="IO30" s="477"/>
      <c r="IP30" s="477"/>
      <c r="IQ30" s="477"/>
      <c r="IR30" s="477"/>
      <c r="IS30" s="477"/>
      <c r="IT30" s="477"/>
      <c r="IU30" s="477"/>
      <c r="IV30" s="477"/>
    </row>
    <row r="31" spans="1:256">
      <c r="A31"/>
      <c r="B31" s="1"/>
      <c r="C31" s="487"/>
      <c r="D31" s="1"/>
      <c r="E31" s="483"/>
      <c r="F31" s="472"/>
      <c r="G31" s="474"/>
      <c r="H31"/>
      <c r="I31" s="474"/>
      <c r="J31"/>
      <c r="K31" s="474"/>
      <c r="L31"/>
      <c r="M31" s="477"/>
      <c r="N31" s="477"/>
      <c r="O31" s="477"/>
      <c r="P31" s="477"/>
      <c r="Q31" s="477"/>
      <c r="R31" s="477"/>
      <c r="S31" s="477"/>
      <c r="T31" s="477"/>
      <c r="U31" s="477"/>
      <c r="V31" s="477"/>
      <c r="W31" s="477"/>
      <c r="X31" s="477"/>
      <c r="Y31" s="477"/>
      <c r="Z31" s="477"/>
      <c r="AA31" s="477"/>
      <c r="AB31" s="477"/>
      <c r="AC31" s="477"/>
      <c r="AD31" s="477"/>
      <c r="AE31" s="477"/>
      <c r="AF31" s="477"/>
      <c r="AG31" s="477"/>
      <c r="AH31" s="477"/>
      <c r="AI31" s="477"/>
      <c r="AJ31" s="477"/>
      <c r="AK31" s="477"/>
      <c r="AL31" s="477"/>
      <c r="AM31" s="477"/>
      <c r="AN31" s="477"/>
      <c r="AO31" s="477"/>
      <c r="AP31" s="477"/>
      <c r="AQ31" s="477"/>
      <c r="AR31" s="477"/>
      <c r="AS31" s="477"/>
      <c r="AT31" s="477"/>
      <c r="AU31" s="477"/>
      <c r="AV31" s="477"/>
      <c r="AW31" s="477"/>
      <c r="AX31" s="477"/>
      <c r="AY31" s="477"/>
      <c r="AZ31" s="477"/>
      <c r="BA31" s="477"/>
      <c r="BB31" s="477"/>
      <c r="BC31" s="477"/>
      <c r="BD31" s="477"/>
      <c r="BE31" s="477"/>
      <c r="BF31" s="477"/>
      <c r="BG31" s="477"/>
      <c r="BH31" s="477"/>
      <c r="BI31" s="477"/>
      <c r="BJ31" s="477"/>
      <c r="BK31" s="477"/>
      <c r="BL31" s="477"/>
      <c r="BM31" s="477"/>
      <c r="BN31" s="477"/>
      <c r="BO31" s="477"/>
      <c r="BP31" s="477"/>
      <c r="BQ31" s="477"/>
      <c r="BR31" s="477"/>
      <c r="BS31" s="477"/>
      <c r="BT31" s="477"/>
      <c r="BU31" s="477"/>
      <c r="BV31" s="477"/>
      <c r="BW31" s="477"/>
      <c r="BX31" s="477"/>
      <c r="BY31" s="477"/>
      <c r="BZ31" s="477"/>
      <c r="CA31" s="477"/>
      <c r="CB31" s="477"/>
      <c r="CC31" s="477"/>
      <c r="CD31" s="477"/>
      <c r="CE31" s="477"/>
      <c r="CF31" s="477"/>
      <c r="CG31" s="477"/>
      <c r="CH31" s="477"/>
      <c r="CI31" s="477"/>
      <c r="CJ31" s="477"/>
      <c r="CK31" s="477"/>
      <c r="CL31" s="477"/>
      <c r="CM31" s="477"/>
      <c r="CN31" s="477"/>
      <c r="CO31" s="477"/>
      <c r="CP31" s="477"/>
      <c r="CQ31" s="477"/>
      <c r="CR31" s="477"/>
      <c r="CS31" s="477"/>
      <c r="CT31" s="477"/>
      <c r="CU31" s="477"/>
      <c r="CV31" s="477"/>
      <c r="CW31" s="477"/>
      <c r="CX31" s="477"/>
      <c r="CY31" s="477"/>
      <c r="CZ31" s="477"/>
      <c r="DA31" s="477"/>
      <c r="DB31" s="477"/>
      <c r="DC31" s="477"/>
      <c r="DD31" s="477"/>
      <c r="DE31" s="477"/>
      <c r="DF31" s="477"/>
      <c r="DG31" s="477"/>
      <c r="DH31" s="477"/>
      <c r="DI31" s="477"/>
      <c r="DJ31" s="477"/>
      <c r="DK31" s="477"/>
      <c r="DL31" s="477"/>
      <c r="DM31" s="477"/>
      <c r="DN31" s="477"/>
      <c r="DO31" s="477"/>
      <c r="DP31" s="477"/>
      <c r="DQ31" s="477"/>
      <c r="DR31" s="477"/>
      <c r="DS31" s="477"/>
      <c r="DT31" s="477"/>
      <c r="DU31" s="477"/>
      <c r="DV31" s="477"/>
      <c r="DW31" s="477"/>
      <c r="DX31" s="477"/>
      <c r="DY31" s="477"/>
      <c r="DZ31" s="477"/>
      <c r="EA31" s="477"/>
      <c r="EB31" s="477"/>
      <c r="EC31" s="477"/>
      <c r="ED31" s="477"/>
      <c r="EE31" s="477"/>
      <c r="EF31" s="477"/>
      <c r="EG31" s="477"/>
      <c r="EH31" s="477"/>
      <c r="EI31" s="477"/>
      <c r="EJ31" s="477"/>
      <c r="EK31" s="477"/>
      <c r="EL31" s="477"/>
      <c r="EM31" s="477"/>
      <c r="EN31" s="477"/>
      <c r="EO31" s="477"/>
      <c r="EP31" s="477"/>
      <c r="EQ31" s="477"/>
      <c r="ER31" s="477"/>
      <c r="ES31" s="477"/>
      <c r="ET31" s="477"/>
      <c r="EU31" s="477"/>
      <c r="EV31" s="477"/>
      <c r="EW31" s="477"/>
      <c r="EX31" s="477"/>
      <c r="EY31" s="477"/>
      <c r="EZ31" s="477"/>
      <c r="FA31" s="477"/>
      <c r="FB31" s="477"/>
      <c r="FC31" s="477"/>
      <c r="FD31" s="477"/>
      <c r="FE31" s="477"/>
      <c r="FF31" s="477"/>
      <c r="FG31" s="477"/>
      <c r="FH31" s="477"/>
      <c r="FI31" s="477"/>
      <c r="FJ31" s="477"/>
      <c r="FK31" s="477"/>
      <c r="FL31" s="477"/>
      <c r="FM31" s="477"/>
      <c r="FN31" s="477"/>
      <c r="FO31" s="477"/>
      <c r="FP31" s="477"/>
      <c r="FQ31" s="477"/>
      <c r="FR31" s="477"/>
      <c r="FS31" s="477"/>
      <c r="FT31" s="477"/>
      <c r="FU31" s="477"/>
      <c r="FV31" s="477"/>
      <c r="FW31" s="477"/>
      <c r="FX31" s="477"/>
      <c r="FY31" s="477"/>
      <c r="FZ31" s="477"/>
      <c r="GA31" s="477"/>
      <c r="GB31" s="477"/>
      <c r="GC31" s="477"/>
      <c r="GD31" s="477"/>
      <c r="GE31" s="477"/>
      <c r="GF31" s="477"/>
      <c r="GG31" s="477"/>
      <c r="GH31" s="477"/>
      <c r="GI31" s="477"/>
      <c r="GJ31" s="477"/>
      <c r="GK31" s="477"/>
      <c r="GL31" s="477"/>
      <c r="GM31" s="477"/>
      <c r="GN31" s="477"/>
      <c r="GO31" s="477"/>
      <c r="GP31" s="477"/>
      <c r="GQ31" s="477"/>
      <c r="GR31" s="477"/>
      <c r="GS31" s="477"/>
      <c r="GT31" s="477"/>
      <c r="GU31" s="477"/>
      <c r="GV31" s="477"/>
      <c r="GW31" s="477"/>
      <c r="GX31" s="477"/>
      <c r="GY31" s="477"/>
      <c r="GZ31" s="477"/>
      <c r="HA31" s="477"/>
      <c r="HB31" s="477"/>
      <c r="HC31" s="477"/>
      <c r="HD31" s="477"/>
      <c r="HE31" s="477"/>
      <c r="HF31" s="477"/>
      <c r="HG31" s="477"/>
      <c r="HH31" s="477"/>
      <c r="HI31" s="477"/>
      <c r="HJ31" s="477"/>
      <c r="HK31" s="477"/>
      <c r="HL31" s="477"/>
      <c r="HM31" s="477"/>
      <c r="HN31" s="477"/>
      <c r="HO31" s="477"/>
      <c r="HP31" s="477"/>
      <c r="HQ31" s="477"/>
      <c r="HR31" s="477"/>
      <c r="HS31" s="477"/>
      <c r="HT31" s="477"/>
      <c r="HU31" s="477"/>
      <c r="HV31" s="477"/>
      <c r="HW31" s="477"/>
      <c r="HX31" s="477"/>
      <c r="HY31" s="477"/>
      <c r="HZ31" s="477"/>
      <c r="IA31" s="477"/>
      <c r="IB31" s="477"/>
      <c r="IC31" s="477"/>
      <c r="ID31" s="477"/>
      <c r="IE31" s="477"/>
      <c r="IF31" s="477"/>
      <c r="IG31" s="477"/>
      <c r="IH31" s="477"/>
      <c r="II31" s="477"/>
      <c r="IJ31" s="477"/>
      <c r="IK31" s="477"/>
      <c r="IL31" s="477"/>
      <c r="IM31" s="477"/>
      <c r="IN31" s="477"/>
      <c r="IO31" s="477"/>
      <c r="IP31" s="477"/>
      <c r="IQ31" s="477"/>
      <c r="IR31" s="477"/>
      <c r="IS31" s="477"/>
      <c r="IT31" s="477"/>
      <c r="IU31" s="477"/>
      <c r="IV31" s="477"/>
    </row>
    <row r="32" spans="1:256">
      <c r="A32" s="488"/>
      <c r="B32" s="472"/>
      <c r="C32" s="487"/>
      <c r="D32" s="1"/>
      <c r="E32" s="483"/>
      <c r="F32" s="472"/>
      <c r="G32" s="474"/>
      <c r="H32" s="472"/>
      <c r="I32" s="474"/>
      <c r="J32" s="472"/>
      <c r="K32" s="473"/>
      <c r="L32"/>
      <c r="M32" s="477"/>
      <c r="N32" s="477"/>
      <c r="O32" s="477"/>
      <c r="P32" s="477"/>
      <c r="Q32" s="477"/>
      <c r="R32" s="477"/>
      <c r="S32" s="477"/>
      <c r="T32" s="477"/>
      <c r="U32" s="477"/>
      <c r="V32" s="477"/>
      <c r="W32" s="477"/>
      <c r="X32" s="477"/>
      <c r="Y32" s="477"/>
      <c r="Z32" s="477"/>
      <c r="AA32" s="477"/>
      <c r="AB32" s="477"/>
      <c r="AC32" s="477"/>
      <c r="AD32" s="477"/>
      <c r="AE32" s="477"/>
      <c r="AF32" s="477"/>
      <c r="AG32" s="477"/>
      <c r="AH32" s="477"/>
      <c r="AI32" s="477"/>
      <c r="AJ32" s="477"/>
      <c r="AK32" s="477"/>
      <c r="AL32" s="477"/>
      <c r="AM32" s="477"/>
      <c r="AN32" s="477"/>
      <c r="AO32" s="477"/>
      <c r="AP32" s="477"/>
      <c r="AQ32" s="477"/>
      <c r="AR32" s="477"/>
      <c r="AS32" s="477"/>
      <c r="AT32" s="477"/>
      <c r="AU32" s="477"/>
      <c r="AV32" s="477"/>
      <c r="AW32" s="477"/>
      <c r="AX32" s="477"/>
      <c r="AY32" s="477"/>
      <c r="AZ32" s="477"/>
      <c r="BA32" s="477"/>
      <c r="BB32" s="477"/>
      <c r="BC32" s="477"/>
      <c r="BD32" s="477"/>
      <c r="BE32" s="477"/>
      <c r="BF32" s="477"/>
      <c r="BG32" s="477"/>
      <c r="BH32" s="477"/>
      <c r="BI32" s="477"/>
      <c r="BJ32" s="477"/>
      <c r="BK32" s="477"/>
      <c r="BL32" s="477"/>
      <c r="BM32" s="477"/>
      <c r="BN32" s="477"/>
      <c r="BO32" s="477"/>
      <c r="BP32" s="477"/>
      <c r="BQ32" s="477"/>
      <c r="BR32" s="477"/>
      <c r="BS32" s="477"/>
      <c r="BT32" s="477"/>
      <c r="BU32" s="477"/>
      <c r="BV32" s="477"/>
      <c r="BW32" s="477"/>
      <c r="BX32" s="477"/>
      <c r="BY32" s="477"/>
      <c r="BZ32" s="477"/>
      <c r="CA32" s="477"/>
      <c r="CB32" s="477"/>
      <c r="CC32" s="477"/>
      <c r="CD32" s="477"/>
      <c r="CE32" s="477"/>
      <c r="CF32" s="477"/>
      <c r="CG32" s="477"/>
      <c r="CH32" s="477"/>
      <c r="CI32" s="477"/>
      <c r="CJ32" s="477"/>
      <c r="CK32" s="477"/>
      <c r="CL32" s="477"/>
      <c r="CM32" s="477"/>
      <c r="CN32" s="477"/>
      <c r="CO32" s="477"/>
      <c r="CP32" s="477"/>
      <c r="CQ32" s="477"/>
      <c r="CR32" s="477"/>
      <c r="CS32" s="477"/>
      <c r="CT32" s="477"/>
      <c r="CU32" s="477"/>
      <c r="CV32" s="477"/>
      <c r="CW32" s="477"/>
      <c r="CX32" s="477"/>
      <c r="CY32" s="477"/>
      <c r="CZ32" s="477"/>
      <c r="DA32" s="477"/>
      <c r="DB32" s="477"/>
      <c r="DC32" s="477"/>
      <c r="DD32" s="477"/>
      <c r="DE32" s="477"/>
      <c r="DF32" s="477"/>
      <c r="DG32" s="477"/>
      <c r="DH32" s="477"/>
      <c r="DI32" s="477"/>
      <c r="DJ32" s="477"/>
      <c r="DK32" s="477"/>
      <c r="DL32" s="477"/>
      <c r="DM32" s="477"/>
      <c r="DN32" s="477"/>
      <c r="DO32" s="477"/>
      <c r="DP32" s="477"/>
      <c r="DQ32" s="477"/>
      <c r="DR32" s="477"/>
      <c r="DS32" s="477"/>
      <c r="DT32" s="477"/>
      <c r="DU32" s="477"/>
      <c r="DV32" s="477"/>
      <c r="DW32" s="477"/>
      <c r="DX32" s="477"/>
      <c r="DY32" s="477"/>
      <c r="DZ32" s="477"/>
      <c r="EA32" s="477"/>
      <c r="EB32" s="477"/>
      <c r="EC32" s="477"/>
      <c r="ED32" s="477"/>
      <c r="EE32" s="477"/>
      <c r="EF32" s="477"/>
      <c r="EG32" s="477"/>
      <c r="EH32" s="477"/>
      <c r="EI32" s="477"/>
      <c r="EJ32" s="477"/>
      <c r="EK32" s="477"/>
      <c r="EL32" s="477"/>
      <c r="EM32" s="477"/>
      <c r="EN32" s="477"/>
      <c r="EO32" s="477"/>
      <c r="EP32" s="477"/>
      <c r="EQ32" s="477"/>
      <c r="ER32" s="477"/>
      <c r="ES32" s="477"/>
      <c r="ET32" s="477"/>
      <c r="EU32" s="477"/>
      <c r="EV32" s="477"/>
      <c r="EW32" s="477"/>
      <c r="EX32" s="477"/>
      <c r="EY32" s="477"/>
      <c r="EZ32" s="477"/>
      <c r="FA32" s="477"/>
      <c r="FB32" s="477"/>
      <c r="FC32" s="477"/>
      <c r="FD32" s="477"/>
      <c r="FE32" s="477"/>
      <c r="FF32" s="477"/>
      <c r="FG32" s="477"/>
      <c r="FH32" s="477"/>
      <c r="FI32" s="477"/>
      <c r="FJ32" s="477"/>
      <c r="FK32" s="477"/>
      <c r="FL32" s="477"/>
      <c r="FM32" s="477"/>
      <c r="FN32" s="477"/>
      <c r="FO32" s="477"/>
      <c r="FP32" s="477"/>
      <c r="FQ32" s="477"/>
      <c r="FR32" s="477"/>
      <c r="FS32" s="477"/>
      <c r="FT32" s="477"/>
      <c r="FU32" s="477"/>
      <c r="FV32" s="477"/>
      <c r="FW32" s="477"/>
      <c r="FX32" s="477"/>
      <c r="FY32" s="477"/>
      <c r="FZ32" s="477"/>
      <c r="GA32" s="477"/>
      <c r="GB32" s="477"/>
      <c r="GC32" s="477"/>
      <c r="GD32" s="477"/>
      <c r="GE32" s="477"/>
      <c r="GF32" s="477"/>
      <c r="GG32" s="477"/>
      <c r="GH32" s="477"/>
      <c r="GI32" s="477"/>
      <c r="GJ32" s="477"/>
      <c r="GK32" s="477"/>
      <c r="GL32" s="477"/>
      <c r="GM32" s="477"/>
      <c r="GN32" s="477"/>
      <c r="GO32" s="477"/>
      <c r="GP32" s="477"/>
      <c r="GQ32" s="477"/>
      <c r="GR32" s="477"/>
      <c r="GS32" s="477"/>
      <c r="GT32" s="477"/>
      <c r="GU32" s="477"/>
      <c r="GV32" s="477"/>
      <c r="GW32" s="477"/>
      <c r="GX32" s="477"/>
      <c r="GY32" s="477"/>
      <c r="GZ32" s="477"/>
      <c r="HA32" s="477"/>
      <c r="HB32" s="477"/>
      <c r="HC32" s="477"/>
      <c r="HD32" s="477"/>
      <c r="HE32" s="477"/>
      <c r="HF32" s="477"/>
      <c r="HG32" s="477"/>
      <c r="HH32" s="477"/>
      <c r="HI32" s="477"/>
      <c r="HJ32" s="477"/>
      <c r="HK32" s="477"/>
      <c r="HL32" s="477"/>
      <c r="HM32" s="477"/>
      <c r="HN32" s="477"/>
      <c r="HO32" s="477"/>
      <c r="HP32" s="477"/>
      <c r="HQ32" s="477"/>
      <c r="HR32" s="477"/>
      <c r="HS32" s="477"/>
      <c r="HT32" s="477"/>
      <c r="HU32" s="477"/>
      <c r="HV32" s="477"/>
      <c r="HW32" s="477"/>
      <c r="HX32" s="477"/>
      <c r="HY32" s="477"/>
      <c r="HZ32" s="477"/>
      <c r="IA32" s="477"/>
      <c r="IB32" s="477"/>
      <c r="IC32" s="477"/>
      <c r="ID32" s="477"/>
      <c r="IE32" s="477"/>
      <c r="IF32" s="477"/>
      <c r="IG32" s="477"/>
      <c r="IH32" s="477"/>
      <c r="II32" s="477"/>
      <c r="IJ32" s="477"/>
      <c r="IK32" s="477"/>
      <c r="IL32" s="477"/>
      <c r="IM32" s="477"/>
      <c r="IN32" s="477"/>
      <c r="IO32" s="477"/>
      <c r="IP32" s="477"/>
      <c r="IQ32" s="477"/>
      <c r="IR32" s="477"/>
      <c r="IS32" s="477"/>
      <c r="IT32" s="477"/>
      <c r="IU32" s="477"/>
      <c r="IV32" s="477"/>
    </row>
    <row r="33" spans="1:256">
      <c r="A33" s="488"/>
      <c r="B33" s="472"/>
      <c r="C33" s="487"/>
      <c r="D33" s="1"/>
      <c r="E33" s="483"/>
      <c r="F33" s="472"/>
      <c r="G33" s="474"/>
      <c r="H33" s="472"/>
      <c r="I33" s="474"/>
      <c r="J33" s="472"/>
      <c r="K33" s="473"/>
      <c r="L33"/>
      <c r="M33" s="477"/>
      <c r="N33" s="477"/>
      <c r="O33" s="477"/>
      <c r="P33" s="477"/>
      <c r="Q33" s="477"/>
      <c r="R33" s="477"/>
      <c r="S33" s="477"/>
      <c r="T33" s="477"/>
      <c r="U33" s="477"/>
      <c r="V33" s="477"/>
      <c r="W33" s="477"/>
      <c r="X33" s="477"/>
      <c r="Y33" s="477"/>
      <c r="Z33" s="477"/>
      <c r="AA33" s="477"/>
      <c r="AB33" s="477"/>
      <c r="AC33" s="477"/>
      <c r="AD33" s="477"/>
      <c r="AE33" s="477"/>
      <c r="AF33" s="477"/>
      <c r="AG33" s="477"/>
      <c r="AH33" s="477"/>
      <c r="AI33" s="477"/>
      <c r="AJ33" s="477"/>
      <c r="AK33" s="477"/>
      <c r="AL33" s="477"/>
      <c r="AM33" s="477"/>
      <c r="AN33" s="477"/>
      <c r="AO33" s="477"/>
      <c r="AP33" s="477"/>
      <c r="AQ33" s="477"/>
      <c r="AR33" s="477"/>
      <c r="AS33" s="477"/>
      <c r="AT33" s="477"/>
      <c r="AU33" s="477"/>
      <c r="AV33" s="477"/>
      <c r="AW33" s="477"/>
      <c r="AX33" s="477"/>
      <c r="AY33" s="477"/>
      <c r="AZ33" s="477"/>
      <c r="BA33" s="477"/>
      <c r="BB33" s="477"/>
      <c r="BC33" s="477"/>
      <c r="BD33" s="477"/>
      <c r="BE33" s="477"/>
      <c r="BF33" s="477"/>
      <c r="BG33" s="477"/>
      <c r="BH33" s="477"/>
      <c r="BI33" s="477"/>
      <c r="BJ33" s="477"/>
      <c r="BK33" s="477"/>
      <c r="BL33" s="477"/>
      <c r="BM33" s="477"/>
      <c r="BN33" s="477"/>
      <c r="BO33" s="477"/>
      <c r="BP33" s="477"/>
      <c r="BQ33" s="477"/>
      <c r="BR33" s="477"/>
      <c r="BS33" s="477"/>
      <c r="BT33" s="477"/>
      <c r="BU33" s="477"/>
      <c r="BV33" s="477"/>
      <c r="BW33" s="477"/>
      <c r="BX33" s="477"/>
      <c r="BY33" s="477"/>
      <c r="BZ33" s="477"/>
      <c r="CA33" s="477"/>
      <c r="CB33" s="477"/>
      <c r="CC33" s="477"/>
      <c r="CD33" s="477"/>
      <c r="CE33" s="477"/>
      <c r="CF33" s="477"/>
      <c r="CG33" s="477"/>
      <c r="CH33" s="477"/>
      <c r="CI33" s="477"/>
      <c r="CJ33" s="477"/>
      <c r="CK33" s="477"/>
      <c r="CL33" s="477"/>
      <c r="CM33" s="477"/>
      <c r="CN33" s="477"/>
      <c r="CO33" s="477"/>
      <c r="CP33" s="477"/>
      <c r="CQ33" s="477"/>
      <c r="CR33" s="477"/>
      <c r="CS33" s="477"/>
      <c r="CT33" s="477"/>
      <c r="CU33" s="477"/>
      <c r="CV33" s="477"/>
      <c r="CW33" s="477"/>
      <c r="CX33" s="477"/>
      <c r="CY33" s="477"/>
      <c r="CZ33" s="477"/>
      <c r="DA33" s="477"/>
      <c r="DB33" s="477"/>
      <c r="DC33" s="477"/>
      <c r="DD33" s="477"/>
      <c r="DE33" s="477"/>
      <c r="DF33" s="477"/>
      <c r="DG33" s="477"/>
      <c r="DH33" s="477"/>
      <c r="DI33" s="477"/>
      <c r="DJ33" s="477"/>
      <c r="DK33" s="477"/>
      <c r="DL33" s="477"/>
      <c r="DM33" s="477"/>
      <c r="DN33" s="477"/>
      <c r="DO33" s="477"/>
      <c r="DP33" s="477"/>
      <c r="DQ33" s="477"/>
      <c r="DR33" s="477"/>
      <c r="DS33" s="477"/>
      <c r="DT33" s="477"/>
      <c r="DU33" s="477"/>
      <c r="DV33" s="477"/>
      <c r="DW33" s="477"/>
      <c r="DX33" s="477"/>
      <c r="DY33" s="477"/>
      <c r="DZ33" s="477"/>
      <c r="EA33" s="477"/>
      <c r="EB33" s="477"/>
      <c r="EC33" s="477"/>
      <c r="ED33" s="477"/>
      <c r="EE33" s="477"/>
      <c r="EF33" s="477"/>
      <c r="EG33" s="477"/>
      <c r="EH33" s="477"/>
      <c r="EI33" s="477"/>
      <c r="EJ33" s="477"/>
      <c r="EK33" s="477"/>
      <c r="EL33" s="477"/>
      <c r="EM33" s="477"/>
      <c r="EN33" s="477"/>
      <c r="EO33" s="477"/>
      <c r="EP33" s="477"/>
      <c r="EQ33" s="477"/>
      <c r="ER33" s="477"/>
      <c r="ES33" s="477"/>
      <c r="ET33" s="477"/>
      <c r="EU33" s="477"/>
      <c r="EV33" s="477"/>
      <c r="EW33" s="477"/>
      <c r="EX33" s="477"/>
      <c r="EY33" s="477"/>
      <c r="EZ33" s="477"/>
      <c r="FA33" s="477"/>
      <c r="FB33" s="477"/>
      <c r="FC33" s="477"/>
      <c r="FD33" s="477"/>
      <c r="FE33" s="477"/>
      <c r="FF33" s="477"/>
      <c r="FG33" s="477"/>
      <c r="FH33" s="477"/>
      <c r="FI33" s="477"/>
      <c r="FJ33" s="477"/>
      <c r="FK33" s="477"/>
      <c r="FL33" s="477"/>
      <c r="FM33" s="477"/>
      <c r="FN33" s="477"/>
      <c r="FO33" s="477"/>
      <c r="FP33" s="477"/>
      <c r="FQ33" s="477"/>
      <c r="FR33" s="477"/>
      <c r="FS33" s="477"/>
      <c r="FT33" s="477"/>
      <c r="FU33" s="477"/>
      <c r="FV33" s="477"/>
      <c r="FW33" s="477"/>
      <c r="FX33" s="477"/>
      <c r="FY33" s="477"/>
      <c r="FZ33" s="477"/>
      <c r="GA33" s="477"/>
      <c r="GB33" s="477"/>
      <c r="GC33" s="477"/>
      <c r="GD33" s="477"/>
      <c r="GE33" s="477"/>
      <c r="GF33" s="477"/>
      <c r="GG33" s="477"/>
      <c r="GH33" s="477"/>
      <c r="GI33" s="477"/>
      <c r="GJ33" s="477"/>
      <c r="GK33" s="477"/>
      <c r="GL33" s="477"/>
      <c r="GM33" s="477"/>
      <c r="GN33" s="477"/>
      <c r="GO33" s="477"/>
      <c r="GP33" s="477"/>
      <c r="GQ33" s="477"/>
      <c r="GR33" s="477"/>
      <c r="GS33" s="477"/>
      <c r="GT33" s="477"/>
      <c r="GU33" s="477"/>
      <c r="GV33" s="477"/>
      <c r="GW33" s="477"/>
      <c r="GX33" s="477"/>
      <c r="GY33" s="477"/>
      <c r="GZ33" s="477"/>
      <c r="HA33" s="477"/>
      <c r="HB33" s="477"/>
      <c r="HC33" s="477"/>
      <c r="HD33" s="477"/>
      <c r="HE33" s="477"/>
      <c r="HF33" s="477"/>
      <c r="HG33" s="477"/>
      <c r="HH33" s="477"/>
      <c r="HI33" s="477"/>
      <c r="HJ33" s="477"/>
      <c r="HK33" s="477"/>
      <c r="HL33" s="477"/>
      <c r="HM33" s="477"/>
      <c r="HN33" s="477"/>
      <c r="HO33" s="477"/>
      <c r="HP33" s="477"/>
      <c r="HQ33" s="477"/>
      <c r="HR33" s="477"/>
      <c r="HS33" s="477"/>
      <c r="HT33" s="477"/>
      <c r="HU33" s="477"/>
      <c r="HV33" s="477"/>
      <c r="HW33" s="477"/>
      <c r="HX33" s="477"/>
      <c r="HY33" s="477"/>
      <c r="HZ33" s="477"/>
      <c r="IA33" s="477"/>
      <c r="IB33" s="477"/>
      <c r="IC33" s="477"/>
      <c r="ID33" s="477"/>
      <c r="IE33" s="477"/>
      <c r="IF33" s="477"/>
      <c r="IG33" s="477"/>
      <c r="IH33" s="477"/>
      <c r="II33" s="477"/>
      <c r="IJ33" s="477"/>
      <c r="IK33" s="477"/>
      <c r="IL33" s="477"/>
      <c r="IM33" s="477"/>
      <c r="IN33" s="477"/>
      <c r="IO33" s="477"/>
      <c r="IP33" s="477"/>
      <c r="IQ33" s="477"/>
      <c r="IR33" s="477"/>
      <c r="IS33" s="477"/>
      <c r="IT33" s="477"/>
      <c r="IU33" s="477"/>
      <c r="IV33" s="477"/>
    </row>
    <row r="34" spans="1:256">
      <c r="A34" s="488"/>
      <c r="B34" s="472"/>
      <c r="C34" s="487"/>
      <c r="D34" s="1"/>
      <c r="E34" s="483"/>
      <c r="F34" s="472"/>
      <c r="G34" s="474"/>
      <c r="H34" s="472"/>
      <c r="I34" s="474"/>
      <c r="J34" s="472"/>
      <c r="K34" s="474"/>
      <c r="L34"/>
      <c r="M34" s="477"/>
      <c r="N34" s="477"/>
      <c r="O34" s="477"/>
      <c r="P34" s="477"/>
      <c r="Q34" s="477"/>
      <c r="R34" s="477"/>
      <c r="S34" s="477"/>
      <c r="T34" s="477"/>
      <c r="U34" s="477"/>
      <c r="V34" s="477"/>
      <c r="W34" s="477"/>
      <c r="X34" s="477"/>
      <c r="Y34" s="477"/>
      <c r="Z34" s="477"/>
      <c r="AA34" s="477"/>
      <c r="AB34" s="477"/>
      <c r="AC34" s="477"/>
      <c r="AD34" s="477"/>
      <c r="AE34" s="477"/>
      <c r="AF34" s="477"/>
      <c r="AG34" s="477"/>
      <c r="AH34" s="477"/>
      <c r="AI34" s="477"/>
      <c r="AJ34" s="477"/>
      <c r="AK34" s="477"/>
      <c r="AL34" s="477"/>
      <c r="AM34" s="477"/>
      <c r="AN34" s="477"/>
      <c r="AO34" s="477"/>
      <c r="AP34" s="477"/>
      <c r="AQ34" s="477"/>
      <c r="AR34" s="477"/>
      <c r="AS34" s="477"/>
      <c r="AT34" s="477"/>
      <c r="AU34" s="477"/>
      <c r="AV34" s="477"/>
      <c r="AW34" s="477"/>
      <c r="AX34" s="477"/>
      <c r="AY34" s="477"/>
      <c r="AZ34" s="477"/>
      <c r="BA34" s="477"/>
      <c r="BB34" s="477"/>
      <c r="BC34" s="477"/>
      <c r="BD34" s="477"/>
      <c r="BE34" s="477"/>
      <c r="BF34" s="477"/>
      <c r="BG34" s="477"/>
      <c r="BH34" s="477"/>
      <c r="BI34" s="477"/>
      <c r="BJ34" s="477"/>
      <c r="BK34" s="477"/>
      <c r="BL34" s="477"/>
      <c r="BM34" s="477"/>
      <c r="BN34" s="477"/>
      <c r="BO34" s="477"/>
      <c r="BP34" s="477"/>
      <c r="BQ34" s="477"/>
      <c r="BR34" s="477"/>
      <c r="BS34" s="477"/>
      <c r="BT34" s="477"/>
      <c r="BU34" s="477"/>
      <c r="BV34" s="477"/>
      <c r="BW34" s="477"/>
      <c r="BX34" s="477"/>
      <c r="BY34" s="477"/>
      <c r="BZ34" s="477"/>
      <c r="CA34" s="477"/>
      <c r="CB34" s="477"/>
      <c r="CC34" s="477"/>
      <c r="CD34" s="477"/>
      <c r="CE34" s="477"/>
      <c r="CF34" s="477"/>
      <c r="CG34" s="477"/>
      <c r="CH34" s="477"/>
      <c r="CI34" s="477"/>
      <c r="CJ34" s="477"/>
      <c r="CK34" s="477"/>
      <c r="CL34" s="477"/>
      <c r="CM34" s="477"/>
      <c r="CN34" s="477"/>
      <c r="CO34" s="477"/>
      <c r="CP34" s="477"/>
      <c r="CQ34" s="477"/>
      <c r="CR34" s="477"/>
      <c r="CS34" s="477"/>
      <c r="CT34" s="477"/>
      <c r="CU34" s="477"/>
      <c r="CV34" s="477"/>
      <c r="CW34" s="477"/>
      <c r="CX34" s="477"/>
      <c r="CY34" s="477"/>
      <c r="CZ34" s="477"/>
      <c r="DA34" s="477"/>
      <c r="DB34" s="477"/>
      <c r="DC34" s="477"/>
      <c r="DD34" s="477"/>
      <c r="DE34" s="477"/>
      <c r="DF34" s="477"/>
      <c r="DG34" s="477"/>
      <c r="DH34" s="477"/>
      <c r="DI34" s="477"/>
      <c r="DJ34" s="477"/>
      <c r="DK34" s="477"/>
      <c r="DL34" s="477"/>
      <c r="DM34" s="477"/>
      <c r="DN34" s="477"/>
      <c r="DO34" s="477"/>
      <c r="DP34" s="477"/>
      <c r="DQ34" s="477"/>
      <c r="DR34" s="477"/>
      <c r="DS34" s="477"/>
      <c r="DT34" s="477"/>
      <c r="DU34" s="477"/>
      <c r="DV34" s="477"/>
      <c r="DW34" s="477"/>
      <c r="DX34" s="477"/>
      <c r="DY34" s="477"/>
      <c r="DZ34" s="477"/>
      <c r="EA34" s="477"/>
      <c r="EB34" s="477"/>
      <c r="EC34" s="477"/>
      <c r="ED34" s="477"/>
      <c r="EE34" s="477"/>
      <c r="EF34" s="477"/>
      <c r="EG34" s="477"/>
      <c r="EH34" s="477"/>
      <c r="EI34" s="477"/>
      <c r="EJ34" s="477"/>
      <c r="EK34" s="477"/>
      <c r="EL34" s="477"/>
      <c r="EM34" s="477"/>
      <c r="EN34" s="477"/>
      <c r="EO34" s="477"/>
      <c r="EP34" s="477"/>
      <c r="EQ34" s="477"/>
      <c r="ER34" s="477"/>
      <c r="ES34" s="477"/>
      <c r="ET34" s="477"/>
      <c r="EU34" s="477"/>
      <c r="EV34" s="477"/>
      <c r="EW34" s="477"/>
      <c r="EX34" s="477"/>
      <c r="EY34" s="477"/>
      <c r="EZ34" s="477"/>
      <c r="FA34" s="477"/>
      <c r="FB34" s="477"/>
      <c r="FC34" s="477"/>
      <c r="FD34" s="477"/>
      <c r="FE34" s="477"/>
      <c r="FF34" s="477"/>
      <c r="FG34" s="477"/>
      <c r="FH34" s="477"/>
      <c r="FI34" s="477"/>
      <c r="FJ34" s="477"/>
      <c r="FK34" s="477"/>
      <c r="FL34" s="477"/>
      <c r="FM34" s="477"/>
      <c r="FN34" s="477"/>
      <c r="FO34" s="477"/>
      <c r="FP34" s="477"/>
      <c r="FQ34" s="477"/>
      <c r="FR34" s="477"/>
      <c r="FS34" s="477"/>
      <c r="FT34" s="477"/>
      <c r="FU34" s="477"/>
      <c r="FV34" s="477"/>
      <c r="FW34" s="477"/>
      <c r="FX34" s="477"/>
      <c r="FY34" s="477"/>
      <c r="FZ34" s="477"/>
      <c r="GA34" s="477"/>
      <c r="GB34" s="477"/>
      <c r="GC34" s="477"/>
      <c r="GD34" s="477"/>
      <c r="GE34" s="477"/>
      <c r="GF34" s="477"/>
      <c r="GG34" s="477"/>
      <c r="GH34" s="477"/>
      <c r="GI34" s="477"/>
      <c r="GJ34" s="477"/>
      <c r="GK34" s="477"/>
      <c r="GL34" s="477"/>
      <c r="GM34" s="477"/>
      <c r="GN34" s="477"/>
      <c r="GO34" s="477"/>
      <c r="GP34" s="477"/>
      <c r="GQ34" s="477"/>
      <c r="GR34" s="477"/>
      <c r="GS34" s="477"/>
      <c r="GT34" s="477"/>
      <c r="GU34" s="477"/>
      <c r="GV34" s="477"/>
      <c r="GW34" s="477"/>
      <c r="GX34" s="477"/>
      <c r="GY34" s="477"/>
      <c r="GZ34" s="477"/>
      <c r="HA34" s="477"/>
      <c r="HB34" s="477"/>
      <c r="HC34" s="477"/>
      <c r="HD34" s="477"/>
      <c r="HE34" s="477"/>
      <c r="HF34" s="477"/>
      <c r="HG34" s="477"/>
      <c r="HH34" s="477"/>
      <c r="HI34" s="477"/>
      <c r="HJ34" s="477"/>
      <c r="HK34" s="477"/>
      <c r="HL34" s="477"/>
      <c r="HM34" s="477"/>
      <c r="HN34" s="477"/>
      <c r="HO34" s="477"/>
      <c r="HP34" s="477"/>
      <c r="HQ34" s="477"/>
      <c r="HR34" s="477"/>
      <c r="HS34" s="477"/>
      <c r="HT34" s="477"/>
      <c r="HU34" s="477"/>
      <c r="HV34" s="477"/>
      <c r="HW34" s="477"/>
      <c r="HX34" s="477"/>
      <c r="HY34" s="477"/>
      <c r="HZ34" s="477"/>
      <c r="IA34" s="477"/>
      <c r="IB34" s="477"/>
      <c r="IC34" s="477"/>
      <c r="ID34" s="477"/>
      <c r="IE34" s="477"/>
      <c r="IF34" s="477"/>
      <c r="IG34" s="477"/>
      <c r="IH34" s="477"/>
      <c r="II34" s="477"/>
      <c r="IJ34" s="477"/>
      <c r="IK34" s="477"/>
      <c r="IL34" s="477"/>
      <c r="IM34" s="477"/>
      <c r="IN34" s="477"/>
      <c r="IO34" s="477"/>
      <c r="IP34" s="477"/>
      <c r="IQ34" s="477"/>
      <c r="IR34" s="477"/>
      <c r="IS34" s="477"/>
      <c r="IT34" s="477"/>
      <c r="IU34" s="477"/>
      <c r="IV34" s="477"/>
    </row>
    <row r="35" spans="1:256">
      <c r="A35" s="488"/>
      <c r="B35" s="472"/>
      <c r="C35" s="487"/>
      <c r="D35" s="1"/>
      <c r="E35" s="483"/>
      <c r="F35" s="472"/>
      <c r="G35" s="474"/>
      <c r="H35" s="472"/>
      <c r="I35" s="474"/>
      <c r="J35" s="472"/>
      <c r="K35" s="489" t="s">
        <v>116</v>
      </c>
      <c r="L35"/>
      <c r="M35" s="477"/>
      <c r="N35" s="477"/>
      <c r="O35" s="477"/>
      <c r="P35" s="477"/>
      <c r="Q35" s="477"/>
      <c r="R35" s="477"/>
      <c r="S35" s="477"/>
      <c r="T35" s="477"/>
      <c r="U35" s="477"/>
      <c r="V35" s="477"/>
      <c r="W35" s="477"/>
      <c r="X35" s="477"/>
      <c r="Y35" s="477"/>
      <c r="Z35" s="477"/>
      <c r="AA35" s="477"/>
      <c r="AB35" s="477"/>
      <c r="AC35" s="477"/>
      <c r="AD35" s="477"/>
      <c r="AE35" s="477"/>
      <c r="AF35" s="477"/>
      <c r="AG35" s="477"/>
      <c r="AH35" s="477"/>
      <c r="AI35" s="477"/>
      <c r="AJ35" s="477"/>
      <c r="AK35" s="477"/>
      <c r="AL35" s="477"/>
      <c r="AM35" s="477"/>
      <c r="AN35" s="477"/>
      <c r="AO35" s="477"/>
      <c r="AP35" s="477"/>
      <c r="AQ35" s="477"/>
      <c r="AR35" s="477"/>
      <c r="AS35" s="477"/>
      <c r="AT35" s="477"/>
      <c r="AU35" s="477"/>
      <c r="AV35" s="477"/>
      <c r="AW35" s="477"/>
      <c r="AX35" s="477"/>
      <c r="AY35" s="477"/>
      <c r="AZ35" s="477"/>
      <c r="BA35" s="477"/>
      <c r="BB35" s="477"/>
      <c r="BC35" s="477"/>
      <c r="BD35" s="477"/>
      <c r="BE35" s="477"/>
      <c r="BF35" s="477"/>
      <c r="BG35" s="477"/>
      <c r="BH35" s="477"/>
      <c r="BI35" s="477"/>
      <c r="BJ35" s="477"/>
      <c r="BK35" s="477"/>
      <c r="BL35" s="477"/>
      <c r="BM35" s="477"/>
      <c r="BN35" s="477"/>
      <c r="BO35" s="477"/>
      <c r="BP35" s="477"/>
      <c r="BQ35" s="477"/>
      <c r="BR35" s="477"/>
      <c r="BS35" s="477"/>
      <c r="BT35" s="477"/>
      <c r="BU35" s="477"/>
      <c r="BV35" s="477"/>
      <c r="BW35" s="477"/>
      <c r="BX35" s="477"/>
      <c r="BY35" s="477"/>
      <c r="BZ35" s="477"/>
      <c r="CA35" s="477"/>
      <c r="CB35" s="477"/>
      <c r="CC35" s="477"/>
      <c r="CD35" s="477"/>
      <c r="CE35" s="477"/>
      <c r="CF35" s="477"/>
      <c r="CG35" s="477"/>
      <c r="CH35" s="477"/>
      <c r="CI35" s="477"/>
      <c r="CJ35" s="477"/>
      <c r="CK35" s="477"/>
      <c r="CL35" s="477"/>
      <c r="CM35" s="477"/>
      <c r="CN35" s="477"/>
      <c r="CO35" s="477"/>
      <c r="CP35" s="477"/>
      <c r="CQ35" s="477"/>
      <c r="CR35" s="477"/>
      <c r="CS35" s="477"/>
      <c r="CT35" s="477"/>
      <c r="CU35" s="477"/>
      <c r="CV35" s="477"/>
      <c r="CW35" s="477"/>
      <c r="CX35" s="477"/>
      <c r="CY35" s="477"/>
      <c r="CZ35" s="477"/>
      <c r="DA35" s="477"/>
      <c r="DB35" s="477"/>
      <c r="DC35" s="477"/>
      <c r="DD35" s="477"/>
      <c r="DE35" s="477"/>
      <c r="DF35" s="477"/>
      <c r="DG35" s="477"/>
      <c r="DH35" s="477"/>
      <c r="DI35" s="477"/>
      <c r="DJ35" s="477"/>
      <c r="DK35" s="477"/>
      <c r="DL35" s="477"/>
      <c r="DM35" s="477"/>
      <c r="DN35" s="477"/>
      <c r="DO35" s="477"/>
      <c r="DP35" s="477"/>
      <c r="DQ35" s="477"/>
      <c r="DR35" s="477"/>
      <c r="DS35" s="477"/>
      <c r="DT35" s="477"/>
      <c r="DU35" s="477"/>
      <c r="DV35" s="477"/>
      <c r="DW35" s="477"/>
      <c r="DX35" s="477"/>
      <c r="DY35" s="477"/>
      <c r="DZ35" s="477"/>
      <c r="EA35" s="477"/>
      <c r="EB35" s="477"/>
      <c r="EC35" s="477"/>
      <c r="ED35" s="477"/>
      <c r="EE35" s="477"/>
      <c r="EF35" s="477"/>
      <c r="EG35" s="477"/>
      <c r="EH35" s="477"/>
      <c r="EI35" s="477"/>
      <c r="EJ35" s="477"/>
      <c r="EK35" s="477"/>
      <c r="EL35" s="477"/>
      <c r="EM35" s="477"/>
      <c r="EN35" s="477"/>
      <c r="EO35" s="477"/>
      <c r="EP35" s="477"/>
      <c r="EQ35" s="477"/>
      <c r="ER35" s="477"/>
      <c r="ES35" s="477"/>
      <c r="ET35" s="477"/>
      <c r="EU35" s="477"/>
      <c r="EV35" s="477"/>
      <c r="EW35" s="477"/>
      <c r="EX35" s="477"/>
      <c r="EY35" s="477"/>
      <c r="EZ35" s="477"/>
      <c r="FA35" s="477"/>
      <c r="FB35" s="477"/>
      <c r="FC35" s="477"/>
      <c r="FD35" s="477"/>
      <c r="FE35" s="477"/>
      <c r="FF35" s="477"/>
      <c r="FG35" s="477"/>
      <c r="FH35" s="477"/>
      <c r="FI35" s="477"/>
      <c r="FJ35" s="477"/>
      <c r="FK35" s="477"/>
      <c r="FL35" s="477"/>
      <c r="FM35" s="477"/>
      <c r="FN35" s="477"/>
      <c r="FO35" s="477"/>
      <c r="FP35" s="477"/>
      <c r="FQ35" s="477"/>
      <c r="FR35" s="477"/>
      <c r="FS35" s="477"/>
      <c r="FT35" s="477"/>
      <c r="FU35" s="477"/>
      <c r="FV35" s="477"/>
      <c r="FW35" s="477"/>
      <c r="FX35" s="477"/>
      <c r="FY35" s="477"/>
      <c r="FZ35" s="477"/>
      <c r="GA35" s="477"/>
      <c r="GB35" s="477"/>
      <c r="GC35" s="477"/>
      <c r="GD35" s="477"/>
      <c r="GE35" s="477"/>
      <c r="GF35" s="477"/>
      <c r="GG35" s="477"/>
      <c r="GH35" s="477"/>
      <c r="GI35" s="477"/>
      <c r="GJ35" s="477"/>
      <c r="GK35" s="477"/>
      <c r="GL35" s="477"/>
      <c r="GM35" s="477"/>
      <c r="GN35" s="477"/>
      <c r="GO35" s="477"/>
      <c r="GP35" s="477"/>
      <c r="GQ35" s="477"/>
      <c r="GR35" s="477"/>
      <c r="GS35" s="477"/>
      <c r="GT35" s="477"/>
      <c r="GU35" s="477"/>
      <c r="GV35" s="477"/>
      <c r="GW35" s="477"/>
      <c r="GX35" s="477"/>
      <c r="GY35" s="477"/>
      <c r="GZ35" s="477"/>
      <c r="HA35" s="477"/>
      <c r="HB35" s="477"/>
      <c r="HC35" s="477"/>
      <c r="HD35" s="477"/>
      <c r="HE35" s="477"/>
      <c r="HF35" s="477"/>
      <c r="HG35" s="477"/>
      <c r="HH35" s="477"/>
      <c r="HI35" s="477"/>
      <c r="HJ35" s="477"/>
      <c r="HK35" s="477"/>
      <c r="HL35" s="477"/>
      <c r="HM35" s="477"/>
      <c r="HN35" s="477"/>
      <c r="HO35" s="477"/>
      <c r="HP35" s="477"/>
      <c r="HQ35" s="477"/>
      <c r="HR35" s="477"/>
      <c r="HS35" s="477"/>
      <c r="HT35" s="477"/>
      <c r="HU35" s="477"/>
      <c r="HV35" s="477"/>
      <c r="HW35" s="477"/>
      <c r="HX35" s="477"/>
      <c r="HY35" s="477"/>
      <c r="HZ35" s="477"/>
      <c r="IA35" s="477"/>
      <c r="IB35" s="477"/>
      <c r="IC35" s="477"/>
      <c r="ID35" s="477"/>
      <c r="IE35" s="477"/>
      <c r="IF35" s="477"/>
      <c r="IG35" s="477"/>
      <c r="IH35" s="477"/>
      <c r="II35" s="477"/>
      <c r="IJ35" s="477"/>
      <c r="IK35" s="477"/>
      <c r="IL35" s="477"/>
      <c r="IM35" s="477"/>
      <c r="IN35" s="477"/>
      <c r="IO35" s="477"/>
      <c r="IP35" s="477"/>
      <c r="IQ35" s="477"/>
      <c r="IR35" s="477"/>
      <c r="IS35" s="477"/>
      <c r="IT35" s="477"/>
      <c r="IU35" s="477"/>
      <c r="IV35" s="477"/>
    </row>
    <row r="36" spans="1:256">
      <c r="A36" s="488"/>
      <c r="B36" s="488"/>
      <c r="C36" s="488"/>
      <c r="D36" s="488"/>
      <c r="E36" s="488"/>
      <c r="F36" s="488"/>
      <c r="G36" s="472"/>
      <c r="H36" s="472"/>
      <c r="I36" s="472"/>
      <c r="J36" s="472"/>
      <c r="K36"/>
      <c r="L36"/>
      <c r="M36" s="477"/>
      <c r="N36" s="477"/>
      <c r="O36" s="477"/>
      <c r="P36" s="477"/>
      <c r="Q36" s="477"/>
      <c r="R36" s="477"/>
      <c r="S36" s="477"/>
      <c r="T36" s="477"/>
      <c r="U36" s="477"/>
      <c r="V36" s="477"/>
      <c r="W36" s="477"/>
      <c r="X36" s="477"/>
      <c r="Y36" s="477"/>
      <c r="Z36" s="477"/>
      <c r="AA36" s="477"/>
      <c r="AB36" s="477"/>
      <c r="AC36" s="477"/>
      <c r="AD36" s="477"/>
      <c r="AE36" s="477"/>
      <c r="AF36" s="477"/>
      <c r="AG36" s="477"/>
      <c r="AH36" s="477"/>
      <c r="AI36" s="477"/>
      <c r="AJ36" s="477"/>
      <c r="AK36" s="477"/>
      <c r="AL36" s="477"/>
      <c r="AM36" s="477"/>
      <c r="AN36" s="477"/>
      <c r="AO36" s="477"/>
      <c r="AP36" s="477"/>
      <c r="AQ36" s="477"/>
      <c r="AR36" s="477"/>
      <c r="AS36" s="477"/>
      <c r="AT36" s="477"/>
      <c r="AU36" s="477"/>
      <c r="AV36" s="477"/>
      <c r="AW36" s="477"/>
      <c r="AX36" s="477"/>
      <c r="AY36" s="477"/>
      <c r="AZ36" s="477"/>
      <c r="BA36" s="477"/>
      <c r="BB36" s="477"/>
      <c r="BC36" s="477"/>
      <c r="BD36" s="477"/>
      <c r="BE36" s="477"/>
      <c r="BF36" s="477"/>
      <c r="BG36" s="477"/>
      <c r="BH36" s="477"/>
      <c r="BI36" s="477"/>
      <c r="BJ36" s="477"/>
      <c r="BK36" s="477"/>
      <c r="BL36" s="477"/>
      <c r="BM36" s="477"/>
      <c r="BN36" s="477"/>
      <c r="BO36" s="477"/>
      <c r="BP36" s="477"/>
      <c r="BQ36" s="477"/>
      <c r="BR36" s="477"/>
      <c r="BS36" s="477"/>
      <c r="BT36" s="477"/>
      <c r="BU36" s="477"/>
      <c r="BV36" s="477"/>
      <c r="BW36" s="477"/>
      <c r="BX36" s="477"/>
      <c r="BY36" s="477"/>
      <c r="BZ36" s="477"/>
      <c r="CA36" s="477"/>
      <c r="CB36" s="477"/>
      <c r="CC36" s="477"/>
      <c r="CD36" s="477"/>
      <c r="CE36" s="477"/>
      <c r="CF36" s="477"/>
      <c r="CG36" s="477"/>
      <c r="CH36" s="477"/>
      <c r="CI36" s="477"/>
      <c r="CJ36" s="477"/>
      <c r="CK36" s="477"/>
      <c r="CL36" s="477"/>
      <c r="CM36" s="477"/>
      <c r="CN36" s="477"/>
      <c r="CO36" s="477"/>
      <c r="CP36" s="477"/>
      <c r="CQ36" s="477"/>
      <c r="CR36" s="477"/>
      <c r="CS36" s="477"/>
      <c r="CT36" s="477"/>
      <c r="CU36" s="477"/>
      <c r="CV36" s="477"/>
      <c r="CW36" s="477"/>
      <c r="CX36" s="477"/>
      <c r="CY36" s="477"/>
      <c r="CZ36" s="477"/>
      <c r="DA36" s="477"/>
      <c r="DB36" s="477"/>
      <c r="DC36" s="477"/>
      <c r="DD36" s="477"/>
      <c r="DE36" s="477"/>
      <c r="DF36" s="477"/>
      <c r="DG36" s="477"/>
      <c r="DH36" s="477"/>
      <c r="DI36" s="477"/>
      <c r="DJ36" s="477"/>
      <c r="DK36" s="477"/>
      <c r="DL36" s="477"/>
      <c r="DM36" s="477"/>
      <c r="DN36" s="477"/>
      <c r="DO36" s="477"/>
      <c r="DP36" s="477"/>
      <c r="DQ36" s="477"/>
      <c r="DR36" s="477"/>
      <c r="DS36" s="477"/>
      <c r="DT36" s="477"/>
      <c r="DU36" s="477"/>
      <c r="DV36" s="477"/>
      <c r="DW36" s="477"/>
      <c r="DX36" s="477"/>
      <c r="DY36" s="477"/>
      <c r="DZ36" s="477"/>
      <c r="EA36" s="477"/>
      <c r="EB36" s="477"/>
      <c r="EC36" s="477"/>
      <c r="ED36" s="477"/>
      <c r="EE36" s="477"/>
      <c r="EF36" s="477"/>
      <c r="EG36" s="477"/>
      <c r="EH36" s="477"/>
      <c r="EI36" s="477"/>
      <c r="EJ36" s="477"/>
      <c r="EK36" s="477"/>
      <c r="EL36" s="477"/>
      <c r="EM36" s="477"/>
      <c r="EN36" s="477"/>
      <c r="EO36" s="477"/>
      <c r="EP36" s="477"/>
      <c r="EQ36" s="477"/>
      <c r="ER36" s="477"/>
      <c r="ES36" s="477"/>
      <c r="ET36" s="477"/>
      <c r="EU36" s="477"/>
      <c r="EV36" s="477"/>
      <c r="EW36" s="477"/>
      <c r="EX36" s="477"/>
      <c r="EY36" s="477"/>
      <c r="EZ36" s="477"/>
      <c r="FA36" s="477"/>
      <c r="FB36" s="477"/>
      <c r="FC36" s="477"/>
      <c r="FD36" s="477"/>
      <c r="FE36" s="477"/>
      <c r="FF36" s="477"/>
      <c r="FG36" s="477"/>
      <c r="FH36" s="477"/>
      <c r="FI36" s="477"/>
      <c r="FJ36" s="477"/>
      <c r="FK36" s="477"/>
      <c r="FL36" s="477"/>
      <c r="FM36" s="477"/>
      <c r="FN36" s="477"/>
      <c r="FO36" s="477"/>
      <c r="FP36" s="477"/>
      <c r="FQ36" s="477"/>
      <c r="FR36" s="477"/>
      <c r="FS36" s="477"/>
      <c r="FT36" s="477"/>
      <c r="FU36" s="477"/>
      <c r="FV36" s="477"/>
      <c r="FW36" s="477"/>
      <c r="FX36" s="477"/>
      <c r="FY36" s="477"/>
      <c r="FZ36" s="477"/>
      <c r="GA36" s="477"/>
      <c r="GB36" s="477"/>
      <c r="GC36" s="477"/>
      <c r="GD36" s="477"/>
      <c r="GE36" s="477"/>
      <c r="GF36" s="477"/>
      <c r="GG36" s="477"/>
      <c r="GH36" s="477"/>
      <c r="GI36" s="477"/>
      <c r="GJ36" s="477"/>
      <c r="GK36" s="477"/>
      <c r="GL36" s="477"/>
      <c r="GM36" s="477"/>
      <c r="GN36" s="477"/>
      <c r="GO36" s="477"/>
      <c r="GP36" s="477"/>
      <c r="GQ36" s="477"/>
      <c r="GR36" s="477"/>
      <c r="GS36" s="477"/>
      <c r="GT36" s="477"/>
      <c r="GU36" s="477"/>
      <c r="GV36" s="477"/>
      <c r="GW36" s="477"/>
      <c r="GX36" s="477"/>
      <c r="GY36" s="477"/>
      <c r="GZ36" s="477"/>
      <c r="HA36" s="477"/>
      <c r="HB36" s="477"/>
      <c r="HC36" s="477"/>
      <c r="HD36" s="477"/>
      <c r="HE36" s="477"/>
      <c r="HF36" s="477"/>
      <c r="HG36" s="477"/>
      <c r="HH36" s="477"/>
      <c r="HI36" s="477"/>
      <c r="HJ36" s="477"/>
      <c r="HK36" s="477"/>
      <c r="HL36" s="477"/>
      <c r="HM36" s="477"/>
      <c r="HN36" s="477"/>
      <c r="HO36" s="477"/>
      <c r="HP36" s="477"/>
      <c r="HQ36" s="477"/>
      <c r="HR36" s="477"/>
      <c r="HS36" s="477"/>
      <c r="HT36" s="477"/>
      <c r="HU36" s="477"/>
      <c r="HV36" s="477"/>
      <c r="HW36" s="477"/>
      <c r="HX36" s="477"/>
      <c r="HY36" s="477"/>
      <c r="HZ36" s="477"/>
      <c r="IA36" s="477"/>
      <c r="IB36" s="477"/>
      <c r="IC36" s="477"/>
      <c r="ID36" s="477"/>
      <c r="IE36" s="477"/>
      <c r="IF36" s="477"/>
      <c r="IG36" s="477"/>
      <c r="IH36" s="477"/>
      <c r="II36" s="477"/>
      <c r="IJ36" s="477"/>
      <c r="IK36" s="477"/>
      <c r="IL36" s="477"/>
      <c r="IM36" s="477"/>
      <c r="IN36" s="477"/>
      <c r="IO36" s="477"/>
      <c r="IP36" s="477"/>
      <c r="IQ36" s="477"/>
      <c r="IR36" s="477"/>
      <c r="IS36" s="477"/>
      <c r="IT36" s="477"/>
      <c r="IU36" s="477"/>
      <c r="IV36" s="477"/>
    </row>
    <row r="37" spans="1:256">
      <c r="A37" s="488"/>
      <c r="B37" s="488"/>
      <c r="C37" s="488"/>
      <c r="D37" s="488"/>
      <c r="E37" s="488"/>
      <c r="F37" s="488"/>
      <c r="G37" s="472"/>
      <c r="H37" s="472"/>
      <c r="I37" s="472"/>
      <c r="J37" s="472"/>
      <c r="K37"/>
      <c r="L37"/>
      <c r="M37" s="477"/>
      <c r="N37" s="477"/>
      <c r="O37" s="477"/>
      <c r="P37" s="477"/>
      <c r="Q37" s="477"/>
      <c r="R37" s="477"/>
      <c r="S37" s="477"/>
      <c r="T37" s="477"/>
      <c r="U37" s="477"/>
      <c r="V37" s="477"/>
      <c r="W37" s="477"/>
      <c r="X37" s="477"/>
      <c r="Y37" s="477"/>
      <c r="Z37" s="477"/>
      <c r="AA37" s="477"/>
      <c r="AB37" s="477"/>
      <c r="AC37" s="477"/>
      <c r="AD37" s="477"/>
      <c r="AE37" s="477"/>
      <c r="AF37" s="477"/>
      <c r="AG37" s="477"/>
      <c r="AH37" s="477"/>
      <c r="AI37" s="477"/>
      <c r="AJ37" s="477"/>
      <c r="AK37" s="477"/>
      <c r="AL37" s="477"/>
      <c r="AM37" s="477"/>
      <c r="AN37" s="477"/>
      <c r="AO37" s="477"/>
      <c r="AP37" s="477"/>
      <c r="AQ37" s="477"/>
      <c r="AR37" s="477"/>
      <c r="AS37" s="477"/>
      <c r="AT37" s="477"/>
      <c r="AU37" s="477"/>
      <c r="AV37" s="477"/>
      <c r="AW37" s="477"/>
      <c r="AX37" s="477"/>
      <c r="AY37" s="477"/>
      <c r="AZ37" s="477"/>
      <c r="BA37" s="477"/>
      <c r="BB37" s="477"/>
      <c r="BC37" s="477"/>
      <c r="BD37" s="477"/>
      <c r="BE37" s="477"/>
      <c r="BF37" s="477"/>
      <c r="BG37" s="477"/>
      <c r="BH37" s="477"/>
      <c r="BI37" s="477"/>
      <c r="BJ37" s="477"/>
      <c r="BK37" s="477"/>
      <c r="BL37" s="477"/>
      <c r="BM37" s="477"/>
      <c r="BN37" s="477"/>
      <c r="BO37" s="477"/>
      <c r="BP37" s="477"/>
      <c r="BQ37" s="477"/>
      <c r="BR37" s="477"/>
      <c r="BS37" s="477"/>
      <c r="BT37" s="477"/>
      <c r="BU37" s="477"/>
      <c r="BV37" s="477"/>
      <c r="BW37" s="477"/>
      <c r="BX37" s="477"/>
      <c r="BY37" s="477"/>
      <c r="BZ37" s="477"/>
      <c r="CA37" s="477"/>
      <c r="CB37" s="477"/>
      <c r="CC37" s="477"/>
      <c r="CD37" s="477"/>
      <c r="CE37" s="477"/>
      <c r="CF37" s="477"/>
      <c r="CG37" s="477"/>
      <c r="CH37" s="477"/>
      <c r="CI37" s="477"/>
      <c r="CJ37" s="477"/>
      <c r="CK37" s="477"/>
      <c r="CL37" s="477"/>
      <c r="CM37" s="477"/>
      <c r="CN37" s="477"/>
      <c r="CO37" s="477"/>
      <c r="CP37" s="477"/>
      <c r="CQ37" s="477"/>
      <c r="CR37" s="477"/>
      <c r="CS37" s="477"/>
      <c r="CT37" s="477"/>
      <c r="CU37" s="477"/>
      <c r="CV37" s="477"/>
      <c r="CW37" s="477"/>
      <c r="CX37" s="477"/>
      <c r="CY37" s="477"/>
      <c r="CZ37" s="477"/>
      <c r="DA37" s="477"/>
      <c r="DB37" s="477"/>
      <c r="DC37" s="477"/>
      <c r="DD37" s="477"/>
      <c r="DE37" s="477"/>
      <c r="DF37" s="477"/>
      <c r="DG37" s="477"/>
      <c r="DH37" s="477"/>
      <c r="DI37" s="477"/>
      <c r="DJ37" s="477"/>
      <c r="DK37" s="477"/>
      <c r="DL37" s="477"/>
      <c r="DM37" s="477"/>
      <c r="DN37" s="477"/>
      <c r="DO37" s="477"/>
      <c r="DP37" s="477"/>
      <c r="DQ37" s="477"/>
      <c r="DR37" s="477"/>
      <c r="DS37" s="477"/>
      <c r="DT37" s="477"/>
      <c r="DU37" s="477"/>
      <c r="DV37" s="477"/>
      <c r="DW37" s="477"/>
      <c r="DX37" s="477"/>
      <c r="DY37" s="477"/>
      <c r="DZ37" s="477"/>
      <c r="EA37" s="477"/>
      <c r="EB37" s="477"/>
      <c r="EC37" s="477"/>
      <c r="ED37" s="477"/>
      <c r="EE37" s="477"/>
      <c r="EF37" s="477"/>
      <c r="EG37" s="477"/>
      <c r="EH37" s="477"/>
      <c r="EI37" s="477"/>
      <c r="EJ37" s="477"/>
      <c r="EK37" s="477"/>
      <c r="EL37" s="477"/>
      <c r="EM37" s="477"/>
      <c r="EN37" s="477"/>
      <c r="EO37" s="477"/>
      <c r="EP37" s="477"/>
      <c r="EQ37" s="477"/>
      <c r="ER37" s="477"/>
      <c r="ES37" s="477"/>
      <c r="ET37" s="477"/>
      <c r="EU37" s="477"/>
      <c r="EV37" s="477"/>
      <c r="EW37" s="477"/>
      <c r="EX37" s="477"/>
      <c r="EY37" s="477"/>
      <c r="EZ37" s="477"/>
      <c r="FA37" s="477"/>
      <c r="FB37" s="477"/>
      <c r="FC37" s="477"/>
      <c r="FD37" s="477"/>
      <c r="FE37" s="477"/>
      <c r="FF37" s="477"/>
      <c r="FG37" s="477"/>
      <c r="FH37" s="477"/>
      <c r="FI37" s="477"/>
      <c r="FJ37" s="477"/>
      <c r="FK37" s="477"/>
      <c r="FL37" s="477"/>
      <c r="FM37" s="477"/>
      <c r="FN37" s="477"/>
      <c r="FO37" s="477"/>
      <c r="FP37" s="477"/>
      <c r="FQ37" s="477"/>
      <c r="FR37" s="477"/>
      <c r="FS37" s="477"/>
      <c r="FT37" s="477"/>
      <c r="FU37" s="477"/>
      <c r="FV37" s="477"/>
      <c r="FW37" s="477"/>
      <c r="FX37" s="477"/>
      <c r="FY37" s="477"/>
      <c r="FZ37" s="477"/>
      <c r="GA37" s="477"/>
      <c r="GB37" s="477"/>
      <c r="GC37" s="477"/>
      <c r="GD37" s="477"/>
      <c r="GE37" s="477"/>
      <c r="GF37" s="477"/>
      <c r="GG37" s="477"/>
      <c r="GH37" s="477"/>
      <c r="GI37" s="477"/>
      <c r="GJ37" s="477"/>
      <c r="GK37" s="477"/>
      <c r="GL37" s="477"/>
      <c r="GM37" s="477"/>
      <c r="GN37" s="477"/>
      <c r="GO37" s="477"/>
      <c r="GP37" s="477"/>
      <c r="GQ37" s="477"/>
      <c r="GR37" s="477"/>
      <c r="GS37" s="477"/>
      <c r="GT37" s="477"/>
      <c r="GU37" s="477"/>
      <c r="GV37" s="477"/>
      <c r="GW37" s="477"/>
      <c r="GX37" s="477"/>
      <c r="GY37" s="477"/>
      <c r="GZ37" s="477"/>
      <c r="HA37" s="477"/>
      <c r="HB37" s="477"/>
      <c r="HC37" s="477"/>
      <c r="HD37" s="477"/>
      <c r="HE37" s="477"/>
      <c r="HF37" s="477"/>
      <c r="HG37" s="477"/>
      <c r="HH37" s="477"/>
      <c r="HI37" s="477"/>
      <c r="HJ37" s="477"/>
      <c r="HK37" s="477"/>
      <c r="HL37" s="477"/>
      <c r="HM37" s="477"/>
      <c r="HN37" s="477"/>
      <c r="HO37" s="477"/>
      <c r="HP37" s="477"/>
      <c r="HQ37" s="477"/>
      <c r="HR37" s="477"/>
      <c r="HS37" s="477"/>
      <c r="HT37" s="477"/>
      <c r="HU37" s="477"/>
      <c r="HV37" s="477"/>
      <c r="HW37" s="477"/>
      <c r="HX37" s="477"/>
      <c r="HY37" s="477"/>
      <c r="HZ37" s="477"/>
      <c r="IA37" s="477"/>
      <c r="IB37" s="477"/>
      <c r="IC37" s="477"/>
      <c r="ID37" s="477"/>
      <c r="IE37" s="477"/>
      <c r="IF37" s="477"/>
      <c r="IG37" s="477"/>
      <c r="IH37" s="477"/>
      <c r="II37" s="477"/>
      <c r="IJ37" s="477"/>
      <c r="IK37" s="477"/>
      <c r="IL37" s="477"/>
      <c r="IM37" s="477"/>
      <c r="IN37" s="477"/>
      <c r="IO37" s="477"/>
      <c r="IP37" s="477"/>
      <c r="IQ37" s="477"/>
      <c r="IR37" s="477"/>
      <c r="IS37" s="477"/>
      <c r="IT37" s="477"/>
      <c r="IU37" s="477"/>
      <c r="IV37" s="477"/>
    </row>
    <row r="38" spans="1:256">
      <c r="A38" s="488"/>
      <c r="B38" s="488"/>
      <c r="C38" s="488"/>
      <c r="D38" s="488"/>
      <c r="E38" s="488"/>
      <c r="F38" s="488"/>
      <c r="G38" s="472"/>
      <c r="H38" s="472"/>
      <c r="I38" s="472"/>
      <c r="J38" s="472"/>
      <c r="K38"/>
      <c r="L38"/>
      <c r="M38" s="477"/>
      <c r="N38" s="477"/>
      <c r="O38" s="477"/>
      <c r="P38" s="477"/>
      <c r="Q38" s="477"/>
      <c r="R38" s="477"/>
      <c r="S38" s="477"/>
      <c r="T38" s="477"/>
      <c r="U38" s="477"/>
      <c r="V38" s="477"/>
      <c r="W38" s="477"/>
      <c r="X38" s="477"/>
      <c r="Y38" s="477"/>
      <c r="Z38" s="477"/>
      <c r="AA38" s="477"/>
      <c r="AB38" s="477"/>
      <c r="AC38" s="477"/>
      <c r="AD38" s="477"/>
      <c r="AE38" s="477"/>
      <c r="AF38" s="477"/>
      <c r="AG38" s="477"/>
      <c r="AH38" s="477"/>
      <c r="AI38" s="477"/>
      <c r="AJ38" s="477"/>
      <c r="AK38" s="477"/>
      <c r="AL38" s="477"/>
      <c r="AM38" s="477"/>
      <c r="AN38" s="477"/>
      <c r="AO38" s="477"/>
      <c r="AP38" s="477"/>
      <c r="AQ38" s="477"/>
      <c r="AR38" s="477"/>
      <c r="AS38" s="477"/>
      <c r="AT38" s="477"/>
      <c r="AU38" s="477"/>
      <c r="AV38" s="477"/>
      <c r="AW38" s="477"/>
      <c r="AX38" s="477"/>
      <c r="AY38" s="477"/>
      <c r="AZ38" s="477"/>
      <c r="BA38" s="477"/>
      <c r="BB38" s="477"/>
      <c r="BC38" s="477"/>
      <c r="BD38" s="477"/>
      <c r="BE38" s="477"/>
      <c r="BF38" s="477"/>
      <c r="BG38" s="477"/>
      <c r="BH38" s="477"/>
      <c r="BI38" s="477"/>
      <c r="BJ38" s="477"/>
      <c r="BK38" s="477"/>
      <c r="BL38" s="477"/>
      <c r="BM38" s="477"/>
      <c r="BN38" s="477"/>
      <c r="BO38" s="477"/>
      <c r="BP38" s="477"/>
      <c r="BQ38" s="477"/>
      <c r="BR38" s="477"/>
      <c r="BS38" s="477"/>
      <c r="BT38" s="477"/>
      <c r="BU38" s="477"/>
      <c r="BV38" s="477"/>
      <c r="BW38" s="477"/>
      <c r="BX38" s="477"/>
      <c r="BY38" s="477"/>
      <c r="BZ38" s="477"/>
      <c r="CA38" s="477"/>
      <c r="CB38" s="477"/>
      <c r="CC38" s="477"/>
      <c r="CD38" s="477"/>
      <c r="CE38" s="477"/>
      <c r="CF38" s="477"/>
      <c r="CG38" s="477"/>
      <c r="CH38" s="477"/>
      <c r="CI38" s="477"/>
      <c r="CJ38" s="477"/>
      <c r="CK38" s="477"/>
      <c r="CL38" s="477"/>
      <c r="CM38" s="477"/>
      <c r="CN38" s="477"/>
      <c r="CO38" s="477"/>
      <c r="CP38" s="477"/>
      <c r="CQ38" s="477"/>
      <c r="CR38" s="477"/>
      <c r="CS38" s="477"/>
      <c r="CT38" s="477"/>
      <c r="CU38" s="477"/>
      <c r="CV38" s="477"/>
      <c r="CW38" s="477"/>
      <c r="CX38" s="477"/>
      <c r="CY38" s="477"/>
      <c r="CZ38" s="477"/>
      <c r="DA38" s="477"/>
      <c r="DB38" s="477"/>
      <c r="DC38" s="477"/>
      <c r="DD38" s="477"/>
      <c r="DE38" s="477"/>
      <c r="DF38" s="477"/>
      <c r="DG38" s="477"/>
      <c r="DH38" s="477"/>
      <c r="DI38" s="477"/>
      <c r="DJ38" s="477"/>
      <c r="DK38" s="477"/>
      <c r="DL38" s="477"/>
      <c r="DM38" s="477"/>
      <c r="DN38" s="477"/>
      <c r="DO38" s="477"/>
      <c r="DP38" s="477"/>
      <c r="DQ38" s="477"/>
      <c r="DR38" s="477"/>
      <c r="DS38" s="477"/>
      <c r="DT38" s="477"/>
      <c r="DU38" s="477"/>
      <c r="DV38" s="477"/>
      <c r="DW38" s="477"/>
      <c r="DX38" s="477"/>
      <c r="DY38" s="477"/>
      <c r="DZ38" s="477"/>
      <c r="EA38" s="477"/>
      <c r="EB38" s="477"/>
      <c r="EC38" s="477"/>
      <c r="ED38" s="477"/>
      <c r="EE38" s="477"/>
      <c r="EF38" s="477"/>
      <c r="EG38" s="477"/>
      <c r="EH38" s="477"/>
      <c r="EI38" s="477"/>
      <c r="EJ38" s="477"/>
      <c r="EK38" s="477"/>
      <c r="EL38" s="477"/>
      <c r="EM38" s="477"/>
      <c r="EN38" s="477"/>
      <c r="EO38" s="477"/>
      <c r="EP38" s="477"/>
      <c r="EQ38" s="477"/>
      <c r="ER38" s="477"/>
      <c r="ES38" s="477"/>
      <c r="ET38" s="477"/>
      <c r="EU38" s="477"/>
      <c r="EV38" s="477"/>
      <c r="EW38" s="477"/>
      <c r="EX38" s="477"/>
      <c r="EY38" s="477"/>
      <c r="EZ38" s="477"/>
      <c r="FA38" s="477"/>
      <c r="FB38" s="477"/>
      <c r="FC38" s="477"/>
      <c r="FD38" s="477"/>
      <c r="FE38" s="477"/>
      <c r="FF38" s="477"/>
      <c r="FG38" s="477"/>
      <c r="FH38" s="477"/>
      <c r="FI38" s="477"/>
      <c r="FJ38" s="477"/>
      <c r="FK38" s="477"/>
      <c r="FL38" s="477"/>
      <c r="FM38" s="477"/>
      <c r="FN38" s="477"/>
      <c r="FO38" s="477"/>
      <c r="FP38" s="477"/>
      <c r="FQ38" s="477"/>
      <c r="FR38" s="477"/>
      <c r="FS38" s="477"/>
      <c r="FT38" s="477"/>
      <c r="FU38" s="477"/>
      <c r="FV38" s="477"/>
      <c r="FW38" s="477"/>
      <c r="FX38" s="477"/>
      <c r="FY38" s="477"/>
      <c r="FZ38" s="477"/>
      <c r="GA38" s="477"/>
      <c r="GB38" s="477"/>
      <c r="GC38" s="477"/>
      <c r="GD38" s="477"/>
      <c r="GE38" s="477"/>
      <c r="GF38" s="477"/>
      <c r="GG38" s="477"/>
      <c r="GH38" s="477"/>
      <c r="GI38" s="477"/>
      <c r="GJ38" s="477"/>
      <c r="GK38" s="477"/>
      <c r="GL38" s="477"/>
      <c r="GM38" s="477"/>
      <c r="GN38" s="477"/>
      <c r="GO38" s="477"/>
      <c r="GP38" s="477"/>
      <c r="GQ38" s="477"/>
      <c r="GR38" s="477"/>
      <c r="GS38" s="477"/>
      <c r="GT38" s="477"/>
      <c r="GU38" s="477"/>
      <c r="GV38" s="477"/>
      <c r="GW38" s="477"/>
      <c r="GX38" s="477"/>
      <c r="GY38" s="477"/>
      <c r="GZ38" s="477"/>
      <c r="HA38" s="477"/>
      <c r="HB38" s="477"/>
      <c r="HC38" s="477"/>
      <c r="HD38" s="477"/>
      <c r="HE38" s="477"/>
      <c r="HF38" s="477"/>
      <c r="HG38" s="477"/>
      <c r="HH38" s="477"/>
      <c r="HI38" s="477"/>
      <c r="HJ38" s="477"/>
      <c r="HK38" s="477"/>
      <c r="HL38" s="477"/>
      <c r="HM38" s="477"/>
      <c r="HN38" s="477"/>
      <c r="HO38" s="477"/>
      <c r="HP38" s="477"/>
      <c r="HQ38" s="477"/>
      <c r="HR38" s="477"/>
      <c r="HS38" s="477"/>
      <c r="HT38" s="477"/>
      <c r="HU38" s="477"/>
      <c r="HV38" s="477"/>
      <c r="HW38" s="477"/>
      <c r="HX38" s="477"/>
      <c r="HY38" s="477"/>
      <c r="HZ38" s="477"/>
      <c r="IA38" s="477"/>
      <c r="IB38" s="477"/>
      <c r="IC38" s="477"/>
      <c r="ID38" s="477"/>
      <c r="IE38" s="477"/>
      <c r="IF38" s="477"/>
      <c r="IG38" s="477"/>
      <c r="IH38" s="477"/>
      <c r="II38" s="477"/>
      <c r="IJ38" s="477"/>
      <c r="IK38" s="477"/>
      <c r="IL38" s="477"/>
      <c r="IM38" s="477"/>
      <c r="IN38" s="477"/>
      <c r="IO38" s="477"/>
      <c r="IP38" s="477"/>
      <c r="IQ38" s="477"/>
      <c r="IR38" s="477"/>
      <c r="IS38" s="477"/>
      <c r="IT38" s="477"/>
      <c r="IU38" s="477"/>
      <c r="IV38" s="477"/>
    </row>
    <row r="39" spans="1:256">
      <c r="A39" s="488"/>
      <c r="B39" s="488"/>
      <c r="C39" s="488"/>
      <c r="D39" s="488"/>
      <c r="E39" s="488"/>
      <c r="F39" s="488"/>
      <c r="G39" s="472"/>
      <c r="H39" s="472"/>
      <c r="I39" s="472"/>
      <c r="J39" s="472"/>
      <c r="K39"/>
      <c r="L39"/>
      <c r="M39" s="477"/>
      <c r="N39" s="477"/>
      <c r="O39" s="477"/>
      <c r="P39" s="477"/>
      <c r="Q39" s="477"/>
      <c r="R39" s="477"/>
      <c r="S39" s="477"/>
      <c r="T39" s="477"/>
      <c r="U39" s="477"/>
      <c r="V39" s="477"/>
      <c r="W39" s="477"/>
      <c r="X39" s="477"/>
      <c r="Y39" s="477"/>
      <c r="Z39" s="477"/>
      <c r="AA39" s="477"/>
      <c r="AB39" s="477"/>
      <c r="AC39" s="477"/>
      <c r="AD39" s="477"/>
      <c r="AE39" s="477"/>
      <c r="AF39" s="477"/>
      <c r="AG39" s="477"/>
      <c r="AH39" s="477"/>
      <c r="AI39" s="477"/>
      <c r="AJ39" s="477"/>
      <c r="AK39" s="477"/>
      <c r="AL39" s="477"/>
      <c r="AM39" s="477"/>
      <c r="AN39" s="477"/>
      <c r="AO39" s="477"/>
      <c r="AP39" s="477"/>
      <c r="AQ39" s="477"/>
      <c r="AR39" s="477"/>
      <c r="AS39" s="477"/>
      <c r="AT39" s="477"/>
      <c r="AU39" s="477"/>
      <c r="AV39" s="477"/>
      <c r="AW39" s="477"/>
      <c r="AX39" s="477"/>
      <c r="AY39" s="477"/>
      <c r="AZ39" s="477"/>
      <c r="BA39" s="477"/>
      <c r="BB39" s="477"/>
      <c r="BC39" s="477"/>
      <c r="BD39" s="477"/>
      <c r="BE39" s="477"/>
      <c r="BF39" s="477"/>
      <c r="BG39" s="477"/>
      <c r="BH39" s="477"/>
      <c r="BI39" s="477"/>
      <c r="BJ39" s="477"/>
      <c r="BK39" s="477"/>
      <c r="BL39" s="477"/>
      <c r="BM39" s="477"/>
      <c r="BN39" s="477"/>
      <c r="BO39" s="477"/>
      <c r="BP39" s="477"/>
      <c r="BQ39" s="477"/>
      <c r="BR39" s="477"/>
      <c r="BS39" s="477"/>
      <c r="BT39" s="477"/>
      <c r="BU39" s="477"/>
      <c r="BV39" s="477"/>
      <c r="BW39" s="477"/>
      <c r="BX39" s="477"/>
      <c r="BY39" s="477"/>
      <c r="BZ39" s="477"/>
      <c r="CA39" s="477"/>
      <c r="CB39" s="477"/>
      <c r="CC39" s="477"/>
      <c r="CD39" s="477"/>
      <c r="CE39" s="477"/>
      <c r="CF39" s="477"/>
      <c r="CG39" s="477"/>
      <c r="CH39" s="477"/>
      <c r="CI39" s="477"/>
      <c r="CJ39" s="477"/>
      <c r="CK39" s="477"/>
      <c r="CL39" s="477"/>
      <c r="CM39" s="477"/>
      <c r="CN39" s="477"/>
      <c r="CO39" s="477"/>
      <c r="CP39" s="477"/>
      <c r="CQ39" s="477"/>
      <c r="CR39" s="477"/>
      <c r="CS39" s="477"/>
      <c r="CT39" s="477"/>
      <c r="CU39" s="477"/>
      <c r="CV39" s="477"/>
      <c r="CW39" s="477"/>
      <c r="CX39" s="477"/>
      <c r="CY39" s="477"/>
      <c r="CZ39" s="477"/>
      <c r="DA39" s="477"/>
      <c r="DB39" s="477"/>
      <c r="DC39" s="477"/>
      <c r="DD39" s="477"/>
      <c r="DE39" s="477"/>
      <c r="DF39" s="477"/>
      <c r="DG39" s="477"/>
      <c r="DH39" s="477"/>
      <c r="DI39" s="477"/>
      <c r="DJ39" s="477"/>
      <c r="DK39" s="477"/>
      <c r="DL39" s="477"/>
      <c r="DM39" s="477"/>
      <c r="DN39" s="477"/>
      <c r="DO39" s="477"/>
      <c r="DP39" s="477"/>
      <c r="DQ39" s="477"/>
      <c r="DR39" s="477"/>
      <c r="DS39" s="477"/>
      <c r="DT39" s="477"/>
      <c r="DU39" s="477"/>
      <c r="DV39" s="477"/>
      <c r="DW39" s="477"/>
      <c r="DX39" s="477"/>
      <c r="DY39" s="477"/>
      <c r="DZ39" s="477"/>
      <c r="EA39" s="477"/>
      <c r="EB39" s="477"/>
      <c r="EC39" s="477"/>
      <c r="ED39" s="477"/>
      <c r="EE39" s="477"/>
      <c r="EF39" s="477"/>
      <c r="EG39" s="477"/>
      <c r="EH39" s="477"/>
      <c r="EI39" s="477"/>
      <c r="EJ39" s="477"/>
      <c r="EK39" s="477"/>
      <c r="EL39" s="477"/>
      <c r="EM39" s="477"/>
      <c r="EN39" s="477"/>
      <c r="EO39" s="477"/>
      <c r="EP39" s="477"/>
      <c r="EQ39" s="477"/>
      <c r="ER39" s="477"/>
      <c r="ES39" s="477"/>
      <c r="ET39" s="477"/>
      <c r="EU39" s="477"/>
      <c r="EV39" s="477"/>
      <c r="EW39" s="477"/>
      <c r="EX39" s="477"/>
      <c r="EY39" s="477"/>
      <c r="EZ39" s="477"/>
      <c r="FA39" s="477"/>
      <c r="FB39" s="477"/>
      <c r="FC39" s="477"/>
      <c r="FD39" s="477"/>
      <c r="FE39" s="477"/>
      <c r="FF39" s="477"/>
      <c r="FG39" s="477"/>
      <c r="FH39" s="477"/>
      <c r="FI39" s="477"/>
      <c r="FJ39" s="477"/>
      <c r="FK39" s="477"/>
      <c r="FL39" s="477"/>
      <c r="FM39" s="477"/>
      <c r="FN39" s="477"/>
      <c r="FO39" s="477"/>
      <c r="FP39" s="477"/>
      <c r="FQ39" s="477"/>
      <c r="FR39" s="477"/>
      <c r="FS39" s="477"/>
      <c r="FT39" s="477"/>
      <c r="FU39" s="477"/>
      <c r="FV39" s="477"/>
      <c r="FW39" s="477"/>
      <c r="FX39" s="477"/>
      <c r="FY39" s="477"/>
      <c r="FZ39" s="477"/>
      <c r="GA39" s="477"/>
      <c r="GB39" s="477"/>
      <c r="GC39" s="477"/>
      <c r="GD39" s="477"/>
      <c r="GE39" s="477"/>
      <c r="GF39" s="477"/>
      <c r="GG39" s="477"/>
      <c r="GH39" s="477"/>
      <c r="GI39" s="477"/>
      <c r="GJ39" s="477"/>
      <c r="GK39" s="477"/>
      <c r="GL39" s="477"/>
      <c r="GM39" s="477"/>
      <c r="GN39" s="477"/>
      <c r="GO39" s="477"/>
      <c r="GP39" s="477"/>
      <c r="GQ39" s="477"/>
      <c r="GR39" s="477"/>
      <c r="GS39" s="477"/>
      <c r="GT39" s="477"/>
      <c r="GU39" s="477"/>
      <c r="GV39" s="477"/>
      <c r="GW39" s="477"/>
      <c r="GX39" s="477"/>
      <c r="GY39" s="477"/>
      <c r="GZ39" s="477"/>
      <c r="HA39" s="477"/>
      <c r="HB39" s="477"/>
      <c r="HC39" s="477"/>
      <c r="HD39" s="477"/>
      <c r="HE39" s="477"/>
      <c r="HF39" s="477"/>
      <c r="HG39" s="477"/>
      <c r="HH39" s="477"/>
      <c r="HI39" s="477"/>
      <c r="HJ39" s="477"/>
      <c r="HK39" s="477"/>
      <c r="HL39" s="477"/>
      <c r="HM39" s="477"/>
      <c r="HN39" s="477"/>
      <c r="HO39" s="477"/>
      <c r="HP39" s="477"/>
      <c r="HQ39" s="477"/>
      <c r="HR39" s="477"/>
      <c r="HS39" s="477"/>
      <c r="HT39" s="477"/>
      <c r="HU39" s="477"/>
      <c r="HV39" s="477"/>
      <c r="HW39" s="477"/>
      <c r="HX39" s="477"/>
      <c r="HY39" s="477"/>
      <c r="HZ39" s="477"/>
      <c r="IA39" s="477"/>
      <c r="IB39" s="477"/>
      <c r="IC39" s="477"/>
      <c r="ID39" s="477"/>
      <c r="IE39" s="477"/>
      <c r="IF39" s="477"/>
      <c r="IG39" s="477"/>
      <c r="IH39" s="477"/>
      <c r="II39" s="477"/>
      <c r="IJ39" s="477"/>
      <c r="IK39" s="477"/>
      <c r="IL39" s="477"/>
      <c r="IM39" s="477"/>
      <c r="IN39" s="477"/>
      <c r="IO39" s="477"/>
      <c r="IP39" s="477"/>
      <c r="IQ39" s="477"/>
      <c r="IR39" s="477"/>
      <c r="IS39" s="477"/>
      <c r="IT39" s="477"/>
      <c r="IU39" s="477"/>
      <c r="IV39" s="477"/>
    </row>
    <row r="40" spans="1:256">
      <c r="A40" s="488"/>
      <c r="B40" s="488"/>
      <c r="C40" s="488"/>
      <c r="D40" s="488"/>
      <c r="E40" s="488"/>
      <c r="F40" s="488"/>
      <c r="G40" s="472"/>
      <c r="H40" s="472"/>
      <c r="I40" s="472"/>
      <c r="J40" s="472"/>
      <c r="K40"/>
      <c r="L40"/>
      <c r="M40" s="477"/>
      <c r="N40" s="477"/>
      <c r="O40" s="477"/>
      <c r="P40" s="477"/>
      <c r="Q40" s="477"/>
      <c r="R40" s="477"/>
      <c r="S40" s="477"/>
      <c r="T40" s="477"/>
      <c r="U40" s="477"/>
      <c r="V40" s="477"/>
      <c r="W40" s="477"/>
      <c r="X40" s="477"/>
      <c r="Y40" s="477"/>
      <c r="Z40" s="477"/>
      <c r="AA40" s="477"/>
      <c r="AB40" s="477"/>
      <c r="AC40" s="477"/>
      <c r="AD40" s="477"/>
      <c r="AE40" s="477"/>
      <c r="AF40" s="477"/>
      <c r="AG40" s="477"/>
      <c r="AH40" s="477"/>
      <c r="AI40" s="477"/>
      <c r="AJ40" s="477"/>
      <c r="AK40" s="477"/>
      <c r="AL40" s="477"/>
      <c r="AM40" s="477"/>
      <c r="AN40" s="477"/>
      <c r="AO40" s="477"/>
      <c r="AP40" s="477"/>
      <c r="AQ40" s="477"/>
      <c r="AR40" s="477"/>
      <c r="AS40" s="477"/>
      <c r="AT40" s="477"/>
      <c r="AU40" s="477"/>
      <c r="AV40" s="477"/>
      <c r="AW40" s="477"/>
      <c r="AX40" s="477"/>
      <c r="AY40" s="477"/>
      <c r="AZ40" s="477"/>
      <c r="BA40" s="477"/>
      <c r="BB40" s="477"/>
      <c r="BC40" s="477"/>
      <c r="BD40" s="477"/>
      <c r="BE40" s="477"/>
      <c r="BF40" s="477"/>
      <c r="BG40" s="477"/>
      <c r="BH40" s="477"/>
      <c r="BI40" s="477"/>
      <c r="BJ40" s="477"/>
      <c r="BK40" s="477"/>
      <c r="BL40" s="477"/>
      <c r="BM40" s="477"/>
      <c r="BN40" s="477"/>
      <c r="BO40" s="477"/>
      <c r="BP40" s="477"/>
      <c r="BQ40" s="477"/>
      <c r="BR40" s="477"/>
      <c r="BS40" s="477"/>
      <c r="BT40" s="477"/>
      <c r="BU40" s="477"/>
      <c r="BV40" s="477"/>
      <c r="BW40" s="477"/>
      <c r="BX40" s="477"/>
      <c r="BY40" s="477"/>
      <c r="BZ40" s="477"/>
      <c r="CA40" s="477"/>
      <c r="CB40" s="477"/>
      <c r="CC40" s="477"/>
      <c r="CD40" s="477"/>
      <c r="CE40" s="477"/>
      <c r="CF40" s="477"/>
      <c r="CG40" s="477"/>
      <c r="CH40" s="477"/>
      <c r="CI40" s="477"/>
      <c r="CJ40" s="477"/>
      <c r="CK40" s="477"/>
      <c r="CL40" s="477"/>
      <c r="CM40" s="477"/>
      <c r="CN40" s="477"/>
      <c r="CO40" s="477"/>
      <c r="CP40" s="477"/>
      <c r="CQ40" s="477"/>
      <c r="CR40" s="477"/>
      <c r="CS40" s="477"/>
      <c r="CT40" s="477"/>
      <c r="CU40" s="477"/>
      <c r="CV40" s="477"/>
      <c r="CW40" s="477"/>
      <c r="CX40" s="477"/>
      <c r="CY40" s="477"/>
      <c r="CZ40" s="477"/>
      <c r="DA40" s="477"/>
      <c r="DB40" s="477"/>
      <c r="DC40" s="477"/>
      <c r="DD40" s="477"/>
      <c r="DE40" s="477"/>
      <c r="DF40" s="477"/>
      <c r="DG40" s="477"/>
      <c r="DH40" s="477"/>
      <c r="DI40" s="477"/>
      <c r="DJ40" s="477"/>
      <c r="DK40" s="477"/>
      <c r="DL40" s="477"/>
      <c r="DM40" s="477"/>
      <c r="DN40" s="477"/>
      <c r="DO40" s="477"/>
      <c r="DP40" s="477"/>
      <c r="DQ40" s="477"/>
      <c r="DR40" s="477"/>
      <c r="DS40" s="477"/>
      <c r="DT40" s="477"/>
      <c r="DU40" s="477"/>
      <c r="DV40" s="477"/>
      <c r="DW40" s="477"/>
      <c r="DX40" s="477"/>
      <c r="DY40" s="477"/>
      <c r="DZ40" s="477"/>
      <c r="EA40" s="477"/>
      <c r="EB40" s="477"/>
      <c r="EC40" s="477"/>
      <c r="ED40" s="477"/>
      <c r="EE40" s="477"/>
      <c r="EF40" s="477"/>
      <c r="EG40" s="477"/>
      <c r="EH40" s="477"/>
      <c r="EI40" s="477"/>
      <c r="EJ40" s="477"/>
      <c r="EK40" s="477"/>
      <c r="EL40" s="477"/>
      <c r="EM40" s="477"/>
      <c r="EN40" s="477"/>
      <c r="EO40" s="477"/>
      <c r="EP40" s="477"/>
      <c r="EQ40" s="477"/>
      <c r="ER40" s="477"/>
      <c r="ES40" s="477"/>
      <c r="ET40" s="477"/>
      <c r="EU40" s="477"/>
      <c r="EV40" s="477"/>
      <c r="EW40" s="477"/>
      <c r="EX40" s="477"/>
      <c r="EY40" s="477"/>
      <c r="EZ40" s="477"/>
      <c r="FA40" s="477"/>
      <c r="FB40" s="477"/>
      <c r="FC40" s="477"/>
      <c r="FD40" s="477"/>
      <c r="FE40" s="477"/>
      <c r="FF40" s="477"/>
      <c r="FG40" s="477"/>
      <c r="FH40" s="477"/>
      <c r="FI40" s="477"/>
      <c r="FJ40" s="477"/>
      <c r="FK40" s="477"/>
      <c r="FL40" s="477"/>
      <c r="FM40" s="477"/>
      <c r="FN40" s="477"/>
      <c r="FO40" s="477"/>
      <c r="FP40" s="477"/>
      <c r="FQ40" s="477"/>
      <c r="FR40" s="477"/>
      <c r="FS40" s="477"/>
      <c r="FT40" s="477"/>
      <c r="FU40" s="477"/>
      <c r="FV40" s="477"/>
      <c r="FW40" s="477"/>
      <c r="FX40" s="477"/>
      <c r="FY40" s="477"/>
      <c r="FZ40" s="477"/>
      <c r="GA40" s="477"/>
      <c r="GB40" s="477"/>
      <c r="GC40" s="477"/>
      <c r="GD40" s="477"/>
      <c r="GE40" s="477"/>
      <c r="GF40" s="477"/>
      <c r="GG40" s="477"/>
      <c r="GH40" s="477"/>
      <c r="GI40" s="477"/>
      <c r="GJ40" s="477"/>
      <c r="GK40" s="477"/>
      <c r="GL40" s="477"/>
      <c r="GM40" s="477"/>
      <c r="GN40" s="477"/>
      <c r="GO40" s="477"/>
      <c r="GP40" s="477"/>
      <c r="GQ40" s="477"/>
      <c r="GR40" s="477"/>
      <c r="GS40" s="477"/>
      <c r="GT40" s="477"/>
      <c r="GU40" s="477"/>
      <c r="GV40" s="477"/>
      <c r="GW40" s="477"/>
      <c r="GX40" s="477"/>
      <c r="GY40" s="477"/>
      <c r="GZ40" s="477"/>
      <c r="HA40" s="477"/>
      <c r="HB40" s="477"/>
      <c r="HC40" s="477"/>
      <c r="HD40" s="477"/>
      <c r="HE40" s="477"/>
      <c r="HF40" s="477"/>
      <c r="HG40" s="477"/>
      <c r="HH40" s="477"/>
      <c r="HI40" s="477"/>
      <c r="HJ40" s="477"/>
      <c r="HK40" s="477"/>
      <c r="HL40" s="477"/>
      <c r="HM40" s="477"/>
      <c r="HN40" s="477"/>
      <c r="HO40" s="477"/>
      <c r="HP40" s="477"/>
      <c r="HQ40" s="477"/>
      <c r="HR40" s="477"/>
      <c r="HS40" s="477"/>
      <c r="HT40" s="477"/>
      <c r="HU40" s="477"/>
      <c r="HV40" s="477"/>
      <c r="HW40" s="477"/>
      <c r="HX40" s="477"/>
      <c r="HY40" s="477"/>
      <c r="HZ40" s="477"/>
      <c r="IA40" s="477"/>
      <c r="IB40" s="477"/>
      <c r="IC40" s="477"/>
      <c r="ID40" s="477"/>
      <c r="IE40" s="477"/>
      <c r="IF40" s="477"/>
      <c r="IG40" s="477"/>
      <c r="IH40" s="477"/>
      <c r="II40" s="477"/>
      <c r="IJ40" s="477"/>
      <c r="IK40" s="477"/>
      <c r="IL40" s="477"/>
      <c r="IM40" s="477"/>
      <c r="IN40" s="477"/>
      <c r="IO40" s="477"/>
      <c r="IP40" s="477"/>
      <c r="IQ40" s="477"/>
      <c r="IR40" s="477"/>
      <c r="IS40" s="477"/>
      <c r="IT40" s="477"/>
      <c r="IU40" s="477"/>
      <c r="IV40" s="477"/>
    </row>
    <row r="41" spans="1:256">
      <c r="A41" s="488"/>
      <c r="B41" s="488"/>
      <c r="C41" s="488"/>
      <c r="D41" s="488"/>
      <c r="E41" s="488"/>
      <c r="F41" s="488"/>
      <c r="G41" s="472"/>
      <c r="H41" s="472"/>
      <c r="I41" s="472"/>
      <c r="J41" s="472"/>
      <c r="K41" s="472"/>
      <c r="L41"/>
      <c r="M41" s="477"/>
      <c r="N41" s="477"/>
      <c r="O41" s="477"/>
      <c r="P41" s="477"/>
      <c r="Q41" s="477"/>
      <c r="R41" s="477"/>
      <c r="S41" s="477"/>
      <c r="T41" s="477"/>
      <c r="U41" s="477"/>
      <c r="V41" s="477"/>
      <c r="W41" s="477"/>
      <c r="X41" s="477"/>
      <c r="Y41" s="477"/>
      <c r="Z41" s="477"/>
      <c r="AA41" s="477"/>
      <c r="AB41" s="477"/>
      <c r="AC41" s="477"/>
      <c r="AD41" s="477"/>
      <c r="AE41" s="477"/>
      <c r="AF41" s="477"/>
      <c r="AG41" s="477"/>
      <c r="AH41" s="477"/>
      <c r="AI41" s="477"/>
      <c r="AJ41" s="477"/>
      <c r="AK41" s="477"/>
      <c r="AL41" s="477"/>
      <c r="AM41" s="477"/>
      <c r="AN41" s="477"/>
      <c r="AO41" s="477"/>
      <c r="AP41" s="477"/>
      <c r="AQ41" s="477"/>
      <c r="AR41" s="477"/>
      <c r="AS41" s="477"/>
      <c r="AT41" s="477"/>
      <c r="AU41" s="477"/>
      <c r="AV41" s="477"/>
      <c r="AW41" s="477"/>
      <c r="AX41" s="477"/>
      <c r="AY41" s="477"/>
      <c r="AZ41" s="477"/>
      <c r="BA41" s="477"/>
      <c r="BB41" s="477"/>
      <c r="BC41" s="477"/>
      <c r="BD41" s="477"/>
      <c r="BE41" s="477"/>
      <c r="BF41" s="477"/>
      <c r="BG41" s="477"/>
      <c r="BH41" s="477"/>
      <c r="BI41" s="477"/>
      <c r="BJ41" s="477"/>
      <c r="BK41" s="477"/>
      <c r="BL41" s="477"/>
      <c r="BM41" s="477"/>
      <c r="BN41" s="477"/>
      <c r="BO41" s="477"/>
      <c r="BP41" s="477"/>
      <c r="BQ41" s="477"/>
      <c r="BR41" s="477"/>
      <c r="BS41" s="477"/>
      <c r="BT41" s="477"/>
      <c r="BU41" s="477"/>
      <c r="BV41" s="477"/>
      <c r="BW41" s="477"/>
      <c r="BX41" s="477"/>
      <c r="BY41" s="477"/>
      <c r="BZ41" s="477"/>
      <c r="CA41" s="477"/>
      <c r="CB41" s="477"/>
      <c r="CC41" s="477"/>
      <c r="CD41" s="477"/>
      <c r="CE41" s="477"/>
      <c r="CF41" s="477"/>
      <c r="CG41" s="477"/>
      <c r="CH41" s="477"/>
      <c r="CI41" s="477"/>
      <c r="CJ41" s="477"/>
      <c r="CK41" s="477"/>
      <c r="CL41" s="477"/>
      <c r="CM41" s="477"/>
      <c r="CN41" s="477"/>
      <c r="CO41" s="477"/>
      <c r="CP41" s="477"/>
      <c r="CQ41" s="477"/>
      <c r="CR41" s="477"/>
      <c r="CS41" s="477"/>
      <c r="CT41" s="477"/>
      <c r="CU41" s="477"/>
      <c r="CV41" s="477"/>
      <c r="CW41" s="477"/>
      <c r="CX41" s="477"/>
      <c r="CY41" s="477"/>
      <c r="CZ41" s="477"/>
      <c r="DA41" s="477"/>
      <c r="DB41" s="477"/>
      <c r="DC41" s="477"/>
      <c r="DD41" s="477"/>
      <c r="DE41" s="477"/>
      <c r="DF41" s="477"/>
      <c r="DG41" s="477"/>
      <c r="DH41" s="477"/>
      <c r="DI41" s="477"/>
      <c r="DJ41" s="477"/>
      <c r="DK41" s="477"/>
      <c r="DL41" s="477"/>
      <c r="DM41" s="477"/>
      <c r="DN41" s="477"/>
      <c r="DO41" s="477"/>
      <c r="DP41" s="477"/>
      <c r="DQ41" s="477"/>
      <c r="DR41" s="477"/>
      <c r="DS41" s="477"/>
      <c r="DT41" s="477"/>
      <c r="DU41" s="477"/>
      <c r="DV41" s="477"/>
      <c r="DW41" s="477"/>
      <c r="DX41" s="477"/>
      <c r="DY41" s="477"/>
      <c r="DZ41" s="477"/>
      <c r="EA41" s="477"/>
      <c r="EB41" s="477"/>
      <c r="EC41" s="477"/>
      <c r="ED41" s="477"/>
      <c r="EE41" s="477"/>
      <c r="EF41" s="477"/>
      <c r="EG41" s="477"/>
      <c r="EH41" s="477"/>
      <c r="EI41" s="477"/>
      <c r="EJ41" s="477"/>
      <c r="EK41" s="477"/>
      <c r="EL41" s="477"/>
      <c r="EM41" s="477"/>
      <c r="EN41" s="477"/>
      <c r="EO41" s="477"/>
      <c r="EP41" s="477"/>
      <c r="EQ41" s="477"/>
      <c r="ER41" s="477"/>
      <c r="ES41" s="477"/>
      <c r="ET41" s="477"/>
      <c r="EU41" s="477"/>
      <c r="EV41" s="477"/>
      <c r="EW41" s="477"/>
      <c r="EX41" s="477"/>
      <c r="EY41" s="477"/>
      <c r="EZ41" s="477"/>
      <c r="FA41" s="477"/>
      <c r="FB41" s="477"/>
      <c r="FC41" s="477"/>
      <c r="FD41" s="477"/>
      <c r="FE41" s="477"/>
      <c r="FF41" s="477"/>
      <c r="FG41" s="477"/>
      <c r="FH41" s="477"/>
      <c r="FI41" s="477"/>
      <c r="FJ41" s="477"/>
      <c r="FK41" s="477"/>
      <c r="FL41" s="477"/>
      <c r="FM41" s="477"/>
      <c r="FN41" s="477"/>
      <c r="FO41" s="477"/>
      <c r="FP41" s="477"/>
      <c r="FQ41" s="477"/>
      <c r="FR41" s="477"/>
      <c r="FS41" s="477"/>
      <c r="FT41" s="477"/>
      <c r="FU41" s="477"/>
      <c r="FV41" s="477"/>
      <c r="FW41" s="477"/>
      <c r="FX41" s="477"/>
      <c r="FY41" s="477"/>
      <c r="FZ41" s="477"/>
      <c r="GA41" s="477"/>
      <c r="GB41" s="477"/>
      <c r="GC41" s="477"/>
      <c r="GD41" s="477"/>
      <c r="GE41" s="477"/>
      <c r="GF41" s="477"/>
      <c r="GG41" s="477"/>
      <c r="GH41" s="477"/>
      <c r="GI41" s="477"/>
      <c r="GJ41" s="477"/>
      <c r="GK41" s="477"/>
      <c r="GL41" s="477"/>
      <c r="GM41" s="477"/>
      <c r="GN41" s="477"/>
      <c r="GO41" s="477"/>
      <c r="GP41" s="477"/>
      <c r="GQ41" s="477"/>
      <c r="GR41" s="477"/>
      <c r="GS41" s="477"/>
      <c r="GT41" s="477"/>
      <c r="GU41" s="477"/>
      <c r="GV41" s="477"/>
      <c r="GW41" s="477"/>
      <c r="GX41" s="477"/>
      <c r="GY41" s="477"/>
      <c r="GZ41" s="477"/>
      <c r="HA41" s="477"/>
      <c r="HB41" s="477"/>
      <c r="HC41" s="477"/>
      <c r="HD41" s="477"/>
      <c r="HE41" s="477"/>
      <c r="HF41" s="477"/>
      <c r="HG41" s="477"/>
      <c r="HH41" s="477"/>
      <c r="HI41" s="477"/>
      <c r="HJ41" s="477"/>
      <c r="HK41" s="477"/>
      <c r="HL41" s="477"/>
      <c r="HM41" s="477"/>
      <c r="HN41" s="477"/>
      <c r="HO41" s="477"/>
      <c r="HP41" s="477"/>
      <c r="HQ41" s="477"/>
      <c r="HR41" s="477"/>
      <c r="HS41" s="477"/>
      <c r="HT41" s="477"/>
      <c r="HU41" s="477"/>
      <c r="HV41" s="477"/>
      <c r="HW41" s="477"/>
      <c r="HX41" s="477"/>
      <c r="HY41" s="477"/>
      <c r="HZ41" s="477"/>
      <c r="IA41" s="477"/>
      <c r="IB41" s="477"/>
      <c r="IC41" s="477"/>
      <c r="ID41" s="477"/>
      <c r="IE41" s="477"/>
      <c r="IF41" s="477"/>
      <c r="IG41" s="477"/>
      <c r="IH41" s="477"/>
      <c r="II41" s="477"/>
      <c r="IJ41" s="477"/>
      <c r="IK41" s="477"/>
      <c r="IL41" s="477"/>
      <c r="IM41" s="477"/>
      <c r="IN41" s="477"/>
      <c r="IO41" s="477"/>
      <c r="IP41" s="477"/>
      <c r="IQ41" s="477"/>
      <c r="IR41" s="477"/>
      <c r="IS41" s="477"/>
      <c r="IT41" s="477"/>
      <c r="IU41" s="477"/>
      <c r="IV41" s="477"/>
    </row>
    <row r="42" spans="1:256">
      <c r="A42" s="488"/>
      <c r="B42" s="488"/>
      <c r="C42" s="488"/>
      <c r="D42" s="488"/>
      <c r="E42" s="488"/>
      <c r="F42" s="488"/>
      <c r="G42" s="472"/>
      <c r="H42" s="472"/>
      <c r="I42" s="472"/>
      <c r="J42" s="472"/>
      <c r="K42" s="472"/>
      <c r="L42"/>
      <c r="M42" s="477"/>
      <c r="N42" s="477"/>
      <c r="O42" s="477"/>
      <c r="P42" s="477"/>
      <c r="Q42" s="477"/>
      <c r="R42" s="477"/>
      <c r="S42" s="477"/>
      <c r="T42" s="477"/>
      <c r="U42" s="477"/>
      <c r="V42" s="477"/>
      <c r="W42" s="477"/>
      <c r="X42" s="477"/>
      <c r="Y42" s="477"/>
      <c r="Z42" s="477"/>
      <c r="AA42" s="477"/>
      <c r="AB42" s="477"/>
      <c r="AC42" s="477"/>
      <c r="AD42" s="477"/>
      <c r="AE42" s="477"/>
      <c r="AF42" s="477"/>
      <c r="AG42" s="477"/>
      <c r="AH42" s="477"/>
      <c r="AI42" s="477"/>
      <c r="AJ42" s="477"/>
      <c r="AK42" s="477"/>
      <c r="AL42" s="477"/>
      <c r="AM42" s="477"/>
      <c r="AN42" s="477"/>
      <c r="AO42" s="477"/>
      <c r="AP42" s="477"/>
      <c r="AQ42" s="477"/>
      <c r="AR42" s="477"/>
      <c r="AS42" s="477"/>
      <c r="AT42" s="477"/>
      <c r="AU42" s="477"/>
      <c r="AV42" s="477"/>
      <c r="AW42" s="477"/>
      <c r="AX42" s="477"/>
      <c r="AY42" s="477"/>
      <c r="AZ42" s="477"/>
      <c r="BA42" s="477"/>
      <c r="BB42" s="477"/>
      <c r="BC42" s="477"/>
      <c r="BD42" s="477"/>
      <c r="BE42" s="477"/>
      <c r="BF42" s="477"/>
      <c r="BG42" s="477"/>
      <c r="BH42" s="477"/>
      <c r="BI42" s="477"/>
      <c r="BJ42" s="477"/>
      <c r="BK42" s="477"/>
      <c r="BL42" s="477"/>
      <c r="BM42" s="477"/>
      <c r="BN42" s="477"/>
      <c r="BO42" s="477"/>
      <c r="BP42" s="477"/>
      <c r="BQ42" s="477"/>
      <c r="BR42" s="477"/>
      <c r="BS42" s="477"/>
      <c r="BT42" s="477"/>
      <c r="BU42" s="477"/>
      <c r="BV42" s="477"/>
      <c r="BW42" s="477"/>
      <c r="BX42" s="477"/>
      <c r="BY42" s="477"/>
      <c r="BZ42" s="477"/>
      <c r="CA42" s="477"/>
      <c r="CB42" s="477"/>
      <c r="CC42" s="477"/>
      <c r="CD42" s="477"/>
      <c r="CE42" s="477"/>
      <c r="CF42" s="477"/>
      <c r="CG42" s="477"/>
      <c r="CH42" s="477"/>
      <c r="CI42" s="477"/>
      <c r="CJ42" s="477"/>
      <c r="CK42" s="477"/>
      <c r="CL42" s="477"/>
      <c r="CM42" s="477"/>
      <c r="CN42" s="477"/>
      <c r="CO42" s="477"/>
      <c r="CP42" s="477"/>
      <c r="CQ42" s="477"/>
      <c r="CR42" s="477"/>
      <c r="CS42" s="477"/>
      <c r="CT42" s="477"/>
      <c r="CU42" s="477"/>
      <c r="CV42" s="477"/>
      <c r="CW42" s="477"/>
      <c r="CX42" s="477"/>
      <c r="CY42" s="477"/>
      <c r="CZ42" s="477"/>
      <c r="DA42" s="477"/>
      <c r="DB42" s="477"/>
      <c r="DC42" s="477"/>
      <c r="DD42" s="477"/>
      <c r="DE42" s="477"/>
      <c r="DF42" s="477"/>
      <c r="DG42" s="477"/>
      <c r="DH42" s="477"/>
      <c r="DI42" s="477"/>
      <c r="DJ42" s="477"/>
      <c r="DK42" s="477"/>
      <c r="DL42" s="477"/>
      <c r="DM42" s="477"/>
      <c r="DN42" s="477"/>
      <c r="DO42" s="477"/>
      <c r="DP42" s="477"/>
      <c r="DQ42" s="477"/>
      <c r="DR42" s="477"/>
      <c r="DS42" s="477"/>
      <c r="DT42" s="477"/>
      <c r="DU42" s="477"/>
      <c r="DV42" s="477"/>
      <c r="DW42" s="477"/>
      <c r="DX42" s="477"/>
      <c r="DY42" s="477"/>
      <c r="DZ42" s="477"/>
      <c r="EA42" s="477"/>
      <c r="EB42" s="477"/>
      <c r="EC42" s="477"/>
      <c r="ED42" s="477"/>
      <c r="EE42" s="477"/>
      <c r="EF42" s="477"/>
      <c r="EG42" s="477"/>
      <c r="EH42" s="477"/>
      <c r="EI42" s="477"/>
      <c r="EJ42" s="477"/>
      <c r="EK42" s="477"/>
      <c r="EL42" s="477"/>
      <c r="EM42" s="477"/>
      <c r="EN42" s="477"/>
      <c r="EO42" s="477"/>
      <c r="EP42" s="477"/>
      <c r="EQ42" s="477"/>
      <c r="ER42" s="477"/>
      <c r="ES42" s="477"/>
      <c r="ET42" s="477"/>
      <c r="EU42" s="477"/>
      <c r="EV42" s="477"/>
      <c r="EW42" s="477"/>
      <c r="EX42" s="477"/>
      <c r="EY42" s="477"/>
      <c r="EZ42" s="477"/>
      <c r="FA42" s="477"/>
      <c r="FB42" s="477"/>
      <c r="FC42" s="477"/>
      <c r="FD42" s="477"/>
      <c r="FE42" s="477"/>
      <c r="FF42" s="477"/>
      <c r="FG42" s="477"/>
      <c r="FH42" s="477"/>
      <c r="FI42" s="477"/>
      <c r="FJ42" s="477"/>
      <c r="FK42" s="477"/>
      <c r="FL42" s="477"/>
      <c r="FM42" s="477"/>
      <c r="FN42" s="477"/>
      <c r="FO42" s="477"/>
      <c r="FP42" s="477"/>
      <c r="FQ42" s="477"/>
      <c r="FR42" s="477"/>
      <c r="FS42" s="477"/>
      <c r="FT42" s="477"/>
      <c r="FU42" s="477"/>
      <c r="FV42" s="477"/>
      <c r="FW42" s="477"/>
      <c r="FX42" s="477"/>
      <c r="FY42" s="477"/>
      <c r="FZ42" s="477"/>
      <c r="GA42" s="477"/>
      <c r="GB42" s="477"/>
      <c r="GC42" s="477"/>
      <c r="GD42" s="477"/>
      <c r="GE42" s="477"/>
      <c r="GF42" s="477"/>
      <c r="GG42" s="477"/>
      <c r="GH42" s="477"/>
      <c r="GI42" s="477"/>
      <c r="GJ42" s="477"/>
      <c r="GK42" s="477"/>
      <c r="GL42" s="477"/>
      <c r="GM42" s="477"/>
      <c r="GN42" s="477"/>
      <c r="GO42" s="477"/>
      <c r="GP42" s="477"/>
      <c r="GQ42" s="477"/>
      <c r="GR42" s="477"/>
      <c r="GS42" s="477"/>
      <c r="GT42" s="477"/>
      <c r="GU42" s="477"/>
      <c r="GV42" s="477"/>
      <c r="GW42" s="477"/>
      <c r="GX42" s="477"/>
      <c r="GY42" s="477"/>
      <c r="GZ42" s="477"/>
      <c r="HA42" s="477"/>
      <c r="HB42" s="477"/>
      <c r="HC42" s="477"/>
      <c r="HD42" s="477"/>
      <c r="HE42" s="477"/>
      <c r="HF42" s="477"/>
      <c r="HG42" s="477"/>
      <c r="HH42" s="477"/>
      <c r="HI42" s="477"/>
      <c r="HJ42" s="477"/>
      <c r="HK42" s="477"/>
      <c r="HL42" s="477"/>
      <c r="HM42" s="477"/>
      <c r="HN42" s="477"/>
      <c r="HO42" s="477"/>
      <c r="HP42" s="477"/>
      <c r="HQ42" s="477"/>
      <c r="HR42" s="477"/>
      <c r="HS42" s="477"/>
      <c r="HT42" s="477"/>
      <c r="HU42" s="477"/>
      <c r="HV42" s="477"/>
      <c r="HW42" s="477"/>
      <c r="HX42" s="477"/>
      <c r="HY42" s="477"/>
      <c r="HZ42" s="477"/>
      <c r="IA42" s="477"/>
      <c r="IB42" s="477"/>
      <c r="IC42" s="477"/>
      <c r="ID42" s="477"/>
      <c r="IE42" s="477"/>
      <c r="IF42" s="477"/>
      <c r="IG42" s="477"/>
      <c r="IH42" s="477"/>
      <c r="II42" s="477"/>
      <c r="IJ42" s="477"/>
      <c r="IK42" s="477"/>
      <c r="IL42" s="477"/>
      <c r="IM42" s="477"/>
      <c r="IN42" s="477"/>
      <c r="IO42" s="477"/>
      <c r="IP42" s="477"/>
      <c r="IQ42" s="477"/>
      <c r="IR42" s="477"/>
      <c r="IS42" s="477"/>
      <c r="IT42" s="477"/>
      <c r="IU42" s="477"/>
      <c r="IV42" s="477"/>
    </row>
    <row r="43" spans="1:256">
      <c r="A43" s="488"/>
      <c r="B43" s="488"/>
      <c r="C43" s="488"/>
      <c r="D43" s="488"/>
      <c r="E43" s="488"/>
      <c r="F43" s="488"/>
      <c r="G43" s="472"/>
      <c r="H43" s="472"/>
      <c r="I43" s="472"/>
      <c r="J43" s="472"/>
      <c r="K43" s="472"/>
      <c r="L43"/>
      <c r="M43" s="477"/>
      <c r="N43" s="477"/>
      <c r="O43" s="477"/>
      <c r="P43" s="477"/>
      <c r="Q43" s="477"/>
      <c r="R43" s="477"/>
      <c r="S43" s="477"/>
      <c r="T43" s="477"/>
      <c r="U43" s="477"/>
      <c r="V43" s="477"/>
      <c r="W43" s="477"/>
      <c r="X43" s="477"/>
      <c r="Y43" s="477"/>
      <c r="Z43" s="477"/>
      <c r="AA43" s="477"/>
      <c r="AB43" s="477"/>
      <c r="AC43" s="477"/>
      <c r="AD43" s="477"/>
      <c r="AE43" s="477"/>
      <c r="AF43" s="477"/>
      <c r="AG43" s="477"/>
      <c r="AH43" s="477"/>
      <c r="AI43" s="477"/>
      <c r="AJ43" s="477"/>
      <c r="AK43" s="477"/>
      <c r="AL43" s="477"/>
      <c r="AM43" s="477"/>
      <c r="AN43" s="477"/>
      <c r="AO43" s="477"/>
      <c r="AP43" s="477"/>
      <c r="AQ43" s="477"/>
      <c r="AR43" s="477"/>
      <c r="AS43" s="477"/>
      <c r="AT43" s="477"/>
      <c r="AU43" s="477"/>
      <c r="AV43" s="477"/>
      <c r="AW43" s="477"/>
      <c r="AX43" s="477"/>
      <c r="AY43" s="477"/>
      <c r="AZ43" s="477"/>
      <c r="BA43" s="477"/>
      <c r="BB43" s="477"/>
      <c r="BC43" s="477"/>
      <c r="BD43" s="477"/>
      <c r="BE43" s="477"/>
      <c r="BF43" s="477"/>
      <c r="BG43" s="477"/>
      <c r="BH43" s="477"/>
      <c r="BI43" s="477"/>
      <c r="BJ43" s="477"/>
      <c r="BK43" s="477"/>
      <c r="BL43" s="477"/>
      <c r="BM43" s="477"/>
      <c r="BN43" s="477"/>
      <c r="BO43" s="477"/>
      <c r="BP43" s="477"/>
      <c r="BQ43" s="477"/>
      <c r="BR43" s="477"/>
      <c r="BS43" s="477"/>
      <c r="BT43" s="477"/>
      <c r="BU43" s="477"/>
      <c r="BV43" s="477"/>
      <c r="BW43" s="477"/>
      <c r="BX43" s="477"/>
      <c r="BY43" s="477"/>
      <c r="BZ43" s="477"/>
      <c r="CA43" s="477"/>
      <c r="CB43" s="477"/>
      <c r="CC43" s="477"/>
      <c r="CD43" s="477"/>
      <c r="CE43" s="477"/>
      <c r="CF43" s="477"/>
      <c r="CG43" s="477"/>
      <c r="CH43" s="477"/>
      <c r="CI43" s="477"/>
      <c r="CJ43" s="477"/>
      <c r="CK43" s="477"/>
      <c r="CL43" s="477"/>
      <c r="CM43" s="477"/>
      <c r="CN43" s="477"/>
      <c r="CO43" s="477"/>
      <c r="CP43" s="477"/>
      <c r="CQ43" s="477"/>
      <c r="CR43" s="477"/>
      <c r="CS43" s="477"/>
      <c r="CT43" s="477"/>
      <c r="CU43" s="477"/>
      <c r="CV43" s="477"/>
      <c r="CW43" s="477"/>
      <c r="CX43" s="477"/>
      <c r="CY43" s="477"/>
      <c r="CZ43" s="477"/>
      <c r="DA43" s="477"/>
      <c r="DB43" s="477"/>
      <c r="DC43" s="477"/>
      <c r="DD43" s="477"/>
      <c r="DE43" s="477"/>
      <c r="DF43" s="477"/>
      <c r="DG43" s="477"/>
      <c r="DH43" s="477"/>
      <c r="DI43" s="477"/>
      <c r="DJ43" s="477"/>
      <c r="DK43" s="477"/>
      <c r="DL43" s="477"/>
      <c r="DM43" s="477"/>
      <c r="DN43" s="477"/>
      <c r="DO43" s="477"/>
      <c r="DP43" s="477"/>
      <c r="DQ43" s="477"/>
      <c r="DR43" s="477"/>
      <c r="DS43" s="477"/>
      <c r="DT43" s="477"/>
      <c r="DU43" s="477"/>
      <c r="DV43" s="477"/>
      <c r="DW43" s="477"/>
      <c r="DX43" s="477"/>
      <c r="DY43" s="477"/>
      <c r="DZ43" s="477"/>
      <c r="EA43" s="477"/>
      <c r="EB43" s="477"/>
      <c r="EC43" s="477"/>
      <c r="ED43" s="477"/>
      <c r="EE43" s="477"/>
      <c r="EF43" s="477"/>
      <c r="EG43" s="477"/>
      <c r="EH43" s="477"/>
      <c r="EI43" s="477"/>
      <c r="EJ43" s="477"/>
      <c r="EK43" s="477"/>
      <c r="EL43" s="477"/>
      <c r="EM43" s="477"/>
      <c r="EN43" s="477"/>
      <c r="EO43" s="477"/>
      <c r="EP43" s="477"/>
      <c r="EQ43" s="477"/>
      <c r="ER43" s="477"/>
      <c r="ES43" s="477"/>
      <c r="ET43" s="477"/>
      <c r="EU43" s="477"/>
      <c r="EV43" s="477"/>
      <c r="EW43" s="477"/>
      <c r="EX43" s="477"/>
      <c r="EY43" s="477"/>
      <c r="EZ43" s="477"/>
      <c r="FA43" s="477"/>
      <c r="FB43" s="477"/>
      <c r="FC43" s="477"/>
      <c r="FD43" s="477"/>
      <c r="FE43" s="477"/>
      <c r="FF43" s="477"/>
      <c r="FG43" s="477"/>
      <c r="FH43" s="477"/>
      <c r="FI43" s="477"/>
      <c r="FJ43" s="477"/>
      <c r="FK43" s="477"/>
      <c r="FL43" s="477"/>
      <c r="FM43" s="477"/>
      <c r="FN43" s="477"/>
      <c r="FO43" s="477"/>
      <c r="FP43" s="477"/>
      <c r="FQ43" s="477"/>
      <c r="FR43" s="477"/>
      <c r="FS43" s="477"/>
      <c r="FT43" s="477"/>
      <c r="FU43" s="477"/>
      <c r="FV43" s="477"/>
      <c r="FW43" s="477"/>
      <c r="FX43" s="477"/>
      <c r="FY43" s="477"/>
      <c r="FZ43" s="477"/>
      <c r="GA43" s="477"/>
      <c r="GB43" s="477"/>
      <c r="GC43" s="477"/>
      <c r="GD43" s="477"/>
      <c r="GE43" s="477"/>
      <c r="GF43" s="477"/>
      <c r="GG43" s="477"/>
      <c r="GH43" s="477"/>
      <c r="GI43" s="477"/>
      <c r="GJ43" s="477"/>
      <c r="GK43" s="477"/>
      <c r="GL43" s="477"/>
      <c r="GM43" s="477"/>
      <c r="GN43" s="477"/>
      <c r="GO43" s="477"/>
      <c r="GP43" s="477"/>
      <c r="GQ43" s="477"/>
      <c r="GR43" s="477"/>
      <c r="GS43" s="477"/>
      <c r="GT43" s="477"/>
      <c r="GU43" s="477"/>
      <c r="GV43" s="477"/>
      <c r="GW43" s="477"/>
      <c r="GX43" s="477"/>
      <c r="GY43" s="477"/>
      <c r="GZ43" s="477"/>
      <c r="HA43" s="477"/>
      <c r="HB43" s="477"/>
      <c r="HC43" s="477"/>
      <c r="HD43" s="477"/>
      <c r="HE43" s="477"/>
      <c r="HF43" s="477"/>
      <c r="HG43" s="477"/>
      <c r="HH43" s="477"/>
      <c r="HI43" s="477"/>
      <c r="HJ43" s="477"/>
      <c r="HK43" s="477"/>
      <c r="HL43" s="477"/>
      <c r="HM43" s="477"/>
      <c r="HN43" s="477"/>
      <c r="HO43" s="477"/>
      <c r="HP43" s="477"/>
      <c r="HQ43" s="477"/>
      <c r="HR43" s="477"/>
      <c r="HS43" s="477"/>
      <c r="HT43" s="477"/>
      <c r="HU43" s="477"/>
      <c r="HV43" s="477"/>
      <c r="HW43" s="477"/>
      <c r="HX43" s="477"/>
      <c r="HY43" s="477"/>
      <c r="HZ43" s="477"/>
      <c r="IA43" s="477"/>
      <c r="IB43" s="477"/>
      <c r="IC43" s="477"/>
      <c r="ID43" s="477"/>
      <c r="IE43" s="477"/>
      <c r="IF43" s="477"/>
      <c r="IG43" s="477"/>
      <c r="IH43" s="477"/>
      <c r="II43" s="477"/>
      <c r="IJ43" s="477"/>
      <c r="IK43" s="477"/>
      <c r="IL43" s="477"/>
      <c r="IM43" s="477"/>
      <c r="IN43" s="477"/>
      <c r="IO43" s="477"/>
      <c r="IP43" s="477"/>
      <c r="IQ43" s="477"/>
      <c r="IR43" s="477"/>
      <c r="IS43" s="477"/>
      <c r="IT43" s="477"/>
      <c r="IU43" s="477"/>
      <c r="IV43" s="477"/>
    </row>
    <row r="44" spans="1:256">
      <c r="A44" s="488"/>
      <c r="B44" s="488"/>
      <c r="C44" s="488"/>
      <c r="D44" s="488"/>
      <c r="E44" s="488"/>
      <c r="F44" s="488"/>
      <c r="G44" s="472"/>
      <c r="H44" s="472"/>
      <c r="I44" s="472"/>
      <c r="J44" s="472"/>
      <c r="K44" s="472"/>
      <c r="L44"/>
      <c r="M44" s="477"/>
      <c r="N44" s="477"/>
      <c r="O44" s="477"/>
      <c r="P44" s="477"/>
      <c r="Q44" s="477"/>
      <c r="R44" s="477"/>
      <c r="S44" s="477"/>
      <c r="T44" s="477"/>
      <c r="U44" s="477"/>
      <c r="V44" s="477"/>
      <c r="W44" s="477"/>
      <c r="X44" s="477"/>
      <c r="Y44" s="477"/>
      <c r="Z44" s="477"/>
      <c r="AA44" s="477"/>
      <c r="AB44" s="477"/>
      <c r="AC44" s="477"/>
      <c r="AD44" s="477"/>
      <c r="AE44" s="477"/>
      <c r="AF44" s="477"/>
      <c r="AG44" s="477"/>
      <c r="AH44" s="477"/>
      <c r="AI44" s="477"/>
      <c r="AJ44" s="477"/>
      <c r="AK44" s="477"/>
      <c r="AL44" s="477"/>
      <c r="AM44" s="477"/>
      <c r="AN44" s="477"/>
      <c r="AO44" s="477"/>
      <c r="AP44" s="477"/>
      <c r="AQ44" s="477"/>
      <c r="AR44" s="477"/>
      <c r="AS44" s="477"/>
      <c r="AT44" s="477"/>
      <c r="AU44" s="477"/>
      <c r="AV44" s="477"/>
      <c r="AW44" s="477"/>
      <c r="AX44" s="477"/>
      <c r="AY44" s="477"/>
      <c r="AZ44" s="477"/>
      <c r="BA44" s="477"/>
      <c r="BB44" s="477"/>
      <c r="BC44" s="477"/>
      <c r="BD44" s="477"/>
      <c r="BE44" s="477"/>
      <c r="BF44" s="477"/>
      <c r="BG44" s="477"/>
      <c r="BH44" s="477"/>
      <c r="BI44" s="477"/>
      <c r="BJ44" s="477"/>
      <c r="BK44" s="477"/>
      <c r="BL44" s="477"/>
      <c r="BM44" s="477"/>
      <c r="BN44" s="477"/>
      <c r="BO44" s="477"/>
      <c r="BP44" s="477"/>
      <c r="BQ44" s="477"/>
      <c r="BR44" s="477"/>
      <c r="BS44" s="477"/>
      <c r="BT44" s="477"/>
      <c r="BU44" s="477"/>
      <c r="BV44" s="477"/>
      <c r="BW44" s="477"/>
      <c r="BX44" s="477"/>
      <c r="BY44" s="477"/>
      <c r="BZ44" s="477"/>
      <c r="CA44" s="477"/>
      <c r="CB44" s="477"/>
      <c r="CC44" s="477"/>
      <c r="CD44" s="477"/>
      <c r="CE44" s="477"/>
      <c r="CF44" s="477"/>
      <c r="CG44" s="477"/>
      <c r="CH44" s="477"/>
      <c r="CI44" s="477"/>
      <c r="CJ44" s="477"/>
      <c r="CK44" s="477"/>
      <c r="CL44" s="477"/>
      <c r="CM44" s="477"/>
      <c r="CN44" s="477"/>
      <c r="CO44" s="477"/>
      <c r="CP44" s="477"/>
      <c r="CQ44" s="477"/>
      <c r="CR44" s="477"/>
      <c r="CS44" s="477"/>
      <c r="CT44" s="477"/>
      <c r="CU44" s="477"/>
      <c r="CV44" s="477"/>
      <c r="CW44" s="477"/>
      <c r="CX44" s="477"/>
      <c r="CY44" s="477"/>
      <c r="CZ44" s="477"/>
      <c r="DA44" s="477"/>
      <c r="DB44" s="477"/>
      <c r="DC44" s="477"/>
      <c r="DD44" s="477"/>
      <c r="DE44" s="477"/>
      <c r="DF44" s="477"/>
      <c r="DG44" s="477"/>
      <c r="DH44" s="477"/>
      <c r="DI44" s="477"/>
      <c r="DJ44" s="477"/>
      <c r="DK44" s="477"/>
      <c r="DL44" s="477"/>
      <c r="DM44" s="477"/>
      <c r="DN44" s="477"/>
      <c r="DO44" s="477"/>
      <c r="DP44" s="477"/>
      <c r="DQ44" s="477"/>
      <c r="DR44" s="477"/>
      <c r="DS44" s="477"/>
      <c r="DT44" s="477"/>
      <c r="DU44" s="477"/>
      <c r="DV44" s="477"/>
      <c r="DW44" s="477"/>
      <c r="DX44" s="477"/>
      <c r="DY44" s="477"/>
      <c r="DZ44" s="477"/>
      <c r="EA44" s="477"/>
      <c r="EB44" s="477"/>
      <c r="EC44" s="477"/>
      <c r="ED44" s="477"/>
      <c r="EE44" s="477"/>
      <c r="EF44" s="477"/>
      <c r="EG44" s="477"/>
      <c r="EH44" s="477"/>
      <c r="EI44" s="477"/>
      <c r="EJ44" s="477"/>
      <c r="EK44" s="477"/>
      <c r="EL44" s="477"/>
      <c r="EM44" s="477"/>
      <c r="EN44" s="477"/>
      <c r="EO44" s="477"/>
      <c r="EP44" s="477"/>
      <c r="EQ44" s="477"/>
      <c r="ER44" s="477"/>
      <c r="ES44" s="477"/>
      <c r="ET44" s="477"/>
      <c r="EU44" s="477"/>
      <c r="EV44" s="477"/>
      <c r="EW44" s="477"/>
      <c r="EX44" s="477"/>
      <c r="EY44" s="477"/>
      <c r="EZ44" s="477"/>
      <c r="FA44" s="477"/>
      <c r="FB44" s="477"/>
      <c r="FC44" s="477"/>
      <c r="FD44" s="477"/>
      <c r="FE44" s="477"/>
      <c r="FF44" s="477"/>
      <c r="FG44" s="477"/>
      <c r="FH44" s="477"/>
      <c r="FI44" s="477"/>
      <c r="FJ44" s="477"/>
      <c r="FK44" s="477"/>
      <c r="FL44" s="477"/>
      <c r="FM44" s="477"/>
      <c r="FN44" s="477"/>
      <c r="FO44" s="477"/>
      <c r="FP44" s="477"/>
      <c r="FQ44" s="477"/>
      <c r="FR44" s="477"/>
      <c r="FS44" s="477"/>
      <c r="FT44" s="477"/>
      <c r="FU44" s="477"/>
      <c r="FV44" s="477"/>
      <c r="FW44" s="477"/>
      <c r="FX44" s="477"/>
      <c r="FY44" s="477"/>
      <c r="FZ44" s="477"/>
      <c r="GA44" s="477"/>
      <c r="GB44" s="477"/>
      <c r="GC44" s="477"/>
      <c r="GD44" s="477"/>
      <c r="GE44" s="477"/>
      <c r="GF44" s="477"/>
      <c r="GG44" s="477"/>
      <c r="GH44" s="477"/>
      <c r="GI44" s="477"/>
      <c r="GJ44" s="477"/>
      <c r="GK44" s="477"/>
      <c r="GL44" s="477"/>
      <c r="GM44" s="477"/>
      <c r="GN44" s="477"/>
      <c r="GO44" s="477"/>
      <c r="GP44" s="477"/>
      <c r="GQ44" s="477"/>
      <c r="GR44" s="477"/>
      <c r="GS44" s="477"/>
      <c r="GT44" s="477"/>
      <c r="GU44" s="477"/>
      <c r="GV44" s="477"/>
      <c r="GW44" s="477"/>
      <c r="GX44" s="477"/>
      <c r="GY44" s="477"/>
      <c r="GZ44" s="477"/>
      <c r="HA44" s="477"/>
      <c r="HB44" s="477"/>
      <c r="HC44" s="477"/>
      <c r="HD44" s="477"/>
      <c r="HE44" s="477"/>
      <c r="HF44" s="477"/>
      <c r="HG44" s="477"/>
      <c r="HH44" s="477"/>
      <c r="HI44" s="477"/>
      <c r="HJ44" s="477"/>
      <c r="HK44" s="477"/>
      <c r="HL44" s="477"/>
      <c r="HM44" s="477"/>
      <c r="HN44" s="477"/>
      <c r="HO44" s="477"/>
      <c r="HP44" s="477"/>
      <c r="HQ44" s="477"/>
      <c r="HR44" s="477"/>
      <c r="HS44" s="477"/>
      <c r="HT44" s="477"/>
      <c r="HU44" s="477"/>
      <c r="HV44" s="477"/>
      <c r="HW44" s="477"/>
      <c r="HX44" s="477"/>
      <c r="HY44" s="477"/>
      <c r="HZ44" s="477"/>
      <c r="IA44" s="477"/>
      <c r="IB44" s="477"/>
      <c r="IC44" s="477"/>
      <c r="ID44" s="477"/>
      <c r="IE44" s="477"/>
      <c r="IF44" s="477"/>
      <c r="IG44" s="477"/>
      <c r="IH44" s="477"/>
      <c r="II44" s="477"/>
      <c r="IJ44" s="477"/>
      <c r="IK44" s="477"/>
      <c r="IL44" s="477"/>
      <c r="IM44" s="477"/>
      <c r="IN44" s="477"/>
      <c r="IO44" s="477"/>
      <c r="IP44" s="477"/>
      <c r="IQ44" s="477"/>
      <c r="IR44" s="477"/>
      <c r="IS44" s="477"/>
      <c r="IT44" s="477"/>
      <c r="IU44" s="477"/>
      <c r="IV44" s="477"/>
    </row>
    <row r="45" spans="1:256">
      <c r="A45" s="488"/>
      <c r="B45" s="488"/>
      <c r="C45" s="488"/>
      <c r="D45" s="488"/>
      <c r="E45" s="488"/>
      <c r="F45" s="488"/>
      <c r="G45" s="472"/>
      <c r="H45" s="472"/>
      <c r="I45" s="472"/>
      <c r="J45" s="472"/>
      <c r="K45" s="472"/>
      <c r="L45"/>
      <c r="M45" s="477"/>
      <c r="N45" s="477"/>
      <c r="O45" s="477"/>
      <c r="P45" s="477"/>
      <c r="Q45" s="477"/>
      <c r="R45" s="477"/>
      <c r="S45" s="477"/>
      <c r="T45" s="477"/>
      <c r="U45" s="477"/>
      <c r="V45" s="477"/>
      <c r="W45" s="477"/>
      <c r="X45" s="477"/>
      <c r="Y45" s="477"/>
      <c r="Z45" s="477"/>
      <c r="AA45" s="477"/>
      <c r="AB45" s="477"/>
      <c r="AC45" s="477"/>
      <c r="AD45" s="477"/>
      <c r="AE45" s="477"/>
      <c r="AF45" s="477"/>
      <c r="AG45" s="477"/>
      <c r="AH45" s="477"/>
      <c r="AI45" s="477"/>
      <c r="AJ45" s="477"/>
      <c r="AK45" s="477"/>
      <c r="AL45" s="477"/>
      <c r="AM45" s="477"/>
      <c r="AN45" s="477"/>
      <c r="AO45" s="477"/>
      <c r="AP45" s="477"/>
      <c r="AQ45" s="477"/>
      <c r="AR45" s="477"/>
      <c r="AS45" s="477"/>
      <c r="AT45" s="477"/>
      <c r="AU45" s="477"/>
      <c r="AV45" s="477"/>
      <c r="AW45" s="477"/>
      <c r="AX45" s="477"/>
      <c r="AY45" s="477"/>
      <c r="AZ45" s="477"/>
      <c r="BA45" s="477"/>
      <c r="BB45" s="477"/>
      <c r="BC45" s="477"/>
      <c r="BD45" s="477"/>
      <c r="BE45" s="477"/>
      <c r="BF45" s="477"/>
      <c r="BG45" s="477"/>
      <c r="BH45" s="477"/>
      <c r="BI45" s="477"/>
      <c r="BJ45" s="477"/>
      <c r="BK45" s="477"/>
      <c r="BL45" s="477"/>
      <c r="BM45" s="477"/>
      <c r="BN45" s="477"/>
      <c r="BO45" s="477"/>
      <c r="BP45" s="477"/>
      <c r="BQ45" s="477"/>
      <c r="BR45" s="477"/>
      <c r="BS45" s="477"/>
      <c r="BT45" s="477"/>
      <c r="BU45" s="477"/>
      <c r="BV45" s="477"/>
      <c r="BW45" s="477"/>
      <c r="BX45" s="477"/>
      <c r="BY45" s="477"/>
      <c r="BZ45" s="477"/>
      <c r="CA45" s="477"/>
      <c r="CB45" s="477"/>
      <c r="CC45" s="477"/>
      <c r="CD45" s="477"/>
      <c r="CE45" s="477"/>
      <c r="CF45" s="477"/>
      <c r="CG45" s="477"/>
      <c r="CH45" s="477"/>
      <c r="CI45" s="477"/>
      <c r="CJ45" s="477"/>
      <c r="CK45" s="477"/>
      <c r="CL45" s="477"/>
      <c r="CM45" s="477"/>
      <c r="CN45" s="477"/>
      <c r="CO45" s="477"/>
      <c r="CP45" s="477"/>
      <c r="CQ45" s="477"/>
      <c r="CR45" s="477"/>
      <c r="CS45" s="477"/>
      <c r="CT45" s="477"/>
      <c r="CU45" s="477"/>
      <c r="CV45" s="477"/>
      <c r="CW45" s="477"/>
      <c r="CX45" s="477"/>
      <c r="CY45" s="477"/>
      <c r="CZ45" s="477"/>
      <c r="DA45" s="477"/>
      <c r="DB45" s="477"/>
      <c r="DC45" s="477"/>
      <c r="DD45" s="477"/>
      <c r="DE45" s="477"/>
      <c r="DF45" s="477"/>
      <c r="DG45" s="477"/>
      <c r="DH45" s="477"/>
      <c r="DI45" s="477"/>
      <c r="DJ45" s="477"/>
      <c r="DK45" s="477"/>
      <c r="DL45" s="477"/>
      <c r="DM45" s="477"/>
      <c r="DN45" s="477"/>
      <c r="DO45" s="477"/>
      <c r="DP45" s="477"/>
      <c r="DQ45" s="477"/>
      <c r="DR45" s="477"/>
      <c r="DS45" s="477"/>
      <c r="DT45" s="477"/>
      <c r="DU45" s="477"/>
      <c r="DV45" s="477"/>
      <c r="DW45" s="477"/>
      <c r="DX45" s="477"/>
      <c r="DY45" s="477"/>
      <c r="DZ45" s="477"/>
      <c r="EA45" s="477"/>
      <c r="EB45" s="477"/>
      <c r="EC45" s="477"/>
      <c r="ED45" s="477"/>
      <c r="EE45" s="477"/>
      <c r="EF45" s="477"/>
      <c r="EG45" s="477"/>
      <c r="EH45" s="477"/>
      <c r="EI45" s="477"/>
      <c r="EJ45" s="477"/>
      <c r="EK45" s="477"/>
      <c r="EL45" s="477"/>
      <c r="EM45" s="477"/>
      <c r="EN45" s="477"/>
      <c r="EO45" s="477"/>
      <c r="EP45" s="477"/>
      <c r="EQ45" s="477"/>
      <c r="ER45" s="477"/>
      <c r="ES45" s="477"/>
      <c r="ET45" s="477"/>
      <c r="EU45" s="477"/>
      <c r="EV45" s="477"/>
      <c r="EW45" s="477"/>
      <c r="EX45" s="477"/>
      <c r="EY45" s="477"/>
      <c r="EZ45" s="477"/>
      <c r="FA45" s="477"/>
      <c r="FB45" s="477"/>
      <c r="FC45" s="477"/>
      <c r="FD45" s="477"/>
      <c r="FE45" s="477"/>
      <c r="FF45" s="477"/>
      <c r="FG45" s="477"/>
      <c r="FH45" s="477"/>
      <c r="FI45" s="477"/>
      <c r="FJ45" s="477"/>
      <c r="FK45" s="477"/>
      <c r="FL45" s="477"/>
      <c r="FM45" s="477"/>
      <c r="FN45" s="477"/>
      <c r="FO45" s="477"/>
      <c r="FP45" s="477"/>
      <c r="FQ45" s="477"/>
      <c r="FR45" s="477"/>
      <c r="FS45" s="477"/>
      <c r="FT45" s="477"/>
      <c r="FU45" s="477"/>
      <c r="FV45" s="477"/>
      <c r="FW45" s="477"/>
      <c r="FX45" s="477"/>
      <c r="FY45" s="477"/>
      <c r="FZ45" s="477"/>
      <c r="GA45" s="477"/>
      <c r="GB45" s="477"/>
      <c r="GC45" s="477"/>
      <c r="GD45" s="477"/>
      <c r="GE45" s="477"/>
      <c r="GF45" s="477"/>
      <c r="GG45" s="477"/>
      <c r="GH45" s="477"/>
      <c r="GI45" s="477"/>
      <c r="GJ45" s="477"/>
      <c r="GK45" s="477"/>
      <c r="GL45" s="477"/>
      <c r="GM45" s="477"/>
      <c r="GN45" s="477"/>
      <c r="GO45" s="477"/>
      <c r="GP45" s="477"/>
      <c r="GQ45" s="477"/>
      <c r="GR45" s="477"/>
      <c r="GS45" s="477"/>
      <c r="GT45" s="477"/>
      <c r="GU45" s="477"/>
      <c r="GV45" s="477"/>
      <c r="GW45" s="477"/>
      <c r="GX45" s="477"/>
      <c r="GY45" s="477"/>
      <c r="GZ45" s="477"/>
      <c r="HA45" s="477"/>
      <c r="HB45" s="477"/>
      <c r="HC45" s="477"/>
      <c r="HD45" s="477"/>
      <c r="HE45" s="477"/>
      <c r="HF45" s="477"/>
      <c r="HG45" s="477"/>
      <c r="HH45" s="477"/>
      <c r="HI45" s="477"/>
      <c r="HJ45" s="477"/>
      <c r="HK45" s="477"/>
      <c r="HL45" s="477"/>
      <c r="HM45" s="477"/>
      <c r="HN45" s="477"/>
      <c r="HO45" s="477"/>
      <c r="HP45" s="477"/>
      <c r="HQ45" s="477"/>
      <c r="HR45" s="477"/>
      <c r="HS45" s="477"/>
      <c r="HT45" s="477"/>
      <c r="HU45" s="477"/>
      <c r="HV45" s="477"/>
      <c r="HW45" s="477"/>
      <c r="HX45" s="477"/>
      <c r="HY45" s="477"/>
      <c r="HZ45" s="477"/>
      <c r="IA45" s="477"/>
      <c r="IB45" s="477"/>
      <c r="IC45" s="477"/>
      <c r="ID45" s="477"/>
      <c r="IE45" s="477"/>
      <c r="IF45" s="477"/>
      <c r="IG45" s="477"/>
      <c r="IH45" s="477"/>
      <c r="II45" s="477"/>
      <c r="IJ45" s="477"/>
      <c r="IK45" s="477"/>
      <c r="IL45" s="477"/>
      <c r="IM45" s="477"/>
      <c r="IN45" s="477"/>
      <c r="IO45" s="477"/>
      <c r="IP45" s="477"/>
      <c r="IQ45" s="477"/>
      <c r="IR45" s="477"/>
      <c r="IS45" s="477"/>
      <c r="IT45" s="477"/>
      <c r="IU45" s="477"/>
      <c r="IV45" s="477"/>
    </row>
    <row r="46" spans="1:256">
      <c r="A46" s="488"/>
      <c r="B46" s="488"/>
      <c r="C46" s="488"/>
      <c r="D46" s="488"/>
      <c r="E46" s="488"/>
      <c r="F46" s="488"/>
      <c r="G46" s="472"/>
      <c r="H46" s="472"/>
      <c r="I46" s="472"/>
      <c r="J46" s="472"/>
      <c r="K46" s="472"/>
      <c r="L46"/>
      <c r="M46" s="477"/>
      <c r="N46" s="477"/>
      <c r="O46" s="477"/>
      <c r="P46" s="477"/>
      <c r="Q46" s="477"/>
      <c r="R46" s="477"/>
      <c r="S46" s="477"/>
      <c r="T46" s="477"/>
      <c r="U46" s="477"/>
      <c r="V46" s="477"/>
      <c r="W46" s="477"/>
      <c r="X46" s="477"/>
      <c r="Y46" s="477"/>
      <c r="Z46" s="477"/>
      <c r="AA46" s="477"/>
      <c r="AB46" s="477"/>
      <c r="AC46" s="477"/>
      <c r="AD46" s="477"/>
      <c r="AE46" s="477"/>
      <c r="AF46" s="477"/>
      <c r="AG46" s="477"/>
      <c r="AH46" s="477"/>
      <c r="AI46" s="477"/>
      <c r="AJ46" s="477"/>
      <c r="AK46" s="477"/>
      <c r="AL46" s="477"/>
      <c r="AM46" s="477"/>
      <c r="AN46" s="477"/>
      <c r="AO46" s="477"/>
      <c r="AP46" s="477"/>
      <c r="AQ46" s="477"/>
      <c r="AR46" s="477"/>
      <c r="AS46" s="477"/>
      <c r="AT46" s="477"/>
      <c r="AU46" s="477"/>
      <c r="AV46" s="477"/>
      <c r="AW46" s="477"/>
      <c r="AX46" s="477"/>
      <c r="AY46" s="477"/>
      <c r="AZ46" s="477"/>
      <c r="BA46" s="477"/>
      <c r="BB46" s="477"/>
      <c r="BC46" s="477"/>
      <c r="BD46" s="477"/>
      <c r="BE46" s="477"/>
      <c r="BF46" s="477"/>
      <c r="BG46" s="477"/>
      <c r="BH46" s="477"/>
      <c r="BI46" s="477"/>
      <c r="BJ46" s="477"/>
      <c r="BK46" s="477"/>
      <c r="BL46" s="477"/>
      <c r="BM46" s="477"/>
      <c r="BN46" s="477"/>
      <c r="BO46" s="477"/>
      <c r="BP46" s="477"/>
      <c r="BQ46" s="477"/>
      <c r="BR46" s="477"/>
      <c r="BS46" s="477"/>
      <c r="BT46" s="477"/>
      <c r="BU46" s="477"/>
      <c r="BV46" s="477"/>
      <c r="BW46" s="477"/>
      <c r="BX46" s="477"/>
      <c r="BY46" s="477"/>
      <c r="BZ46" s="477"/>
      <c r="CA46" s="477"/>
      <c r="CB46" s="477"/>
      <c r="CC46" s="477"/>
      <c r="CD46" s="477"/>
      <c r="CE46" s="477"/>
      <c r="CF46" s="477"/>
      <c r="CG46" s="477"/>
      <c r="CH46" s="477"/>
      <c r="CI46" s="477"/>
      <c r="CJ46" s="477"/>
      <c r="CK46" s="477"/>
      <c r="CL46" s="477"/>
      <c r="CM46" s="477"/>
      <c r="CN46" s="477"/>
      <c r="CO46" s="477"/>
      <c r="CP46" s="477"/>
      <c r="CQ46" s="477"/>
      <c r="CR46" s="477"/>
      <c r="CS46" s="477"/>
      <c r="CT46" s="477"/>
      <c r="CU46" s="477"/>
      <c r="CV46" s="477"/>
      <c r="CW46" s="477"/>
      <c r="CX46" s="477"/>
      <c r="CY46" s="477"/>
      <c r="CZ46" s="477"/>
      <c r="DA46" s="477"/>
      <c r="DB46" s="477"/>
      <c r="DC46" s="477"/>
      <c r="DD46" s="477"/>
      <c r="DE46" s="477"/>
      <c r="DF46" s="477"/>
      <c r="DG46" s="477"/>
      <c r="DH46" s="477"/>
      <c r="DI46" s="477"/>
      <c r="DJ46" s="477"/>
      <c r="DK46" s="477"/>
      <c r="DL46" s="477"/>
      <c r="DM46" s="477"/>
      <c r="DN46" s="477"/>
      <c r="DO46" s="477"/>
      <c r="DP46" s="477"/>
      <c r="DQ46" s="477"/>
      <c r="DR46" s="477"/>
      <c r="DS46" s="477"/>
      <c r="DT46" s="477"/>
      <c r="DU46" s="477"/>
      <c r="DV46" s="477"/>
      <c r="DW46" s="477"/>
      <c r="DX46" s="477"/>
      <c r="DY46" s="477"/>
      <c r="DZ46" s="477"/>
      <c r="EA46" s="477"/>
      <c r="EB46" s="477"/>
      <c r="EC46" s="477"/>
      <c r="ED46" s="477"/>
      <c r="EE46" s="477"/>
      <c r="EF46" s="477"/>
      <c r="EG46" s="477"/>
      <c r="EH46" s="477"/>
      <c r="EI46" s="477"/>
      <c r="EJ46" s="477"/>
      <c r="EK46" s="477"/>
      <c r="EL46" s="477"/>
      <c r="EM46" s="477"/>
      <c r="EN46" s="477"/>
      <c r="EO46" s="477"/>
      <c r="EP46" s="477"/>
      <c r="EQ46" s="477"/>
      <c r="ER46" s="477"/>
      <c r="ES46" s="477"/>
      <c r="ET46" s="477"/>
      <c r="EU46" s="477"/>
      <c r="EV46" s="477"/>
      <c r="EW46" s="477"/>
      <c r="EX46" s="477"/>
      <c r="EY46" s="477"/>
      <c r="EZ46" s="477"/>
      <c r="FA46" s="477"/>
      <c r="FB46" s="477"/>
      <c r="FC46" s="477"/>
      <c r="FD46" s="477"/>
      <c r="FE46" s="477"/>
      <c r="FF46" s="477"/>
      <c r="FG46" s="477"/>
      <c r="FH46" s="477"/>
      <c r="FI46" s="477"/>
      <c r="FJ46" s="477"/>
      <c r="FK46" s="477"/>
      <c r="FL46" s="477"/>
      <c r="FM46" s="477"/>
      <c r="FN46" s="477"/>
      <c r="FO46" s="477"/>
      <c r="FP46" s="477"/>
      <c r="FQ46" s="477"/>
      <c r="FR46" s="477"/>
      <c r="FS46" s="477"/>
      <c r="FT46" s="477"/>
      <c r="FU46" s="477"/>
      <c r="FV46" s="477"/>
      <c r="FW46" s="477"/>
      <c r="FX46" s="477"/>
      <c r="FY46" s="477"/>
      <c r="FZ46" s="477"/>
      <c r="GA46" s="477"/>
      <c r="GB46" s="477"/>
      <c r="GC46" s="477"/>
      <c r="GD46" s="477"/>
      <c r="GE46" s="477"/>
      <c r="GF46" s="477"/>
      <c r="GG46" s="477"/>
      <c r="GH46" s="477"/>
      <c r="GI46" s="477"/>
      <c r="GJ46" s="477"/>
      <c r="GK46" s="477"/>
      <c r="GL46" s="477"/>
      <c r="GM46" s="477"/>
      <c r="GN46" s="477"/>
      <c r="GO46" s="477"/>
      <c r="GP46" s="477"/>
      <c r="GQ46" s="477"/>
      <c r="GR46" s="477"/>
      <c r="GS46" s="477"/>
      <c r="GT46" s="477"/>
      <c r="GU46" s="477"/>
      <c r="GV46" s="477"/>
      <c r="GW46" s="477"/>
      <c r="GX46" s="477"/>
      <c r="GY46" s="477"/>
      <c r="GZ46" s="477"/>
      <c r="HA46" s="477"/>
      <c r="HB46" s="477"/>
      <c r="HC46" s="477"/>
      <c r="HD46" s="477"/>
      <c r="HE46" s="477"/>
      <c r="HF46" s="477"/>
      <c r="HG46" s="477"/>
      <c r="HH46" s="477"/>
      <c r="HI46" s="477"/>
      <c r="HJ46" s="477"/>
      <c r="HK46" s="477"/>
      <c r="HL46" s="477"/>
      <c r="HM46" s="477"/>
      <c r="HN46" s="477"/>
      <c r="HO46" s="477"/>
      <c r="HP46" s="477"/>
      <c r="HQ46" s="477"/>
      <c r="HR46" s="477"/>
      <c r="HS46" s="477"/>
      <c r="HT46" s="477"/>
      <c r="HU46" s="477"/>
      <c r="HV46" s="477"/>
      <c r="HW46" s="477"/>
      <c r="HX46" s="477"/>
      <c r="HY46" s="477"/>
      <c r="HZ46" s="477"/>
      <c r="IA46" s="477"/>
      <c r="IB46" s="477"/>
      <c r="IC46" s="477"/>
      <c r="ID46" s="477"/>
      <c r="IE46" s="477"/>
      <c r="IF46" s="477"/>
      <c r="IG46" s="477"/>
      <c r="IH46" s="477"/>
      <c r="II46" s="477"/>
      <c r="IJ46" s="477"/>
      <c r="IK46" s="477"/>
      <c r="IL46" s="477"/>
      <c r="IM46" s="477"/>
      <c r="IN46" s="477"/>
      <c r="IO46" s="477"/>
      <c r="IP46" s="477"/>
      <c r="IQ46" s="477"/>
      <c r="IR46" s="477"/>
      <c r="IS46" s="477"/>
      <c r="IT46" s="477"/>
      <c r="IU46" s="477"/>
      <c r="IV46" s="477"/>
    </row>
    <row r="47" spans="1:256">
      <c r="A47" s="488"/>
      <c r="B47" s="488"/>
      <c r="C47" s="488"/>
      <c r="D47" s="488"/>
      <c r="E47" s="488"/>
      <c r="F47" s="488"/>
      <c r="G47" s="472"/>
      <c r="H47" s="472"/>
      <c r="I47" s="472"/>
      <c r="J47" s="472"/>
      <c r="K47" s="472"/>
      <c r="L47"/>
      <c r="M47" s="477"/>
      <c r="N47" s="477"/>
      <c r="O47" s="477"/>
      <c r="P47" s="477"/>
      <c r="Q47" s="477"/>
      <c r="R47" s="477"/>
      <c r="S47" s="477"/>
      <c r="T47" s="477"/>
      <c r="U47" s="477"/>
      <c r="V47" s="477"/>
      <c r="W47" s="477"/>
      <c r="X47" s="477"/>
      <c r="Y47" s="477"/>
      <c r="Z47" s="477"/>
      <c r="AA47" s="477"/>
      <c r="AB47" s="477"/>
      <c r="AC47" s="477"/>
      <c r="AD47" s="477"/>
      <c r="AE47" s="477"/>
      <c r="AF47" s="477"/>
      <c r="AG47" s="477"/>
      <c r="AH47" s="477"/>
      <c r="AI47" s="477"/>
      <c r="AJ47" s="477"/>
      <c r="AK47" s="477"/>
      <c r="AL47" s="477"/>
      <c r="AM47" s="477"/>
      <c r="AN47" s="477"/>
      <c r="AO47" s="477"/>
      <c r="AP47" s="477"/>
      <c r="AQ47" s="477"/>
      <c r="AR47" s="477"/>
      <c r="AS47" s="477"/>
      <c r="AT47" s="477"/>
      <c r="AU47" s="477"/>
      <c r="AV47" s="477"/>
      <c r="AW47" s="477"/>
      <c r="AX47" s="477"/>
      <c r="AY47" s="477"/>
      <c r="AZ47" s="477"/>
      <c r="BA47" s="477"/>
      <c r="BB47" s="477"/>
      <c r="BC47" s="477"/>
      <c r="BD47" s="477"/>
      <c r="BE47" s="477"/>
      <c r="BF47" s="477"/>
      <c r="BG47" s="477"/>
      <c r="BH47" s="477"/>
      <c r="BI47" s="477"/>
      <c r="BJ47" s="477"/>
      <c r="BK47" s="477"/>
      <c r="BL47" s="477"/>
      <c r="BM47" s="477"/>
      <c r="BN47" s="477"/>
      <c r="BO47" s="477"/>
      <c r="BP47" s="477"/>
      <c r="BQ47" s="477"/>
      <c r="BR47" s="477"/>
      <c r="BS47" s="477"/>
      <c r="BT47" s="477"/>
      <c r="BU47" s="477"/>
      <c r="BV47" s="477"/>
      <c r="BW47" s="477"/>
      <c r="BX47" s="477"/>
      <c r="BY47" s="477"/>
      <c r="BZ47" s="477"/>
      <c r="CA47" s="477"/>
      <c r="CB47" s="477"/>
      <c r="CC47" s="477"/>
      <c r="CD47" s="477"/>
      <c r="CE47" s="477"/>
      <c r="CF47" s="477"/>
      <c r="CG47" s="477"/>
      <c r="CH47" s="477"/>
      <c r="CI47" s="477"/>
      <c r="CJ47" s="477"/>
      <c r="CK47" s="477"/>
      <c r="CL47" s="477"/>
      <c r="CM47" s="477"/>
      <c r="CN47" s="477"/>
      <c r="CO47" s="477"/>
      <c r="CP47" s="477"/>
      <c r="CQ47" s="477"/>
      <c r="CR47" s="477"/>
      <c r="CS47" s="477"/>
      <c r="CT47" s="477"/>
      <c r="CU47" s="477"/>
      <c r="CV47" s="477"/>
      <c r="CW47" s="477"/>
      <c r="CX47" s="477"/>
      <c r="CY47" s="477"/>
      <c r="CZ47" s="477"/>
      <c r="DA47" s="477"/>
      <c r="DB47" s="477"/>
      <c r="DC47" s="477"/>
      <c r="DD47" s="477"/>
      <c r="DE47" s="477"/>
      <c r="DF47" s="477"/>
      <c r="DG47" s="477"/>
      <c r="DH47" s="477"/>
      <c r="DI47" s="477"/>
      <c r="DJ47" s="477"/>
      <c r="DK47" s="477"/>
      <c r="DL47" s="477"/>
      <c r="DM47" s="477"/>
      <c r="DN47" s="477"/>
      <c r="DO47" s="477"/>
      <c r="DP47" s="477"/>
      <c r="DQ47" s="477"/>
      <c r="DR47" s="477"/>
      <c r="DS47" s="477"/>
      <c r="DT47" s="477"/>
      <c r="DU47" s="477"/>
      <c r="DV47" s="477"/>
      <c r="DW47" s="477"/>
      <c r="DX47" s="477"/>
      <c r="DY47" s="477"/>
      <c r="DZ47" s="477"/>
      <c r="EA47" s="477"/>
      <c r="EB47" s="477"/>
      <c r="EC47" s="477"/>
      <c r="ED47" s="477"/>
      <c r="EE47" s="477"/>
      <c r="EF47" s="477"/>
      <c r="EG47" s="477"/>
      <c r="EH47" s="477"/>
      <c r="EI47" s="477"/>
      <c r="EJ47" s="477"/>
      <c r="EK47" s="477"/>
      <c r="EL47" s="477"/>
      <c r="EM47" s="477"/>
      <c r="EN47" s="477"/>
      <c r="EO47" s="477"/>
      <c r="EP47" s="477"/>
      <c r="EQ47" s="477"/>
      <c r="ER47" s="477"/>
      <c r="ES47" s="477"/>
      <c r="ET47" s="477"/>
      <c r="EU47" s="477"/>
      <c r="EV47" s="477"/>
      <c r="EW47" s="477"/>
      <c r="EX47" s="477"/>
      <c r="EY47" s="477"/>
      <c r="EZ47" s="477"/>
      <c r="FA47" s="477"/>
      <c r="FB47" s="477"/>
      <c r="FC47" s="477"/>
      <c r="FD47" s="477"/>
      <c r="FE47" s="477"/>
      <c r="FF47" s="477"/>
      <c r="FG47" s="477"/>
      <c r="FH47" s="477"/>
      <c r="FI47" s="477"/>
      <c r="FJ47" s="477"/>
      <c r="FK47" s="477"/>
      <c r="FL47" s="477"/>
      <c r="FM47" s="477"/>
      <c r="FN47" s="477"/>
      <c r="FO47" s="477"/>
      <c r="FP47" s="477"/>
      <c r="FQ47" s="477"/>
      <c r="FR47" s="477"/>
      <c r="FS47" s="477"/>
      <c r="FT47" s="477"/>
      <c r="FU47" s="477"/>
      <c r="FV47" s="477"/>
      <c r="FW47" s="477"/>
      <c r="FX47" s="477"/>
      <c r="FY47" s="477"/>
      <c r="FZ47" s="477"/>
      <c r="GA47" s="477"/>
      <c r="GB47" s="477"/>
      <c r="GC47" s="477"/>
      <c r="GD47" s="477"/>
      <c r="GE47" s="477"/>
      <c r="GF47" s="477"/>
      <c r="GG47" s="477"/>
      <c r="GH47" s="477"/>
      <c r="GI47" s="477"/>
      <c r="GJ47" s="477"/>
      <c r="GK47" s="477"/>
      <c r="GL47" s="477"/>
      <c r="GM47" s="477"/>
      <c r="GN47" s="477"/>
      <c r="GO47" s="477"/>
      <c r="GP47" s="477"/>
      <c r="GQ47" s="477"/>
      <c r="GR47" s="477"/>
      <c r="GS47" s="477"/>
      <c r="GT47" s="477"/>
      <c r="GU47" s="477"/>
      <c r="GV47" s="477"/>
      <c r="GW47" s="477"/>
      <c r="GX47" s="477"/>
      <c r="GY47" s="477"/>
      <c r="GZ47" s="477"/>
      <c r="HA47" s="477"/>
      <c r="HB47" s="477"/>
      <c r="HC47" s="477"/>
      <c r="HD47" s="477"/>
      <c r="HE47" s="477"/>
      <c r="HF47" s="477"/>
      <c r="HG47" s="477"/>
      <c r="HH47" s="477"/>
      <c r="HI47" s="477"/>
      <c r="HJ47" s="477"/>
      <c r="HK47" s="477"/>
      <c r="HL47" s="477"/>
      <c r="HM47" s="477"/>
      <c r="HN47" s="477"/>
      <c r="HO47" s="477"/>
      <c r="HP47" s="477"/>
      <c r="HQ47" s="477"/>
      <c r="HR47" s="477"/>
      <c r="HS47" s="477"/>
      <c r="HT47" s="477"/>
      <c r="HU47" s="477"/>
      <c r="HV47" s="477"/>
      <c r="HW47" s="477"/>
      <c r="HX47" s="477"/>
      <c r="HY47" s="477"/>
      <c r="HZ47" s="477"/>
      <c r="IA47" s="477"/>
      <c r="IB47" s="477"/>
      <c r="IC47" s="477"/>
      <c r="ID47" s="477"/>
      <c r="IE47" s="477"/>
      <c r="IF47" s="477"/>
      <c r="IG47" s="477"/>
      <c r="IH47" s="477"/>
      <c r="II47" s="477"/>
      <c r="IJ47" s="477"/>
      <c r="IK47" s="477"/>
      <c r="IL47" s="477"/>
      <c r="IM47" s="477"/>
      <c r="IN47" s="477"/>
      <c r="IO47" s="477"/>
      <c r="IP47" s="477"/>
      <c r="IQ47" s="477"/>
      <c r="IR47" s="477"/>
      <c r="IS47" s="477"/>
      <c r="IT47" s="477"/>
      <c r="IU47" s="477"/>
      <c r="IV47" s="477"/>
    </row>
    <row r="48" spans="1:256">
      <c r="A48" s="488"/>
      <c r="B48" s="488"/>
      <c r="C48" s="488"/>
      <c r="D48" s="488"/>
      <c r="E48" s="488"/>
      <c r="F48" s="488"/>
      <c r="G48" s="472"/>
      <c r="H48" s="472"/>
      <c r="I48" s="472"/>
      <c r="J48" s="472"/>
      <c r="K48" s="472"/>
      <c r="L48"/>
      <c r="M48" s="477"/>
      <c r="N48" s="477"/>
      <c r="O48" s="477"/>
      <c r="P48" s="477"/>
      <c r="Q48" s="477"/>
      <c r="R48" s="477"/>
      <c r="S48" s="477"/>
      <c r="T48" s="477"/>
      <c r="U48" s="477"/>
      <c r="V48" s="477"/>
      <c r="W48" s="477"/>
      <c r="X48" s="477"/>
      <c r="Y48" s="477"/>
      <c r="Z48" s="477"/>
      <c r="AA48" s="477"/>
      <c r="AB48" s="477"/>
      <c r="AC48" s="477"/>
      <c r="AD48" s="477"/>
      <c r="AE48" s="477"/>
      <c r="AF48" s="477"/>
      <c r="AG48" s="477"/>
      <c r="AH48" s="477"/>
      <c r="AI48" s="477"/>
      <c r="AJ48" s="477"/>
      <c r="AK48" s="477"/>
      <c r="AL48" s="477"/>
      <c r="AM48" s="477"/>
      <c r="AN48" s="477"/>
      <c r="AO48" s="477"/>
      <c r="AP48" s="477"/>
      <c r="AQ48" s="477"/>
      <c r="AR48" s="477"/>
      <c r="AS48" s="477"/>
      <c r="AT48" s="477"/>
      <c r="AU48" s="477"/>
      <c r="AV48" s="477"/>
      <c r="AW48" s="477"/>
      <c r="AX48" s="477"/>
      <c r="AY48" s="477"/>
      <c r="AZ48" s="477"/>
      <c r="BA48" s="477"/>
      <c r="BB48" s="477"/>
      <c r="BC48" s="477"/>
      <c r="BD48" s="477"/>
      <c r="BE48" s="477"/>
      <c r="BF48" s="477"/>
      <c r="BG48" s="477"/>
      <c r="BH48" s="477"/>
      <c r="BI48" s="477"/>
      <c r="BJ48" s="477"/>
      <c r="BK48" s="477"/>
      <c r="BL48" s="477"/>
      <c r="BM48" s="477"/>
      <c r="BN48" s="477"/>
      <c r="BO48" s="477"/>
      <c r="BP48" s="477"/>
      <c r="BQ48" s="477"/>
      <c r="BR48" s="477"/>
      <c r="BS48" s="477"/>
      <c r="BT48" s="477"/>
      <c r="BU48" s="477"/>
      <c r="BV48" s="477"/>
      <c r="BW48" s="477"/>
      <c r="BX48" s="477"/>
      <c r="BY48" s="477"/>
      <c r="BZ48" s="477"/>
      <c r="CA48" s="477"/>
      <c r="CB48" s="477"/>
      <c r="CC48" s="477"/>
      <c r="CD48" s="477"/>
      <c r="CE48" s="477"/>
      <c r="CF48" s="477"/>
      <c r="CG48" s="477"/>
      <c r="CH48" s="477"/>
      <c r="CI48" s="477"/>
      <c r="CJ48" s="477"/>
      <c r="CK48" s="477"/>
      <c r="CL48" s="477"/>
      <c r="CM48" s="477"/>
      <c r="CN48" s="477"/>
      <c r="CO48" s="477"/>
      <c r="CP48" s="477"/>
      <c r="CQ48" s="477"/>
      <c r="CR48" s="477"/>
      <c r="CS48" s="477"/>
      <c r="CT48" s="477"/>
      <c r="CU48" s="477"/>
      <c r="CV48" s="477"/>
      <c r="CW48" s="477"/>
      <c r="CX48" s="477"/>
      <c r="CY48" s="477"/>
      <c r="CZ48" s="477"/>
      <c r="DA48" s="477"/>
      <c r="DB48" s="477"/>
      <c r="DC48" s="477"/>
      <c r="DD48" s="477"/>
      <c r="DE48" s="477"/>
      <c r="DF48" s="477"/>
      <c r="DG48" s="477"/>
      <c r="DH48" s="477"/>
      <c r="DI48" s="477"/>
      <c r="DJ48" s="477"/>
      <c r="DK48" s="477"/>
      <c r="DL48" s="477"/>
      <c r="DM48" s="477"/>
      <c r="DN48" s="477"/>
      <c r="DO48" s="477"/>
      <c r="DP48" s="477"/>
      <c r="DQ48" s="477"/>
      <c r="DR48" s="477"/>
      <c r="DS48" s="477"/>
      <c r="DT48" s="477"/>
      <c r="DU48" s="477"/>
      <c r="DV48" s="477"/>
      <c r="DW48" s="477"/>
      <c r="DX48" s="477"/>
      <c r="DY48" s="477"/>
      <c r="DZ48" s="477"/>
      <c r="EA48" s="477"/>
      <c r="EB48" s="477"/>
      <c r="EC48" s="477"/>
      <c r="ED48" s="477"/>
      <c r="EE48" s="477"/>
      <c r="EF48" s="477"/>
      <c r="EG48" s="477"/>
      <c r="EH48" s="477"/>
      <c r="EI48" s="477"/>
      <c r="EJ48" s="477"/>
      <c r="EK48" s="477"/>
      <c r="EL48" s="477"/>
      <c r="EM48" s="477"/>
      <c r="EN48" s="477"/>
      <c r="EO48" s="477"/>
      <c r="EP48" s="477"/>
      <c r="EQ48" s="477"/>
      <c r="ER48" s="477"/>
      <c r="ES48" s="477"/>
      <c r="ET48" s="477"/>
      <c r="EU48" s="477"/>
      <c r="EV48" s="477"/>
      <c r="EW48" s="477"/>
      <c r="EX48" s="477"/>
      <c r="EY48" s="477"/>
      <c r="EZ48" s="477"/>
      <c r="FA48" s="477"/>
      <c r="FB48" s="477"/>
      <c r="FC48" s="477"/>
      <c r="FD48" s="477"/>
      <c r="FE48" s="477"/>
      <c r="FF48" s="477"/>
      <c r="FG48" s="477"/>
      <c r="FH48" s="477"/>
      <c r="FI48" s="477"/>
      <c r="FJ48" s="477"/>
      <c r="FK48" s="477"/>
      <c r="FL48" s="477"/>
      <c r="FM48" s="477"/>
      <c r="FN48" s="477"/>
      <c r="FO48" s="477"/>
      <c r="FP48" s="477"/>
      <c r="FQ48" s="477"/>
      <c r="FR48" s="477"/>
      <c r="FS48" s="477"/>
      <c r="FT48" s="477"/>
      <c r="FU48" s="477"/>
      <c r="FV48" s="477"/>
      <c r="FW48" s="477"/>
      <c r="FX48" s="477"/>
      <c r="FY48" s="477"/>
      <c r="FZ48" s="477"/>
      <c r="GA48" s="477"/>
      <c r="GB48" s="477"/>
      <c r="GC48" s="477"/>
      <c r="GD48" s="477"/>
      <c r="GE48" s="477"/>
      <c r="GF48" s="477"/>
      <c r="GG48" s="477"/>
      <c r="GH48" s="477"/>
      <c r="GI48" s="477"/>
      <c r="GJ48" s="477"/>
      <c r="GK48" s="477"/>
      <c r="GL48" s="477"/>
      <c r="GM48" s="477"/>
      <c r="GN48" s="477"/>
      <c r="GO48" s="477"/>
      <c r="GP48" s="477"/>
      <c r="GQ48" s="477"/>
      <c r="GR48" s="477"/>
      <c r="GS48" s="477"/>
      <c r="GT48" s="477"/>
      <c r="GU48" s="477"/>
      <c r="GV48" s="477"/>
      <c r="GW48" s="477"/>
      <c r="GX48" s="477"/>
      <c r="GY48" s="477"/>
      <c r="GZ48" s="477"/>
      <c r="HA48" s="477"/>
      <c r="HB48" s="477"/>
      <c r="HC48" s="477"/>
      <c r="HD48" s="477"/>
      <c r="HE48" s="477"/>
      <c r="HF48" s="477"/>
      <c r="HG48" s="477"/>
      <c r="HH48" s="477"/>
      <c r="HI48" s="477"/>
      <c r="HJ48" s="477"/>
      <c r="HK48" s="477"/>
      <c r="HL48" s="477"/>
      <c r="HM48" s="477"/>
      <c r="HN48" s="477"/>
      <c r="HO48" s="477"/>
      <c r="HP48" s="477"/>
      <c r="HQ48" s="477"/>
      <c r="HR48" s="477"/>
      <c r="HS48" s="477"/>
      <c r="HT48" s="477"/>
      <c r="HU48" s="477"/>
      <c r="HV48" s="477"/>
      <c r="HW48" s="477"/>
      <c r="HX48" s="477"/>
      <c r="HY48" s="477"/>
      <c r="HZ48" s="477"/>
      <c r="IA48" s="477"/>
      <c r="IB48" s="477"/>
      <c r="IC48" s="477"/>
      <c r="ID48" s="477"/>
      <c r="IE48" s="477"/>
      <c r="IF48" s="477"/>
      <c r="IG48" s="477"/>
      <c r="IH48" s="477"/>
      <c r="II48" s="477"/>
      <c r="IJ48" s="477"/>
      <c r="IK48" s="477"/>
      <c r="IL48" s="477"/>
      <c r="IM48" s="477"/>
      <c r="IN48" s="477"/>
      <c r="IO48" s="477"/>
      <c r="IP48" s="477"/>
      <c r="IQ48" s="477"/>
      <c r="IR48" s="477"/>
      <c r="IS48" s="477"/>
      <c r="IT48" s="477"/>
      <c r="IU48" s="477"/>
      <c r="IV48" s="477"/>
    </row>
    <row r="49" spans="1:256">
      <c r="A49" s="488"/>
      <c r="B49" s="488"/>
      <c r="C49" s="488"/>
      <c r="D49" s="488"/>
      <c r="E49" s="488"/>
      <c r="F49" s="488"/>
      <c r="G49" s="472"/>
      <c r="H49" s="472"/>
      <c r="I49" s="472"/>
      <c r="J49" s="472"/>
      <c r="K49" s="472"/>
      <c r="L49"/>
      <c r="M49" s="477"/>
      <c r="N49" s="477"/>
      <c r="O49" s="477"/>
      <c r="P49" s="477"/>
      <c r="Q49" s="477"/>
      <c r="R49" s="477"/>
      <c r="S49" s="477"/>
      <c r="T49" s="477"/>
      <c r="U49" s="477"/>
      <c r="V49" s="477"/>
      <c r="W49" s="477"/>
      <c r="X49" s="477"/>
      <c r="Y49" s="477"/>
      <c r="Z49" s="477"/>
      <c r="AA49" s="477"/>
      <c r="AB49" s="477"/>
      <c r="AC49" s="477"/>
      <c r="AD49" s="477"/>
      <c r="AE49" s="477"/>
      <c r="AF49" s="477"/>
      <c r="AG49" s="477"/>
      <c r="AH49" s="477"/>
      <c r="AI49" s="477"/>
      <c r="AJ49" s="477"/>
      <c r="AK49" s="477"/>
      <c r="AL49" s="477"/>
      <c r="AM49" s="477"/>
      <c r="AN49" s="477"/>
      <c r="AO49" s="477"/>
      <c r="AP49" s="477"/>
      <c r="AQ49" s="477"/>
      <c r="AR49" s="477"/>
      <c r="AS49" s="477"/>
      <c r="AT49" s="477"/>
      <c r="AU49" s="477"/>
      <c r="AV49" s="477"/>
      <c r="AW49" s="477"/>
      <c r="AX49" s="477"/>
      <c r="AY49" s="477"/>
      <c r="AZ49" s="477"/>
      <c r="BA49" s="477"/>
      <c r="BB49" s="477"/>
      <c r="BC49" s="477"/>
      <c r="BD49" s="477"/>
      <c r="BE49" s="477"/>
      <c r="BF49" s="477"/>
      <c r="BG49" s="477"/>
      <c r="BH49" s="477"/>
      <c r="BI49" s="477"/>
      <c r="BJ49" s="477"/>
      <c r="BK49" s="477"/>
      <c r="BL49" s="477"/>
      <c r="BM49" s="477"/>
      <c r="BN49" s="477"/>
      <c r="BO49" s="477"/>
      <c r="BP49" s="477"/>
      <c r="BQ49" s="477"/>
      <c r="BR49" s="477"/>
      <c r="BS49" s="477"/>
      <c r="BT49" s="477"/>
      <c r="BU49" s="477"/>
      <c r="BV49" s="477"/>
      <c r="BW49" s="477"/>
      <c r="BX49" s="477"/>
      <c r="BY49" s="477"/>
      <c r="BZ49" s="477"/>
      <c r="CA49" s="477"/>
      <c r="CB49" s="477"/>
      <c r="CC49" s="477"/>
      <c r="CD49" s="477"/>
      <c r="CE49" s="477"/>
      <c r="CF49" s="477"/>
      <c r="CG49" s="477"/>
      <c r="CH49" s="477"/>
      <c r="CI49" s="477"/>
      <c r="CJ49" s="477"/>
      <c r="CK49" s="477"/>
      <c r="CL49" s="477"/>
      <c r="CM49" s="477"/>
      <c r="CN49" s="477"/>
      <c r="CO49" s="477"/>
      <c r="CP49" s="477"/>
      <c r="CQ49" s="477"/>
      <c r="CR49" s="477"/>
      <c r="CS49" s="477"/>
      <c r="CT49" s="477"/>
      <c r="CU49" s="477"/>
      <c r="CV49" s="477"/>
      <c r="CW49" s="477"/>
      <c r="CX49" s="477"/>
      <c r="CY49" s="477"/>
      <c r="CZ49" s="477"/>
      <c r="DA49" s="477"/>
      <c r="DB49" s="477"/>
      <c r="DC49" s="477"/>
      <c r="DD49" s="477"/>
      <c r="DE49" s="477"/>
      <c r="DF49" s="477"/>
      <c r="DG49" s="477"/>
      <c r="DH49" s="477"/>
      <c r="DI49" s="477"/>
      <c r="DJ49" s="477"/>
      <c r="DK49" s="477"/>
      <c r="DL49" s="477"/>
      <c r="DM49" s="477"/>
      <c r="DN49" s="477"/>
      <c r="DO49" s="477"/>
      <c r="DP49" s="477"/>
      <c r="DQ49" s="477"/>
      <c r="DR49" s="477"/>
      <c r="DS49" s="477"/>
      <c r="DT49" s="477"/>
      <c r="DU49" s="477"/>
      <c r="DV49" s="477"/>
      <c r="DW49" s="477"/>
      <c r="DX49" s="477"/>
      <c r="DY49" s="477"/>
      <c r="DZ49" s="477"/>
      <c r="EA49" s="477"/>
      <c r="EB49" s="477"/>
      <c r="EC49" s="477"/>
      <c r="ED49" s="477"/>
      <c r="EE49" s="477"/>
      <c r="EF49" s="477"/>
      <c r="EG49" s="477"/>
      <c r="EH49" s="477"/>
      <c r="EI49" s="477"/>
      <c r="EJ49" s="477"/>
      <c r="EK49" s="477"/>
      <c r="EL49" s="477"/>
      <c r="EM49" s="477"/>
      <c r="EN49" s="477"/>
      <c r="EO49" s="477"/>
      <c r="EP49" s="477"/>
      <c r="EQ49" s="477"/>
      <c r="ER49" s="477"/>
      <c r="ES49" s="477"/>
      <c r="ET49" s="477"/>
      <c r="EU49" s="477"/>
      <c r="EV49" s="477"/>
      <c r="EW49" s="477"/>
      <c r="EX49" s="477"/>
      <c r="EY49" s="477"/>
      <c r="EZ49" s="477"/>
      <c r="FA49" s="477"/>
      <c r="FB49" s="477"/>
      <c r="FC49" s="477"/>
      <c r="FD49" s="477"/>
      <c r="FE49" s="477"/>
      <c r="FF49" s="477"/>
      <c r="FG49" s="477"/>
      <c r="FH49" s="477"/>
      <c r="FI49" s="477"/>
      <c r="FJ49" s="477"/>
      <c r="FK49" s="477"/>
      <c r="FL49" s="477"/>
      <c r="FM49" s="477"/>
      <c r="FN49" s="477"/>
      <c r="FO49" s="477"/>
      <c r="FP49" s="477"/>
      <c r="FQ49" s="477"/>
      <c r="FR49" s="477"/>
      <c r="FS49" s="477"/>
      <c r="FT49" s="477"/>
      <c r="FU49" s="477"/>
      <c r="FV49" s="477"/>
      <c r="FW49" s="477"/>
      <c r="FX49" s="477"/>
      <c r="FY49" s="477"/>
      <c r="FZ49" s="477"/>
      <c r="GA49" s="477"/>
      <c r="GB49" s="477"/>
      <c r="GC49" s="477"/>
      <c r="GD49" s="477"/>
      <c r="GE49" s="477"/>
      <c r="GF49" s="477"/>
      <c r="GG49" s="477"/>
      <c r="GH49" s="477"/>
      <c r="GI49" s="477"/>
      <c r="GJ49" s="477"/>
      <c r="GK49" s="477"/>
      <c r="GL49" s="477"/>
      <c r="GM49" s="477"/>
      <c r="GN49" s="477"/>
      <c r="GO49" s="477"/>
      <c r="GP49" s="477"/>
      <c r="GQ49" s="477"/>
      <c r="GR49" s="477"/>
      <c r="GS49" s="477"/>
      <c r="GT49" s="477"/>
      <c r="GU49" s="477"/>
      <c r="GV49" s="477"/>
      <c r="GW49" s="477"/>
      <c r="GX49" s="477"/>
      <c r="GY49" s="477"/>
      <c r="GZ49" s="477"/>
      <c r="HA49" s="477"/>
      <c r="HB49" s="477"/>
      <c r="HC49" s="477"/>
      <c r="HD49" s="477"/>
      <c r="HE49" s="477"/>
      <c r="HF49" s="477"/>
      <c r="HG49" s="477"/>
      <c r="HH49" s="477"/>
      <c r="HI49" s="477"/>
      <c r="HJ49" s="477"/>
      <c r="HK49" s="477"/>
      <c r="HL49" s="477"/>
      <c r="HM49" s="477"/>
      <c r="HN49" s="477"/>
      <c r="HO49" s="477"/>
      <c r="HP49" s="477"/>
      <c r="HQ49" s="477"/>
      <c r="HR49" s="477"/>
      <c r="HS49" s="477"/>
      <c r="HT49" s="477"/>
      <c r="HU49" s="477"/>
      <c r="HV49" s="477"/>
      <c r="HW49" s="477"/>
      <c r="HX49" s="477"/>
      <c r="HY49" s="477"/>
      <c r="HZ49" s="477"/>
      <c r="IA49" s="477"/>
      <c r="IB49" s="477"/>
      <c r="IC49" s="477"/>
      <c r="ID49" s="477"/>
      <c r="IE49" s="477"/>
      <c r="IF49" s="477"/>
      <c r="IG49" s="477"/>
      <c r="IH49" s="477"/>
      <c r="II49" s="477"/>
      <c r="IJ49" s="477"/>
      <c r="IK49" s="477"/>
      <c r="IL49" s="477"/>
      <c r="IM49" s="477"/>
      <c r="IN49" s="477"/>
      <c r="IO49" s="477"/>
      <c r="IP49" s="477"/>
      <c r="IQ49" s="477"/>
      <c r="IR49" s="477"/>
      <c r="IS49" s="477"/>
      <c r="IT49" s="477"/>
      <c r="IU49" s="477"/>
      <c r="IV49" s="477"/>
    </row>
    <row r="50" spans="1:256">
      <c r="A50" s="488"/>
      <c r="B50" s="488"/>
      <c r="C50" s="488"/>
      <c r="D50" s="488"/>
      <c r="E50" s="488"/>
      <c r="F50" s="488"/>
      <c r="G50" s="472"/>
      <c r="H50" s="472"/>
      <c r="I50" s="472"/>
      <c r="J50" s="472"/>
      <c r="K50" s="472"/>
      <c r="L50"/>
      <c r="M50" s="477"/>
      <c r="N50" s="477"/>
      <c r="O50" s="477"/>
      <c r="P50" s="477"/>
      <c r="Q50" s="477"/>
      <c r="R50" s="477"/>
      <c r="S50" s="477"/>
      <c r="T50" s="477"/>
      <c r="U50" s="477"/>
      <c r="V50" s="477"/>
      <c r="W50" s="477"/>
      <c r="X50" s="477"/>
      <c r="Y50" s="477"/>
      <c r="Z50" s="477"/>
      <c r="AA50" s="477"/>
      <c r="AB50" s="477"/>
      <c r="AC50" s="477"/>
      <c r="AD50" s="477"/>
      <c r="AE50" s="477"/>
      <c r="AF50" s="477"/>
      <c r="AG50" s="477"/>
      <c r="AH50" s="477"/>
      <c r="AI50" s="477"/>
      <c r="AJ50" s="477"/>
      <c r="AK50" s="477"/>
      <c r="AL50" s="477"/>
      <c r="AM50" s="477"/>
      <c r="AN50" s="477"/>
      <c r="AO50" s="477"/>
      <c r="AP50" s="477"/>
      <c r="AQ50" s="477"/>
      <c r="AR50" s="477"/>
      <c r="AS50" s="477"/>
      <c r="AT50" s="477"/>
      <c r="AU50" s="477"/>
      <c r="AV50" s="477"/>
      <c r="AW50" s="477"/>
      <c r="AX50" s="477"/>
      <c r="AY50" s="477"/>
      <c r="AZ50" s="477"/>
      <c r="BA50" s="477"/>
      <c r="BB50" s="477"/>
      <c r="BC50" s="477"/>
      <c r="BD50" s="477"/>
      <c r="BE50" s="477"/>
      <c r="BF50" s="477"/>
      <c r="BG50" s="477"/>
      <c r="BH50" s="477"/>
      <c r="BI50" s="477"/>
      <c r="BJ50" s="477"/>
      <c r="BK50" s="477"/>
      <c r="BL50" s="477"/>
      <c r="BM50" s="477"/>
      <c r="BN50" s="477"/>
      <c r="BO50" s="477"/>
      <c r="BP50" s="477"/>
      <c r="BQ50" s="477"/>
      <c r="BR50" s="477"/>
      <c r="BS50" s="477"/>
      <c r="BT50" s="477"/>
      <c r="BU50" s="477"/>
      <c r="BV50" s="477"/>
      <c r="BW50" s="477"/>
      <c r="BX50" s="477"/>
      <c r="BY50" s="477"/>
      <c r="BZ50" s="477"/>
      <c r="CA50" s="477"/>
      <c r="CB50" s="477"/>
      <c r="CC50" s="477"/>
      <c r="CD50" s="477"/>
      <c r="CE50" s="477"/>
      <c r="CF50" s="477"/>
      <c r="CG50" s="477"/>
      <c r="CH50" s="477"/>
      <c r="CI50" s="477"/>
      <c r="CJ50" s="477"/>
      <c r="CK50" s="477"/>
      <c r="CL50" s="477"/>
      <c r="CM50" s="477"/>
      <c r="CN50" s="477"/>
      <c r="CO50" s="477"/>
      <c r="CP50" s="477"/>
      <c r="CQ50" s="477"/>
      <c r="CR50" s="477"/>
      <c r="CS50" s="477"/>
      <c r="CT50" s="477"/>
      <c r="CU50" s="477"/>
      <c r="CV50" s="477"/>
      <c r="CW50" s="477"/>
      <c r="CX50" s="477"/>
      <c r="CY50" s="477"/>
      <c r="CZ50" s="477"/>
      <c r="DA50" s="477"/>
      <c r="DB50" s="477"/>
      <c r="DC50" s="477"/>
      <c r="DD50" s="477"/>
      <c r="DE50" s="477"/>
      <c r="DF50" s="477"/>
      <c r="DG50" s="477"/>
      <c r="DH50" s="477"/>
      <c r="DI50" s="477"/>
      <c r="DJ50" s="477"/>
      <c r="DK50" s="477"/>
      <c r="DL50" s="477"/>
      <c r="DM50" s="477"/>
      <c r="DN50" s="477"/>
      <c r="DO50" s="477"/>
      <c r="DP50" s="477"/>
      <c r="DQ50" s="477"/>
      <c r="DR50" s="477"/>
      <c r="DS50" s="477"/>
      <c r="DT50" s="477"/>
      <c r="DU50" s="477"/>
      <c r="DV50" s="477"/>
      <c r="DW50" s="477"/>
      <c r="DX50" s="477"/>
      <c r="DY50" s="477"/>
      <c r="DZ50" s="477"/>
      <c r="EA50" s="477"/>
      <c r="EB50" s="477"/>
      <c r="EC50" s="477"/>
      <c r="ED50" s="477"/>
      <c r="EE50" s="477"/>
      <c r="EF50" s="477"/>
      <c r="EG50" s="477"/>
      <c r="EH50" s="477"/>
      <c r="EI50" s="477"/>
      <c r="EJ50" s="477"/>
      <c r="EK50" s="477"/>
      <c r="EL50" s="477"/>
      <c r="EM50" s="477"/>
      <c r="EN50" s="477"/>
      <c r="EO50" s="477"/>
      <c r="EP50" s="477"/>
      <c r="EQ50" s="477"/>
      <c r="ER50" s="477"/>
      <c r="ES50" s="477"/>
      <c r="ET50" s="477"/>
      <c r="EU50" s="477"/>
      <c r="EV50" s="477"/>
      <c r="EW50" s="477"/>
      <c r="EX50" s="477"/>
      <c r="EY50" s="477"/>
      <c r="EZ50" s="477"/>
      <c r="FA50" s="477"/>
      <c r="FB50" s="477"/>
      <c r="FC50" s="477"/>
      <c r="FD50" s="477"/>
      <c r="FE50" s="477"/>
      <c r="FF50" s="477"/>
      <c r="FG50" s="477"/>
      <c r="FH50" s="477"/>
      <c r="FI50" s="477"/>
      <c r="FJ50" s="477"/>
      <c r="FK50" s="477"/>
      <c r="FL50" s="477"/>
      <c r="FM50" s="477"/>
      <c r="FN50" s="477"/>
      <c r="FO50" s="477"/>
      <c r="FP50" s="477"/>
      <c r="FQ50" s="477"/>
      <c r="FR50" s="477"/>
      <c r="FS50" s="477"/>
      <c r="FT50" s="477"/>
      <c r="FU50" s="477"/>
      <c r="FV50" s="477"/>
      <c r="FW50" s="477"/>
      <c r="FX50" s="477"/>
      <c r="FY50" s="477"/>
      <c r="FZ50" s="477"/>
      <c r="GA50" s="477"/>
      <c r="GB50" s="477"/>
      <c r="GC50" s="477"/>
      <c r="GD50" s="477"/>
      <c r="GE50" s="477"/>
      <c r="GF50" s="477"/>
      <c r="GG50" s="477"/>
      <c r="GH50" s="477"/>
      <c r="GI50" s="477"/>
      <c r="GJ50" s="477"/>
      <c r="GK50" s="477"/>
      <c r="GL50" s="477"/>
      <c r="GM50" s="477"/>
      <c r="GN50" s="477"/>
      <c r="GO50" s="477"/>
      <c r="GP50" s="477"/>
      <c r="GQ50" s="477"/>
      <c r="GR50" s="477"/>
      <c r="GS50" s="477"/>
      <c r="GT50" s="477"/>
      <c r="GU50" s="477"/>
      <c r="GV50" s="477"/>
      <c r="GW50" s="477"/>
      <c r="GX50" s="477"/>
      <c r="GY50" s="477"/>
      <c r="GZ50" s="477"/>
      <c r="HA50" s="477"/>
      <c r="HB50" s="477"/>
      <c r="HC50" s="477"/>
      <c r="HD50" s="477"/>
      <c r="HE50" s="477"/>
      <c r="HF50" s="477"/>
      <c r="HG50" s="477"/>
      <c r="HH50" s="477"/>
      <c r="HI50" s="477"/>
      <c r="HJ50" s="477"/>
      <c r="HK50" s="477"/>
      <c r="HL50" s="477"/>
      <c r="HM50" s="477"/>
      <c r="HN50" s="477"/>
      <c r="HO50" s="477"/>
      <c r="HP50" s="477"/>
      <c r="HQ50" s="477"/>
      <c r="HR50" s="477"/>
      <c r="HS50" s="477"/>
      <c r="HT50" s="477"/>
      <c r="HU50" s="477"/>
      <c r="HV50" s="477"/>
      <c r="HW50" s="477"/>
      <c r="HX50" s="477"/>
      <c r="HY50" s="477"/>
      <c r="HZ50" s="477"/>
      <c r="IA50" s="477"/>
      <c r="IB50" s="477"/>
      <c r="IC50" s="477"/>
      <c r="ID50" s="477"/>
      <c r="IE50" s="477"/>
      <c r="IF50" s="477"/>
      <c r="IG50" s="477"/>
      <c r="IH50" s="477"/>
      <c r="II50" s="477"/>
      <c r="IJ50" s="477"/>
      <c r="IK50" s="477"/>
      <c r="IL50" s="477"/>
      <c r="IM50" s="477"/>
      <c r="IN50" s="477"/>
      <c r="IO50" s="477"/>
      <c r="IP50" s="477"/>
      <c r="IQ50" s="477"/>
      <c r="IR50" s="477"/>
      <c r="IS50" s="477"/>
      <c r="IT50" s="477"/>
      <c r="IU50" s="477"/>
      <c r="IV50" s="477"/>
    </row>
    <row r="51" spans="1:256">
      <c r="A51" s="488"/>
      <c r="B51" s="488"/>
      <c r="C51" s="488"/>
      <c r="D51" s="488"/>
      <c r="E51" s="488"/>
      <c r="F51" s="488"/>
      <c r="G51" s="472"/>
      <c r="H51" s="472"/>
      <c r="I51" s="472"/>
      <c r="J51" s="472"/>
      <c r="K51" s="472"/>
      <c r="L51"/>
      <c r="M51" s="477"/>
      <c r="N51" s="477"/>
      <c r="O51" s="477"/>
      <c r="P51" s="477"/>
      <c r="Q51" s="477"/>
      <c r="R51" s="477"/>
      <c r="S51" s="477"/>
      <c r="T51" s="477"/>
      <c r="U51" s="477"/>
      <c r="V51" s="477"/>
      <c r="W51" s="477"/>
      <c r="X51" s="477"/>
      <c r="Y51" s="477"/>
      <c r="Z51" s="477"/>
      <c r="AA51" s="477"/>
      <c r="AB51" s="477"/>
      <c r="AC51" s="477"/>
      <c r="AD51" s="477"/>
      <c r="AE51" s="477"/>
      <c r="AF51" s="477"/>
      <c r="AG51" s="477"/>
      <c r="AH51" s="477"/>
      <c r="AI51" s="477"/>
      <c r="AJ51" s="477"/>
      <c r="AK51" s="477"/>
      <c r="AL51" s="477"/>
      <c r="AM51" s="477"/>
      <c r="AN51" s="477"/>
      <c r="AO51" s="477"/>
      <c r="AP51" s="477"/>
      <c r="AQ51" s="477"/>
      <c r="AR51" s="477"/>
      <c r="AS51" s="477"/>
      <c r="AT51" s="477"/>
      <c r="AU51" s="477"/>
      <c r="AV51" s="477"/>
      <c r="AW51" s="477"/>
      <c r="AX51" s="477"/>
      <c r="AY51" s="477"/>
      <c r="AZ51" s="477"/>
      <c r="BA51" s="477"/>
      <c r="BB51" s="477"/>
      <c r="BC51" s="477"/>
      <c r="BD51" s="477"/>
      <c r="BE51" s="477"/>
      <c r="BF51" s="477"/>
      <c r="BG51" s="477"/>
      <c r="BH51" s="477"/>
      <c r="BI51" s="477"/>
      <c r="BJ51" s="477"/>
      <c r="BK51" s="477"/>
      <c r="BL51" s="477"/>
      <c r="BM51" s="477"/>
      <c r="BN51" s="477"/>
      <c r="BO51" s="477"/>
      <c r="BP51" s="477"/>
      <c r="BQ51" s="477"/>
      <c r="BR51" s="477"/>
      <c r="BS51" s="477"/>
      <c r="BT51" s="477"/>
      <c r="BU51" s="477"/>
      <c r="BV51" s="477"/>
      <c r="BW51" s="477"/>
      <c r="BX51" s="477"/>
      <c r="BY51" s="477"/>
      <c r="BZ51" s="477"/>
      <c r="CA51" s="477"/>
      <c r="CB51" s="477"/>
      <c r="CC51" s="477"/>
      <c r="CD51" s="477"/>
      <c r="CE51" s="477"/>
      <c r="CF51" s="477"/>
      <c r="CG51" s="477"/>
      <c r="CH51" s="477"/>
      <c r="CI51" s="477"/>
      <c r="CJ51" s="477"/>
      <c r="CK51" s="477"/>
      <c r="CL51" s="477"/>
      <c r="CM51" s="477"/>
      <c r="CN51" s="477"/>
      <c r="CO51" s="477"/>
      <c r="CP51" s="477"/>
      <c r="CQ51" s="477"/>
      <c r="CR51" s="477"/>
      <c r="CS51" s="477"/>
      <c r="CT51" s="477"/>
      <c r="CU51" s="477"/>
      <c r="CV51" s="477"/>
      <c r="CW51" s="477"/>
      <c r="CX51" s="477"/>
      <c r="CY51" s="477"/>
      <c r="CZ51" s="477"/>
      <c r="DA51" s="477"/>
      <c r="DB51" s="477"/>
      <c r="DC51" s="477"/>
      <c r="DD51" s="477"/>
      <c r="DE51" s="477"/>
      <c r="DF51" s="477"/>
      <c r="DG51" s="477"/>
      <c r="DH51" s="477"/>
      <c r="DI51" s="477"/>
      <c r="DJ51" s="477"/>
      <c r="DK51" s="477"/>
      <c r="DL51" s="477"/>
      <c r="DM51" s="477"/>
      <c r="DN51" s="477"/>
      <c r="DO51" s="477"/>
      <c r="DP51" s="477"/>
      <c r="DQ51" s="477"/>
      <c r="DR51" s="477"/>
      <c r="DS51" s="477"/>
      <c r="DT51" s="477"/>
      <c r="DU51" s="477"/>
      <c r="DV51" s="477"/>
      <c r="DW51" s="477"/>
      <c r="DX51" s="477"/>
      <c r="DY51" s="477"/>
      <c r="DZ51" s="477"/>
      <c r="EA51" s="477"/>
      <c r="EB51" s="477"/>
      <c r="EC51" s="477"/>
      <c r="ED51" s="477"/>
      <c r="EE51" s="477"/>
      <c r="EF51" s="477"/>
      <c r="EG51" s="477"/>
      <c r="EH51" s="477"/>
      <c r="EI51" s="477"/>
      <c r="EJ51" s="477"/>
      <c r="EK51" s="477"/>
      <c r="EL51" s="477"/>
      <c r="EM51" s="477"/>
      <c r="EN51" s="477"/>
      <c r="EO51" s="477"/>
      <c r="EP51" s="477"/>
      <c r="EQ51" s="477"/>
      <c r="ER51" s="477"/>
      <c r="ES51" s="477"/>
      <c r="ET51" s="477"/>
      <c r="EU51" s="477"/>
      <c r="EV51" s="477"/>
      <c r="EW51" s="477"/>
      <c r="EX51" s="477"/>
      <c r="EY51" s="477"/>
      <c r="EZ51" s="477"/>
      <c r="FA51" s="477"/>
      <c r="FB51" s="477"/>
      <c r="FC51" s="477"/>
      <c r="FD51" s="477"/>
      <c r="FE51" s="477"/>
      <c r="FF51" s="477"/>
      <c r="FG51" s="477"/>
      <c r="FH51" s="477"/>
      <c r="FI51" s="477"/>
      <c r="FJ51" s="477"/>
      <c r="FK51" s="477"/>
      <c r="FL51" s="477"/>
      <c r="FM51" s="477"/>
      <c r="FN51" s="477"/>
      <c r="FO51" s="477"/>
      <c r="FP51" s="477"/>
      <c r="FQ51" s="477"/>
      <c r="FR51" s="477"/>
      <c r="FS51" s="477"/>
      <c r="FT51" s="477"/>
      <c r="FU51" s="477"/>
      <c r="FV51" s="477"/>
      <c r="FW51" s="477"/>
      <c r="FX51" s="477"/>
      <c r="FY51" s="477"/>
      <c r="FZ51" s="477"/>
      <c r="GA51" s="477"/>
      <c r="GB51" s="477"/>
      <c r="GC51" s="477"/>
      <c r="GD51" s="477"/>
      <c r="GE51" s="477"/>
      <c r="GF51" s="477"/>
      <c r="GG51" s="477"/>
      <c r="GH51" s="477"/>
      <c r="GI51" s="477"/>
      <c r="GJ51" s="477"/>
      <c r="GK51" s="477"/>
      <c r="GL51" s="477"/>
      <c r="GM51" s="477"/>
      <c r="GN51" s="477"/>
      <c r="GO51" s="477"/>
      <c r="GP51" s="477"/>
      <c r="GQ51" s="477"/>
      <c r="GR51" s="477"/>
      <c r="GS51" s="477"/>
      <c r="GT51" s="477"/>
      <c r="GU51" s="477"/>
      <c r="GV51" s="477"/>
      <c r="GW51" s="477"/>
      <c r="GX51" s="477"/>
      <c r="GY51" s="477"/>
      <c r="GZ51" s="477"/>
      <c r="HA51" s="477"/>
      <c r="HB51" s="477"/>
      <c r="HC51" s="477"/>
      <c r="HD51" s="477"/>
      <c r="HE51" s="477"/>
      <c r="HF51" s="477"/>
      <c r="HG51" s="477"/>
      <c r="HH51" s="477"/>
      <c r="HI51" s="477"/>
      <c r="HJ51" s="477"/>
      <c r="HK51" s="477"/>
      <c r="HL51" s="477"/>
      <c r="HM51" s="477"/>
      <c r="HN51" s="477"/>
      <c r="HO51" s="477"/>
      <c r="HP51" s="477"/>
      <c r="HQ51" s="477"/>
      <c r="HR51" s="477"/>
      <c r="HS51" s="477"/>
      <c r="HT51" s="477"/>
      <c r="HU51" s="477"/>
      <c r="HV51" s="477"/>
      <c r="HW51" s="477"/>
      <c r="HX51" s="477"/>
      <c r="HY51" s="477"/>
      <c r="HZ51" s="477"/>
      <c r="IA51" s="477"/>
      <c r="IB51" s="477"/>
      <c r="IC51" s="477"/>
      <c r="ID51" s="477"/>
      <c r="IE51" s="477"/>
      <c r="IF51" s="477"/>
      <c r="IG51" s="477"/>
      <c r="IH51" s="477"/>
      <c r="II51" s="477"/>
      <c r="IJ51" s="477"/>
      <c r="IK51" s="477"/>
      <c r="IL51" s="477"/>
      <c r="IM51" s="477"/>
      <c r="IN51" s="477"/>
      <c r="IO51" s="477"/>
      <c r="IP51" s="477"/>
      <c r="IQ51" s="477"/>
      <c r="IR51" s="477"/>
      <c r="IS51" s="477"/>
      <c r="IT51" s="477"/>
      <c r="IU51" s="477"/>
      <c r="IV51" s="477"/>
    </row>
    <row r="52" spans="1:256">
      <c r="A52" s="488"/>
      <c r="B52" s="488"/>
      <c r="C52" s="488"/>
      <c r="D52" s="488"/>
      <c r="E52" s="488"/>
      <c r="F52" s="488"/>
      <c r="G52" s="472"/>
      <c r="H52" s="472"/>
      <c r="I52" s="472"/>
      <c r="J52" s="472"/>
      <c r="K52" s="472"/>
      <c r="L52"/>
      <c r="M52" s="477"/>
      <c r="N52" s="477"/>
      <c r="O52" s="477"/>
      <c r="P52" s="477"/>
      <c r="Q52" s="477"/>
      <c r="R52" s="477"/>
      <c r="S52" s="477"/>
      <c r="T52" s="477"/>
      <c r="U52" s="477"/>
      <c r="V52" s="477"/>
      <c r="W52" s="477"/>
      <c r="X52" s="477"/>
      <c r="Y52" s="477"/>
      <c r="Z52" s="477"/>
      <c r="AA52" s="477"/>
      <c r="AB52" s="477"/>
      <c r="AC52" s="477"/>
      <c r="AD52" s="477"/>
      <c r="AE52" s="477"/>
      <c r="AF52" s="477"/>
      <c r="AG52" s="477"/>
      <c r="AH52" s="477"/>
      <c r="AI52" s="477"/>
      <c r="AJ52" s="477"/>
      <c r="AK52" s="477"/>
      <c r="AL52" s="477"/>
      <c r="AM52" s="477"/>
      <c r="AN52" s="477"/>
      <c r="AO52" s="477"/>
      <c r="AP52" s="477"/>
      <c r="AQ52" s="477"/>
      <c r="AR52" s="477"/>
      <c r="AS52" s="477"/>
      <c r="AT52" s="477"/>
      <c r="AU52" s="477"/>
      <c r="AV52" s="477"/>
      <c r="AW52" s="477"/>
      <c r="AX52" s="477"/>
      <c r="AY52" s="477"/>
      <c r="AZ52" s="477"/>
      <c r="BA52" s="477"/>
      <c r="BB52" s="477"/>
      <c r="BC52" s="477"/>
      <c r="BD52" s="477"/>
      <c r="BE52" s="477"/>
      <c r="BF52" s="477"/>
      <c r="BG52" s="477"/>
      <c r="BH52" s="477"/>
      <c r="BI52" s="477"/>
      <c r="BJ52" s="477"/>
      <c r="BK52" s="477"/>
      <c r="BL52" s="477"/>
      <c r="BM52" s="477"/>
      <c r="BN52" s="477"/>
      <c r="BO52" s="477"/>
      <c r="BP52" s="477"/>
      <c r="BQ52" s="477"/>
      <c r="BR52" s="477"/>
      <c r="BS52" s="477"/>
      <c r="BT52" s="477"/>
      <c r="BU52" s="477"/>
      <c r="BV52" s="477"/>
      <c r="BW52" s="477"/>
      <c r="BX52" s="477"/>
      <c r="BY52" s="477"/>
      <c r="BZ52" s="477"/>
      <c r="CA52" s="477"/>
      <c r="CB52" s="477"/>
      <c r="CC52" s="477"/>
      <c r="CD52" s="477"/>
      <c r="CE52" s="477"/>
      <c r="CF52" s="477"/>
      <c r="CG52" s="477"/>
      <c r="CH52" s="477"/>
      <c r="CI52" s="477"/>
      <c r="CJ52" s="477"/>
      <c r="CK52" s="477"/>
      <c r="CL52" s="477"/>
      <c r="CM52" s="477"/>
      <c r="CN52" s="477"/>
      <c r="CO52" s="477"/>
      <c r="CP52" s="477"/>
      <c r="CQ52" s="477"/>
      <c r="CR52" s="477"/>
      <c r="CS52" s="477"/>
      <c r="CT52" s="477"/>
      <c r="CU52" s="477"/>
      <c r="CV52" s="477"/>
      <c r="CW52" s="477"/>
      <c r="CX52" s="477"/>
      <c r="CY52" s="477"/>
      <c r="CZ52" s="477"/>
      <c r="DA52" s="477"/>
      <c r="DB52" s="477"/>
      <c r="DC52" s="477"/>
      <c r="DD52" s="477"/>
      <c r="DE52" s="477"/>
      <c r="DF52" s="477"/>
      <c r="DG52" s="477"/>
      <c r="DH52" s="477"/>
      <c r="DI52" s="477"/>
      <c r="DJ52" s="477"/>
      <c r="DK52" s="477"/>
      <c r="DL52" s="477"/>
      <c r="DM52" s="477"/>
      <c r="DN52" s="477"/>
      <c r="DO52" s="477"/>
      <c r="DP52" s="477"/>
      <c r="DQ52" s="477"/>
      <c r="DR52" s="477"/>
      <c r="DS52" s="477"/>
      <c r="DT52" s="477"/>
      <c r="DU52" s="477"/>
      <c r="DV52" s="477"/>
      <c r="DW52" s="477"/>
      <c r="DX52" s="477"/>
      <c r="DY52" s="477"/>
      <c r="DZ52" s="477"/>
      <c r="EA52" s="477"/>
      <c r="EB52" s="477"/>
      <c r="EC52" s="477"/>
      <c r="ED52" s="477"/>
      <c r="EE52" s="477"/>
      <c r="EF52" s="477"/>
      <c r="EG52" s="477"/>
      <c r="EH52" s="477"/>
      <c r="EI52" s="477"/>
      <c r="EJ52" s="477"/>
      <c r="EK52" s="477"/>
      <c r="EL52" s="477"/>
      <c r="EM52" s="477"/>
      <c r="EN52" s="477"/>
      <c r="EO52" s="477"/>
      <c r="EP52" s="477"/>
      <c r="EQ52" s="477"/>
      <c r="ER52" s="477"/>
      <c r="ES52" s="477"/>
      <c r="ET52" s="477"/>
      <c r="EU52" s="477"/>
      <c r="EV52" s="477"/>
      <c r="EW52" s="477"/>
      <c r="EX52" s="477"/>
      <c r="EY52" s="477"/>
      <c r="EZ52" s="477"/>
      <c r="FA52" s="477"/>
      <c r="FB52" s="477"/>
      <c r="FC52" s="477"/>
      <c r="FD52" s="477"/>
      <c r="FE52" s="477"/>
      <c r="FF52" s="477"/>
      <c r="FG52" s="477"/>
      <c r="FH52" s="477"/>
      <c r="FI52" s="477"/>
      <c r="FJ52" s="477"/>
      <c r="FK52" s="477"/>
      <c r="FL52" s="477"/>
      <c r="FM52" s="477"/>
      <c r="FN52" s="477"/>
      <c r="FO52" s="477"/>
      <c r="FP52" s="477"/>
      <c r="FQ52" s="477"/>
      <c r="FR52" s="477"/>
      <c r="FS52" s="477"/>
      <c r="FT52" s="477"/>
      <c r="FU52" s="477"/>
      <c r="FV52" s="477"/>
      <c r="FW52" s="477"/>
      <c r="FX52" s="477"/>
      <c r="FY52" s="477"/>
      <c r="FZ52" s="477"/>
      <c r="GA52" s="477"/>
      <c r="GB52" s="477"/>
      <c r="GC52" s="477"/>
      <c r="GD52" s="477"/>
      <c r="GE52" s="477"/>
      <c r="GF52" s="477"/>
      <c r="GG52" s="477"/>
      <c r="GH52" s="477"/>
      <c r="GI52" s="477"/>
      <c r="GJ52" s="477"/>
      <c r="GK52" s="477"/>
      <c r="GL52" s="477"/>
      <c r="GM52" s="477"/>
      <c r="GN52" s="477"/>
      <c r="GO52" s="477"/>
      <c r="GP52" s="477"/>
      <c r="GQ52" s="477"/>
      <c r="GR52" s="477"/>
      <c r="GS52" s="477"/>
      <c r="GT52" s="477"/>
      <c r="GU52" s="477"/>
      <c r="GV52" s="477"/>
      <c r="GW52" s="477"/>
      <c r="GX52" s="477"/>
      <c r="GY52" s="477"/>
      <c r="GZ52" s="477"/>
      <c r="HA52" s="477"/>
      <c r="HB52" s="477"/>
      <c r="HC52" s="477"/>
      <c r="HD52" s="477"/>
      <c r="HE52" s="477"/>
      <c r="HF52" s="477"/>
      <c r="HG52" s="477"/>
      <c r="HH52" s="477"/>
      <c r="HI52" s="477"/>
      <c r="HJ52" s="477"/>
      <c r="HK52" s="477"/>
      <c r="HL52" s="477"/>
      <c r="HM52" s="477"/>
      <c r="HN52" s="477"/>
      <c r="HO52" s="477"/>
      <c r="HP52" s="477"/>
      <c r="HQ52" s="477"/>
      <c r="HR52" s="477"/>
      <c r="HS52" s="477"/>
      <c r="HT52" s="477"/>
      <c r="HU52" s="477"/>
      <c r="HV52" s="477"/>
      <c r="HW52" s="477"/>
      <c r="HX52" s="477"/>
      <c r="HY52" s="477"/>
      <c r="HZ52" s="477"/>
      <c r="IA52" s="477"/>
      <c r="IB52" s="477"/>
      <c r="IC52" s="477"/>
      <c r="ID52" s="477"/>
      <c r="IE52" s="477"/>
      <c r="IF52" s="477"/>
      <c r="IG52" s="477"/>
      <c r="IH52" s="477"/>
      <c r="II52" s="477"/>
      <c r="IJ52" s="477"/>
      <c r="IK52" s="477"/>
      <c r="IL52" s="477"/>
      <c r="IM52" s="477"/>
      <c r="IN52" s="477"/>
      <c r="IO52" s="477"/>
      <c r="IP52" s="477"/>
      <c r="IQ52" s="477"/>
      <c r="IR52" s="477"/>
      <c r="IS52" s="477"/>
      <c r="IT52" s="477"/>
      <c r="IU52" s="477"/>
      <c r="IV52" s="477"/>
    </row>
    <row r="53" spans="1:256">
      <c r="A53" s="488"/>
      <c r="B53" s="488"/>
      <c r="C53" s="488"/>
      <c r="D53" s="488"/>
      <c r="E53" s="488"/>
      <c r="F53" s="488"/>
      <c r="G53" s="472"/>
      <c r="H53" s="472"/>
      <c r="I53" s="472"/>
      <c r="J53" s="472"/>
      <c r="K53" s="472"/>
      <c r="L53"/>
      <c r="M53" s="477"/>
      <c r="N53" s="477"/>
      <c r="O53" s="477"/>
      <c r="P53" s="477"/>
      <c r="Q53" s="477"/>
      <c r="R53" s="477"/>
      <c r="S53" s="477"/>
      <c r="T53" s="477"/>
      <c r="U53" s="477"/>
      <c r="V53" s="477"/>
      <c r="W53" s="477"/>
      <c r="X53" s="477"/>
      <c r="Y53" s="477"/>
      <c r="Z53" s="477"/>
      <c r="AA53" s="477"/>
      <c r="AB53" s="477"/>
      <c r="AC53" s="477"/>
      <c r="AD53" s="477"/>
      <c r="AE53" s="477"/>
      <c r="AF53" s="477"/>
      <c r="AG53" s="477"/>
      <c r="AH53" s="477"/>
      <c r="AI53" s="477"/>
      <c r="AJ53" s="477"/>
      <c r="AK53" s="477"/>
      <c r="AL53" s="477"/>
      <c r="AM53" s="477"/>
      <c r="AN53" s="477"/>
      <c r="AO53" s="477"/>
      <c r="AP53" s="477"/>
      <c r="AQ53" s="477"/>
      <c r="AR53" s="477"/>
      <c r="AS53" s="477"/>
      <c r="AT53" s="477"/>
      <c r="AU53" s="477"/>
      <c r="AV53" s="477"/>
      <c r="AW53" s="477"/>
      <c r="AX53" s="477"/>
      <c r="AY53" s="477"/>
      <c r="AZ53" s="477"/>
      <c r="BA53" s="477"/>
      <c r="BB53" s="477"/>
      <c r="BC53" s="477"/>
      <c r="BD53" s="477"/>
      <c r="BE53" s="477"/>
      <c r="BF53" s="477"/>
      <c r="BG53" s="477"/>
      <c r="BH53" s="477"/>
      <c r="BI53" s="477"/>
      <c r="BJ53" s="477"/>
      <c r="BK53" s="477"/>
      <c r="BL53" s="477"/>
      <c r="BM53" s="477"/>
      <c r="BN53" s="477"/>
      <c r="BO53" s="477"/>
      <c r="BP53" s="477"/>
      <c r="BQ53" s="477"/>
      <c r="BR53" s="477"/>
      <c r="BS53" s="477"/>
      <c r="BT53" s="477"/>
      <c r="BU53" s="477"/>
      <c r="BV53" s="477"/>
      <c r="BW53" s="477"/>
      <c r="BX53" s="477"/>
      <c r="BY53" s="477"/>
      <c r="BZ53" s="477"/>
      <c r="CA53" s="477"/>
      <c r="CB53" s="477"/>
      <c r="CC53" s="477"/>
      <c r="CD53" s="477"/>
      <c r="CE53" s="477"/>
      <c r="CF53" s="477"/>
      <c r="CG53" s="477"/>
      <c r="CH53" s="477"/>
      <c r="CI53" s="477"/>
      <c r="CJ53" s="477"/>
      <c r="CK53" s="477"/>
      <c r="CL53" s="477"/>
      <c r="CM53" s="477"/>
      <c r="CN53" s="477"/>
      <c r="CO53" s="477"/>
      <c r="CP53" s="477"/>
      <c r="CQ53" s="477"/>
      <c r="CR53" s="477"/>
      <c r="CS53" s="477"/>
      <c r="CT53" s="477"/>
      <c r="CU53" s="477"/>
      <c r="CV53" s="477"/>
      <c r="CW53" s="477"/>
      <c r="CX53" s="477"/>
      <c r="CY53" s="477"/>
      <c r="CZ53" s="477"/>
      <c r="DA53" s="477"/>
      <c r="DB53" s="477"/>
      <c r="DC53" s="477"/>
      <c r="DD53" s="477"/>
      <c r="DE53" s="477"/>
      <c r="DF53" s="477"/>
      <c r="DG53" s="477"/>
      <c r="DH53" s="477"/>
      <c r="DI53" s="477"/>
      <c r="DJ53" s="477"/>
      <c r="DK53" s="477"/>
      <c r="DL53" s="477"/>
      <c r="DM53" s="477"/>
      <c r="DN53" s="477"/>
      <c r="DO53" s="477"/>
      <c r="DP53" s="477"/>
      <c r="DQ53" s="477"/>
      <c r="DR53" s="477"/>
      <c r="DS53" s="477"/>
      <c r="DT53" s="477"/>
      <c r="DU53" s="477"/>
      <c r="DV53" s="477"/>
      <c r="DW53" s="477"/>
      <c r="DX53" s="477"/>
      <c r="DY53" s="477"/>
      <c r="DZ53" s="477"/>
      <c r="EA53" s="477"/>
      <c r="EB53" s="477"/>
      <c r="EC53" s="477"/>
      <c r="ED53" s="477"/>
      <c r="EE53" s="477"/>
      <c r="EF53" s="477"/>
      <c r="EG53" s="477"/>
      <c r="EH53" s="477"/>
      <c r="EI53" s="477"/>
      <c r="EJ53" s="477"/>
      <c r="EK53" s="477"/>
      <c r="EL53" s="477"/>
      <c r="EM53" s="477"/>
      <c r="EN53" s="477"/>
      <c r="EO53" s="477"/>
      <c r="EP53" s="477"/>
      <c r="EQ53" s="477"/>
      <c r="ER53" s="477"/>
      <c r="ES53" s="477"/>
      <c r="ET53" s="477"/>
      <c r="EU53" s="477"/>
      <c r="EV53" s="477"/>
      <c r="EW53" s="477"/>
      <c r="EX53" s="477"/>
      <c r="EY53" s="477"/>
      <c r="EZ53" s="477"/>
      <c r="FA53" s="477"/>
      <c r="FB53" s="477"/>
      <c r="FC53" s="477"/>
      <c r="FD53" s="477"/>
      <c r="FE53" s="477"/>
      <c r="FF53" s="477"/>
      <c r="FG53" s="477"/>
      <c r="FH53" s="477"/>
      <c r="FI53" s="477"/>
      <c r="FJ53" s="477"/>
      <c r="FK53" s="477"/>
      <c r="FL53" s="477"/>
      <c r="FM53" s="477"/>
      <c r="FN53" s="477"/>
      <c r="FO53" s="477"/>
      <c r="FP53" s="477"/>
      <c r="FQ53" s="477"/>
      <c r="FR53" s="477"/>
      <c r="FS53" s="477"/>
      <c r="FT53" s="477"/>
      <c r="FU53" s="477"/>
      <c r="FV53" s="477"/>
      <c r="FW53" s="477"/>
      <c r="FX53" s="477"/>
      <c r="FY53" s="477"/>
      <c r="FZ53" s="477"/>
      <c r="GA53" s="477"/>
      <c r="GB53" s="477"/>
      <c r="GC53" s="477"/>
      <c r="GD53" s="477"/>
      <c r="GE53" s="477"/>
      <c r="GF53" s="477"/>
      <c r="GG53" s="477"/>
      <c r="GH53" s="477"/>
      <c r="GI53" s="477"/>
      <c r="GJ53" s="477"/>
      <c r="GK53" s="477"/>
      <c r="GL53" s="477"/>
      <c r="GM53" s="477"/>
      <c r="GN53" s="477"/>
      <c r="GO53" s="477"/>
      <c r="GP53" s="477"/>
      <c r="GQ53" s="477"/>
      <c r="GR53" s="477"/>
      <c r="GS53" s="477"/>
      <c r="GT53" s="477"/>
      <c r="GU53" s="477"/>
      <c r="GV53" s="477"/>
      <c r="GW53" s="477"/>
      <c r="GX53" s="477"/>
      <c r="GY53" s="477"/>
      <c r="GZ53" s="477"/>
      <c r="HA53" s="477"/>
      <c r="HB53" s="477"/>
      <c r="HC53" s="477"/>
      <c r="HD53" s="477"/>
      <c r="HE53" s="477"/>
      <c r="HF53" s="477"/>
      <c r="HG53" s="477"/>
      <c r="HH53" s="477"/>
      <c r="HI53" s="477"/>
      <c r="HJ53" s="477"/>
      <c r="HK53" s="477"/>
      <c r="HL53" s="477"/>
      <c r="HM53" s="477"/>
      <c r="HN53" s="477"/>
      <c r="HO53" s="477"/>
      <c r="HP53" s="477"/>
      <c r="HQ53" s="477"/>
      <c r="HR53" s="477"/>
      <c r="HS53" s="477"/>
      <c r="HT53" s="477"/>
      <c r="HU53" s="477"/>
      <c r="HV53" s="477"/>
      <c r="HW53" s="477"/>
      <c r="HX53" s="477"/>
      <c r="HY53" s="477"/>
      <c r="HZ53" s="477"/>
      <c r="IA53" s="477"/>
      <c r="IB53" s="477"/>
      <c r="IC53" s="477"/>
      <c r="ID53" s="477"/>
      <c r="IE53" s="477"/>
      <c r="IF53" s="477"/>
      <c r="IG53" s="477"/>
      <c r="IH53" s="477"/>
      <c r="II53" s="477"/>
      <c r="IJ53" s="477"/>
      <c r="IK53" s="477"/>
      <c r="IL53" s="477"/>
      <c r="IM53" s="477"/>
      <c r="IN53" s="477"/>
      <c r="IO53" s="477"/>
      <c r="IP53" s="477"/>
      <c r="IQ53" s="477"/>
      <c r="IR53" s="477"/>
      <c r="IS53" s="477"/>
      <c r="IT53" s="477"/>
      <c r="IU53" s="477"/>
      <c r="IV53" s="477"/>
    </row>
    <row r="54" spans="1:256">
      <c r="A54" s="488"/>
      <c r="B54" s="488"/>
      <c r="C54" s="488"/>
      <c r="D54" s="488"/>
      <c r="E54" s="488"/>
      <c r="F54" s="488"/>
      <c r="G54" s="472"/>
      <c r="H54" s="472"/>
      <c r="I54" s="472"/>
      <c r="J54" s="472"/>
      <c r="K54" s="472"/>
      <c r="L54"/>
      <c r="M54" s="477"/>
      <c r="N54" s="477"/>
      <c r="O54" s="477"/>
      <c r="P54" s="477"/>
      <c r="Q54" s="477"/>
      <c r="R54" s="477"/>
      <c r="S54" s="477"/>
      <c r="T54" s="477"/>
      <c r="U54" s="477"/>
      <c r="V54" s="477"/>
      <c r="W54" s="477"/>
      <c r="X54" s="477"/>
      <c r="Y54" s="477"/>
      <c r="Z54" s="477"/>
      <c r="AA54" s="477"/>
      <c r="AB54" s="477"/>
      <c r="AC54" s="477"/>
      <c r="AD54" s="477"/>
      <c r="AE54" s="477"/>
      <c r="AF54" s="477"/>
      <c r="AG54" s="477"/>
      <c r="AH54" s="477"/>
      <c r="AI54" s="477"/>
      <c r="AJ54" s="477"/>
      <c r="AK54" s="477"/>
      <c r="AL54" s="477"/>
      <c r="AM54" s="477"/>
      <c r="AN54" s="477"/>
      <c r="AO54" s="477"/>
      <c r="AP54" s="477"/>
      <c r="AQ54" s="477"/>
      <c r="AR54" s="477"/>
      <c r="AS54" s="477"/>
      <c r="AT54" s="477"/>
      <c r="AU54" s="477"/>
      <c r="AV54" s="477"/>
      <c r="AW54" s="477"/>
      <c r="AX54" s="477"/>
      <c r="AY54" s="477"/>
      <c r="AZ54" s="477"/>
      <c r="BA54" s="477"/>
      <c r="BB54" s="477"/>
      <c r="BC54" s="477"/>
      <c r="BD54" s="477"/>
      <c r="BE54" s="477"/>
      <c r="BF54" s="477"/>
      <c r="BG54" s="477"/>
      <c r="BH54" s="477"/>
      <c r="BI54" s="477"/>
      <c r="BJ54" s="477"/>
      <c r="BK54" s="477"/>
      <c r="BL54" s="477"/>
      <c r="BM54" s="477"/>
      <c r="BN54" s="477"/>
      <c r="BO54" s="477"/>
      <c r="BP54" s="477"/>
      <c r="BQ54" s="477"/>
      <c r="BR54" s="477"/>
      <c r="BS54" s="477"/>
      <c r="BT54" s="477"/>
      <c r="BU54" s="477"/>
      <c r="BV54" s="477"/>
      <c r="BW54" s="477"/>
      <c r="BX54" s="477"/>
      <c r="BY54" s="477"/>
      <c r="BZ54" s="477"/>
      <c r="CA54" s="477"/>
      <c r="CB54" s="477"/>
      <c r="CC54" s="477"/>
      <c r="CD54" s="477"/>
      <c r="CE54" s="477"/>
      <c r="CF54" s="477"/>
      <c r="CG54" s="477"/>
      <c r="CH54" s="477"/>
      <c r="CI54" s="477"/>
      <c r="CJ54" s="477"/>
      <c r="CK54" s="477"/>
      <c r="CL54" s="477"/>
      <c r="CM54" s="477"/>
      <c r="CN54" s="477"/>
      <c r="CO54" s="477"/>
      <c r="CP54" s="477"/>
      <c r="CQ54" s="477"/>
      <c r="CR54" s="477"/>
      <c r="CS54" s="477"/>
      <c r="CT54" s="477"/>
      <c r="CU54" s="477"/>
      <c r="CV54" s="477"/>
      <c r="CW54" s="477"/>
      <c r="CX54" s="477"/>
      <c r="CY54" s="477"/>
      <c r="CZ54" s="477"/>
      <c r="DA54" s="477"/>
      <c r="DB54" s="477"/>
      <c r="DC54" s="477"/>
      <c r="DD54" s="477"/>
      <c r="DE54" s="477"/>
      <c r="DF54" s="477"/>
      <c r="DG54" s="477"/>
      <c r="DH54" s="477"/>
      <c r="DI54" s="477"/>
      <c r="DJ54" s="477"/>
      <c r="DK54" s="477"/>
      <c r="DL54" s="477"/>
      <c r="DM54" s="477"/>
      <c r="DN54" s="477"/>
      <c r="DO54" s="477"/>
      <c r="DP54" s="477"/>
      <c r="DQ54" s="477"/>
      <c r="DR54" s="477"/>
      <c r="DS54" s="477"/>
      <c r="DT54" s="477"/>
      <c r="DU54" s="477"/>
      <c r="DV54" s="477"/>
      <c r="DW54" s="477"/>
      <c r="DX54" s="477"/>
      <c r="DY54" s="477"/>
      <c r="DZ54" s="477"/>
      <c r="EA54" s="477"/>
      <c r="EB54" s="477"/>
      <c r="EC54" s="477"/>
      <c r="ED54" s="477"/>
      <c r="EE54" s="477"/>
      <c r="EF54" s="477"/>
      <c r="EG54" s="477"/>
      <c r="EH54" s="477"/>
      <c r="EI54" s="477"/>
      <c r="EJ54" s="477"/>
      <c r="EK54" s="477"/>
      <c r="EL54" s="477"/>
      <c r="EM54" s="477"/>
      <c r="EN54" s="477"/>
      <c r="EO54" s="477"/>
      <c r="EP54" s="477"/>
      <c r="EQ54" s="477"/>
      <c r="ER54" s="477"/>
      <c r="ES54" s="477"/>
      <c r="ET54" s="477"/>
      <c r="EU54" s="477"/>
      <c r="EV54" s="477"/>
      <c r="EW54" s="477"/>
      <c r="EX54" s="477"/>
      <c r="EY54" s="477"/>
      <c r="EZ54" s="477"/>
      <c r="FA54" s="477"/>
      <c r="FB54" s="477"/>
      <c r="FC54" s="477"/>
      <c r="FD54" s="477"/>
      <c r="FE54" s="477"/>
      <c r="FF54" s="477"/>
      <c r="FG54" s="477"/>
      <c r="FH54" s="477"/>
      <c r="FI54" s="477"/>
      <c r="FJ54" s="477"/>
      <c r="FK54" s="477"/>
      <c r="FL54" s="477"/>
      <c r="FM54" s="477"/>
      <c r="FN54" s="477"/>
      <c r="FO54" s="477"/>
      <c r="FP54" s="477"/>
      <c r="FQ54" s="477"/>
      <c r="FR54" s="477"/>
      <c r="FS54" s="477"/>
      <c r="FT54" s="477"/>
      <c r="FU54" s="477"/>
      <c r="FV54" s="477"/>
      <c r="FW54" s="477"/>
      <c r="FX54" s="477"/>
      <c r="FY54" s="477"/>
      <c r="FZ54" s="477"/>
      <c r="GA54" s="477"/>
      <c r="GB54" s="477"/>
      <c r="GC54" s="477"/>
      <c r="GD54" s="477"/>
      <c r="GE54" s="477"/>
      <c r="GF54" s="477"/>
      <c r="GG54" s="477"/>
      <c r="GH54" s="477"/>
      <c r="GI54" s="477"/>
      <c r="GJ54" s="477"/>
      <c r="GK54" s="477"/>
      <c r="GL54" s="477"/>
      <c r="GM54" s="477"/>
      <c r="GN54" s="477"/>
      <c r="GO54" s="477"/>
      <c r="GP54" s="477"/>
      <c r="GQ54" s="477"/>
      <c r="GR54" s="477"/>
      <c r="GS54" s="477"/>
      <c r="GT54" s="477"/>
      <c r="GU54" s="477"/>
      <c r="GV54" s="477"/>
      <c r="GW54" s="477"/>
      <c r="GX54" s="477"/>
      <c r="GY54" s="477"/>
      <c r="GZ54" s="477"/>
      <c r="HA54" s="477"/>
      <c r="HB54" s="477"/>
      <c r="HC54" s="477"/>
      <c r="HD54" s="477"/>
      <c r="HE54" s="477"/>
      <c r="HF54" s="477"/>
      <c r="HG54" s="477"/>
      <c r="HH54" s="477"/>
      <c r="HI54" s="477"/>
      <c r="HJ54" s="477"/>
      <c r="HK54" s="477"/>
      <c r="HL54" s="477"/>
      <c r="HM54" s="477"/>
      <c r="HN54" s="477"/>
      <c r="HO54" s="477"/>
      <c r="HP54" s="477"/>
      <c r="HQ54" s="477"/>
      <c r="HR54" s="477"/>
      <c r="HS54" s="477"/>
      <c r="HT54" s="477"/>
      <c r="HU54" s="477"/>
      <c r="HV54" s="477"/>
      <c r="HW54" s="477"/>
      <c r="HX54" s="477"/>
      <c r="HY54" s="477"/>
      <c r="HZ54" s="477"/>
      <c r="IA54" s="477"/>
      <c r="IB54" s="477"/>
      <c r="IC54" s="477"/>
      <c r="ID54" s="477"/>
      <c r="IE54" s="477"/>
      <c r="IF54" s="477"/>
      <c r="IG54" s="477"/>
      <c r="IH54" s="477"/>
      <c r="II54" s="477"/>
      <c r="IJ54" s="477"/>
      <c r="IK54" s="477"/>
      <c r="IL54" s="477"/>
      <c r="IM54" s="477"/>
      <c r="IN54" s="477"/>
      <c r="IO54" s="477"/>
      <c r="IP54" s="477"/>
      <c r="IQ54" s="477"/>
      <c r="IR54" s="477"/>
      <c r="IS54" s="477"/>
      <c r="IT54" s="477"/>
      <c r="IU54" s="477"/>
      <c r="IV54" s="477"/>
    </row>
    <row r="55" spans="1:256">
      <c r="A55" s="488"/>
      <c r="B55" s="488"/>
      <c r="C55" s="488"/>
      <c r="D55" s="488"/>
      <c r="E55" s="488"/>
      <c r="F55" s="488"/>
      <c r="G55" s="472"/>
      <c r="H55" s="472"/>
      <c r="I55" s="472"/>
      <c r="J55" s="472"/>
      <c r="K55" s="472"/>
      <c r="L55"/>
      <c r="M55" s="477"/>
      <c r="N55" s="477"/>
      <c r="O55" s="477"/>
      <c r="P55" s="477"/>
      <c r="Q55" s="477"/>
      <c r="R55" s="477"/>
      <c r="S55" s="477"/>
      <c r="T55" s="477"/>
      <c r="U55" s="477"/>
      <c r="V55" s="477"/>
      <c r="W55" s="477"/>
      <c r="X55" s="477"/>
      <c r="Y55" s="477"/>
      <c r="Z55" s="477"/>
      <c r="AA55" s="477"/>
      <c r="AB55" s="477"/>
      <c r="AC55" s="477"/>
      <c r="AD55" s="477"/>
      <c r="AE55" s="477"/>
      <c r="AF55" s="477"/>
      <c r="AG55" s="477"/>
      <c r="AH55" s="477"/>
      <c r="AI55" s="477"/>
      <c r="AJ55" s="477"/>
      <c r="AK55" s="477"/>
      <c r="AL55" s="477"/>
      <c r="AM55" s="477"/>
      <c r="AN55" s="477"/>
      <c r="AO55" s="477"/>
      <c r="AP55" s="477"/>
      <c r="AQ55" s="477"/>
      <c r="AR55" s="477"/>
      <c r="AS55" s="477"/>
      <c r="AT55" s="477"/>
      <c r="AU55" s="477"/>
      <c r="AV55" s="477"/>
      <c r="AW55" s="477"/>
      <c r="AX55" s="477"/>
      <c r="AY55" s="477"/>
      <c r="AZ55" s="477"/>
      <c r="BA55" s="477"/>
      <c r="BB55" s="477"/>
      <c r="BC55" s="477"/>
      <c r="BD55" s="477"/>
      <c r="BE55" s="477"/>
      <c r="BF55" s="477"/>
      <c r="BG55" s="477"/>
      <c r="BH55" s="477"/>
      <c r="BI55" s="477"/>
      <c r="BJ55" s="477"/>
      <c r="BK55" s="477"/>
      <c r="BL55" s="477"/>
      <c r="BM55" s="477"/>
      <c r="BN55" s="477"/>
      <c r="BO55" s="477"/>
      <c r="BP55" s="477"/>
      <c r="BQ55" s="477"/>
      <c r="BR55" s="477"/>
      <c r="BS55" s="477"/>
      <c r="BT55" s="477"/>
      <c r="BU55" s="477"/>
      <c r="BV55" s="477"/>
      <c r="BW55" s="477"/>
      <c r="BX55" s="477"/>
      <c r="BY55" s="477"/>
      <c r="BZ55" s="477"/>
      <c r="CA55" s="477"/>
      <c r="CB55" s="477"/>
      <c r="CC55" s="477"/>
      <c r="CD55" s="477"/>
      <c r="CE55" s="477"/>
      <c r="CF55" s="477"/>
      <c r="CG55" s="477"/>
      <c r="CH55" s="477"/>
      <c r="CI55" s="477"/>
      <c r="CJ55" s="477"/>
      <c r="CK55" s="477"/>
      <c r="CL55" s="477"/>
      <c r="CM55" s="477"/>
      <c r="CN55" s="477"/>
      <c r="CO55" s="477"/>
      <c r="CP55" s="477"/>
      <c r="CQ55" s="477"/>
      <c r="CR55" s="477"/>
      <c r="CS55" s="477"/>
      <c r="CT55" s="477"/>
      <c r="CU55" s="477"/>
      <c r="CV55" s="477"/>
      <c r="CW55" s="477"/>
      <c r="CX55" s="477"/>
      <c r="CY55" s="477"/>
      <c r="CZ55" s="477"/>
      <c r="DA55" s="477"/>
      <c r="DB55" s="477"/>
      <c r="DC55" s="477"/>
      <c r="DD55" s="477"/>
      <c r="DE55" s="477"/>
      <c r="DF55" s="477"/>
      <c r="DG55" s="477"/>
      <c r="DH55" s="477"/>
      <c r="DI55" s="477"/>
      <c r="DJ55" s="477"/>
      <c r="DK55" s="477"/>
      <c r="DL55" s="477"/>
      <c r="DM55" s="477"/>
      <c r="DN55" s="477"/>
      <c r="DO55" s="477"/>
      <c r="DP55" s="477"/>
      <c r="DQ55" s="477"/>
      <c r="DR55" s="477"/>
      <c r="DS55" s="477"/>
      <c r="DT55" s="477"/>
      <c r="DU55" s="477"/>
      <c r="DV55" s="477"/>
      <c r="DW55" s="477"/>
      <c r="DX55" s="477"/>
      <c r="DY55" s="477"/>
      <c r="DZ55" s="477"/>
      <c r="EA55" s="477"/>
      <c r="EB55" s="477"/>
      <c r="EC55" s="477"/>
      <c r="ED55" s="477"/>
      <c r="EE55" s="477"/>
      <c r="EF55" s="477"/>
      <c r="EG55" s="477"/>
      <c r="EH55" s="477"/>
      <c r="EI55" s="477"/>
      <c r="EJ55" s="477"/>
      <c r="EK55" s="477"/>
      <c r="EL55" s="477"/>
      <c r="EM55" s="477"/>
      <c r="EN55" s="477"/>
      <c r="EO55" s="477"/>
      <c r="EP55" s="477"/>
      <c r="EQ55" s="477"/>
      <c r="ER55" s="477"/>
      <c r="ES55" s="477"/>
      <c r="ET55" s="477"/>
      <c r="EU55" s="477"/>
      <c r="EV55" s="477"/>
      <c r="EW55" s="477"/>
      <c r="EX55" s="477"/>
      <c r="EY55" s="477"/>
      <c r="EZ55" s="477"/>
      <c r="FA55" s="477"/>
      <c r="FB55" s="477"/>
      <c r="FC55" s="477"/>
      <c r="FD55" s="477"/>
      <c r="FE55" s="477"/>
      <c r="FF55" s="477"/>
      <c r="FG55" s="477"/>
      <c r="FH55" s="477"/>
      <c r="FI55" s="477"/>
      <c r="FJ55" s="477"/>
      <c r="FK55" s="477"/>
      <c r="FL55" s="477"/>
      <c r="FM55" s="477"/>
      <c r="FN55" s="477"/>
      <c r="FO55" s="477"/>
      <c r="FP55" s="477"/>
      <c r="FQ55" s="477"/>
      <c r="FR55" s="477"/>
      <c r="FS55" s="477"/>
      <c r="FT55" s="477"/>
      <c r="FU55" s="477"/>
      <c r="FV55" s="477"/>
      <c r="FW55" s="477"/>
      <c r="FX55" s="477"/>
      <c r="FY55" s="477"/>
      <c r="FZ55" s="477"/>
      <c r="GA55" s="477"/>
      <c r="GB55" s="477"/>
      <c r="GC55" s="477"/>
      <c r="GD55" s="477"/>
      <c r="GE55" s="477"/>
      <c r="GF55" s="477"/>
      <c r="GG55" s="477"/>
      <c r="GH55" s="477"/>
      <c r="GI55" s="477"/>
      <c r="GJ55" s="477"/>
      <c r="GK55" s="477"/>
      <c r="GL55" s="477"/>
      <c r="GM55" s="477"/>
      <c r="GN55" s="477"/>
      <c r="GO55" s="477"/>
      <c r="GP55" s="477"/>
      <c r="GQ55" s="477"/>
      <c r="GR55" s="477"/>
      <c r="GS55" s="477"/>
      <c r="GT55" s="477"/>
      <c r="GU55" s="477"/>
      <c r="GV55" s="477"/>
      <c r="GW55" s="477"/>
      <c r="GX55" s="477"/>
      <c r="GY55" s="477"/>
      <c r="GZ55" s="477"/>
      <c r="HA55" s="477"/>
      <c r="HB55" s="477"/>
      <c r="HC55" s="477"/>
      <c r="HD55" s="477"/>
      <c r="HE55" s="477"/>
      <c r="HF55" s="477"/>
      <c r="HG55" s="477"/>
      <c r="HH55" s="477"/>
      <c r="HI55" s="477"/>
      <c r="HJ55" s="477"/>
      <c r="HK55" s="477"/>
      <c r="HL55" s="477"/>
      <c r="HM55" s="477"/>
      <c r="HN55" s="477"/>
      <c r="HO55" s="477"/>
      <c r="HP55" s="477"/>
      <c r="HQ55" s="477"/>
      <c r="HR55" s="477"/>
      <c r="HS55" s="477"/>
      <c r="HT55" s="477"/>
      <c r="HU55" s="477"/>
      <c r="HV55" s="477"/>
      <c r="HW55" s="477"/>
      <c r="HX55" s="477"/>
      <c r="HY55" s="477"/>
      <c r="HZ55" s="477"/>
      <c r="IA55" s="477"/>
      <c r="IB55" s="477"/>
      <c r="IC55" s="477"/>
      <c r="ID55" s="477"/>
      <c r="IE55" s="477"/>
      <c r="IF55" s="477"/>
      <c r="IG55" s="477"/>
      <c r="IH55" s="477"/>
      <c r="II55" s="477"/>
      <c r="IJ55" s="477"/>
      <c r="IK55" s="477"/>
      <c r="IL55" s="477"/>
      <c r="IM55" s="477"/>
      <c r="IN55" s="477"/>
      <c r="IO55" s="477"/>
      <c r="IP55" s="477"/>
      <c r="IQ55" s="477"/>
      <c r="IR55" s="477"/>
      <c r="IS55" s="477"/>
      <c r="IT55" s="477"/>
      <c r="IU55" s="477"/>
      <c r="IV55" s="477"/>
    </row>
    <row r="56" spans="1:256">
      <c r="A56" s="488"/>
      <c r="B56" s="488"/>
      <c r="C56" s="488"/>
      <c r="D56" s="488"/>
      <c r="E56" s="488"/>
      <c r="F56" s="488"/>
      <c r="G56" s="472"/>
      <c r="H56" s="472"/>
      <c r="I56" s="472"/>
      <c r="J56" s="472"/>
      <c r="K56" s="472"/>
      <c r="L56"/>
      <c r="M56" s="477"/>
      <c r="N56" s="477"/>
      <c r="O56" s="477"/>
      <c r="P56" s="477"/>
      <c r="Q56" s="477"/>
      <c r="R56" s="477"/>
      <c r="S56" s="477"/>
      <c r="T56" s="477"/>
      <c r="U56" s="477"/>
      <c r="V56" s="477"/>
      <c r="W56" s="477"/>
      <c r="X56" s="477"/>
      <c r="Y56" s="477"/>
      <c r="Z56" s="477"/>
      <c r="AA56" s="477"/>
      <c r="AB56" s="477"/>
      <c r="AC56" s="477"/>
      <c r="AD56" s="477"/>
      <c r="AE56" s="477"/>
      <c r="AF56" s="477"/>
      <c r="AG56" s="477"/>
      <c r="AH56" s="477"/>
      <c r="AI56" s="477"/>
      <c r="AJ56" s="477"/>
      <c r="AK56" s="477"/>
      <c r="AL56" s="477"/>
      <c r="AM56" s="477"/>
      <c r="AN56" s="477"/>
      <c r="AO56" s="477"/>
      <c r="AP56" s="477"/>
      <c r="AQ56" s="477"/>
      <c r="AR56" s="477"/>
      <c r="AS56" s="477"/>
      <c r="AT56" s="477"/>
      <c r="AU56" s="477"/>
      <c r="AV56" s="477"/>
      <c r="AW56" s="477"/>
      <c r="AX56" s="477"/>
      <c r="AY56" s="477"/>
      <c r="AZ56" s="477"/>
      <c r="BA56" s="477"/>
      <c r="BB56" s="477"/>
      <c r="BC56" s="477"/>
      <c r="BD56" s="477"/>
      <c r="BE56" s="477"/>
      <c r="BF56" s="477"/>
      <c r="BG56" s="477"/>
      <c r="BH56" s="477"/>
      <c r="BI56" s="477"/>
      <c r="BJ56" s="477"/>
      <c r="BK56" s="477"/>
      <c r="BL56" s="477"/>
      <c r="BM56" s="477"/>
      <c r="BN56" s="477"/>
      <c r="BO56" s="477"/>
      <c r="BP56" s="477"/>
      <c r="BQ56" s="477"/>
      <c r="BR56" s="477"/>
      <c r="BS56" s="477"/>
      <c r="BT56" s="477"/>
      <c r="BU56" s="477"/>
      <c r="BV56" s="477"/>
      <c r="BW56" s="477"/>
      <c r="BX56" s="477"/>
      <c r="BY56" s="477"/>
      <c r="BZ56" s="477"/>
      <c r="CA56" s="477"/>
      <c r="CB56" s="477"/>
      <c r="CC56" s="477"/>
      <c r="CD56" s="477"/>
      <c r="CE56" s="477"/>
      <c r="CF56" s="477"/>
      <c r="CG56" s="477"/>
      <c r="CH56" s="477"/>
      <c r="CI56" s="477"/>
      <c r="CJ56" s="477"/>
      <c r="CK56" s="477"/>
      <c r="CL56" s="477"/>
      <c r="CM56" s="477"/>
      <c r="CN56" s="477"/>
      <c r="CO56" s="477"/>
      <c r="CP56" s="477"/>
      <c r="CQ56" s="477"/>
      <c r="CR56" s="477"/>
      <c r="CS56" s="477"/>
      <c r="CT56" s="477"/>
      <c r="CU56" s="477"/>
      <c r="CV56" s="477"/>
      <c r="CW56" s="477"/>
      <c r="CX56" s="477"/>
      <c r="CY56" s="477"/>
      <c r="CZ56" s="477"/>
      <c r="DA56" s="477"/>
      <c r="DB56" s="477"/>
      <c r="DC56" s="477"/>
      <c r="DD56" s="477"/>
      <c r="DE56" s="477"/>
      <c r="DF56" s="477"/>
      <c r="DG56" s="477"/>
      <c r="DH56" s="477"/>
      <c r="DI56" s="477"/>
      <c r="DJ56" s="477"/>
      <c r="DK56" s="477"/>
      <c r="DL56" s="477"/>
      <c r="DM56" s="477"/>
      <c r="DN56" s="477"/>
      <c r="DO56" s="477"/>
      <c r="DP56" s="477"/>
      <c r="DQ56" s="477"/>
      <c r="DR56" s="477"/>
      <c r="DS56" s="477"/>
      <c r="DT56" s="477"/>
      <c r="DU56" s="477"/>
      <c r="DV56" s="477"/>
      <c r="DW56" s="477"/>
      <c r="DX56" s="477"/>
      <c r="DY56" s="477"/>
      <c r="DZ56" s="477"/>
      <c r="EA56" s="477"/>
      <c r="EB56" s="477"/>
      <c r="EC56" s="477"/>
      <c r="ED56" s="477"/>
      <c r="EE56" s="477"/>
      <c r="EF56" s="477"/>
      <c r="EG56" s="477"/>
      <c r="EH56" s="477"/>
      <c r="EI56" s="477"/>
      <c r="EJ56" s="477"/>
      <c r="EK56" s="477"/>
      <c r="EL56" s="477"/>
      <c r="EM56" s="477"/>
      <c r="EN56" s="477"/>
      <c r="EO56" s="477"/>
      <c r="EP56" s="477"/>
      <c r="EQ56" s="477"/>
      <c r="ER56" s="477"/>
      <c r="ES56" s="477"/>
      <c r="ET56" s="477"/>
      <c r="EU56" s="477"/>
      <c r="EV56" s="477"/>
      <c r="EW56" s="477"/>
      <c r="EX56" s="477"/>
      <c r="EY56" s="477"/>
      <c r="EZ56" s="477"/>
      <c r="FA56" s="477"/>
      <c r="FB56" s="477"/>
      <c r="FC56" s="477"/>
      <c r="FD56" s="477"/>
      <c r="FE56" s="477"/>
      <c r="FF56" s="477"/>
      <c r="FG56" s="477"/>
      <c r="FH56" s="477"/>
      <c r="FI56" s="477"/>
      <c r="FJ56" s="477"/>
      <c r="FK56" s="477"/>
      <c r="FL56" s="477"/>
      <c r="FM56" s="477"/>
      <c r="FN56" s="477"/>
      <c r="FO56" s="477"/>
      <c r="FP56" s="477"/>
      <c r="FQ56" s="477"/>
      <c r="FR56" s="477"/>
      <c r="FS56" s="477"/>
      <c r="FT56" s="477"/>
      <c r="FU56" s="477"/>
      <c r="FV56" s="477"/>
      <c r="FW56" s="477"/>
      <c r="FX56" s="477"/>
      <c r="FY56" s="477"/>
      <c r="FZ56" s="477"/>
      <c r="GA56" s="477"/>
      <c r="GB56" s="477"/>
      <c r="GC56" s="477"/>
      <c r="GD56" s="477"/>
      <c r="GE56" s="477"/>
      <c r="GF56" s="477"/>
      <c r="GG56" s="477"/>
      <c r="GH56" s="477"/>
      <c r="GI56" s="477"/>
      <c r="GJ56" s="477"/>
      <c r="GK56" s="477"/>
      <c r="GL56" s="477"/>
      <c r="GM56" s="477"/>
      <c r="GN56" s="477"/>
      <c r="GO56" s="477"/>
      <c r="GP56" s="477"/>
      <c r="GQ56" s="477"/>
      <c r="GR56" s="477"/>
      <c r="GS56" s="477"/>
      <c r="GT56" s="477"/>
      <c r="GU56" s="477"/>
      <c r="GV56" s="477"/>
      <c r="GW56" s="477"/>
      <c r="GX56" s="477"/>
      <c r="GY56" s="477"/>
      <c r="GZ56" s="477"/>
      <c r="HA56" s="477"/>
      <c r="HB56" s="477"/>
      <c r="HC56" s="477"/>
      <c r="HD56" s="477"/>
      <c r="HE56" s="477"/>
      <c r="HF56" s="477"/>
      <c r="HG56" s="477"/>
      <c r="HH56" s="477"/>
      <c r="HI56" s="477"/>
      <c r="HJ56" s="477"/>
      <c r="HK56" s="477"/>
      <c r="HL56" s="477"/>
      <c r="HM56" s="477"/>
      <c r="HN56" s="477"/>
      <c r="HO56" s="477"/>
      <c r="HP56" s="477"/>
      <c r="HQ56" s="477"/>
      <c r="HR56" s="477"/>
      <c r="HS56" s="477"/>
      <c r="HT56" s="477"/>
      <c r="HU56" s="477"/>
      <c r="HV56" s="477"/>
      <c r="HW56" s="477"/>
      <c r="HX56" s="477"/>
      <c r="HY56" s="477"/>
      <c r="HZ56" s="477"/>
      <c r="IA56" s="477"/>
      <c r="IB56" s="477"/>
      <c r="IC56" s="477"/>
      <c r="ID56" s="477"/>
      <c r="IE56" s="477"/>
      <c r="IF56" s="477"/>
      <c r="IG56" s="477"/>
      <c r="IH56" s="477"/>
      <c r="II56" s="477"/>
      <c r="IJ56" s="477"/>
      <c r="IK56" s="477"/>
      <c r="IL56" s="477"/>
      <c r="IM56" s="477"/>
      <c r="IN56" s="477"/>
      <c r="IO56" s="477"/>
      <c r="IP56" s="477"/>
      <c r="IQ56" s="477"/>
      <c r="IR56" s="477"/>
      <c r="IS56" s="477"/>
      <c r="IT56" s="477"/>
      <c r="IU56" s="477"/>
      <c r="IV56" s="477"/>
    </row>
    <row r="57" spans="1:256">
      <c r="A57" s="488"/>
      <c r="B57" s="488"/>
      <c r="C57" s="488"/>
      <c r="D57" s="488"/>
      <c r="E57" s="488"/>
      <c r="F57" s="488"/>
      <c r="G57" s="472"/>
      <c r="H57" s="472"/>
      <c r="I57" s="472"/>
      <c r="J57" s="472"/>
      <c r="K57" s="472"/>
      <c r="L57"/>
      <c r="M57" s="477"/>
      <c r="N57" s="477"/>
      <c r="O57" s="477"/>
      <c r="P57" s="477"/>
      <c r="Q57" s="477"/>
      <c r="R57" s="477"/>
      <c r="S57" s="477"/>
      <c r="T57" s="477"/>
      <c r="U57" s="477"/>
      <c r="V57" s="477"/>
      <c r="W57" s="477"/>
      <c r="X57" s="477"/>
      <c r="Y57" s="477"/>
      <c r="Z57" s="477"/>
      <c r="AA57" s="477"/>
      <c r="AB57" s="477"/>
      <c r="AC57" s="477"/>
      <c r="AD57" s="477"/>
      <c r="AE57" s="477"/>
      <c r="AF57" s="477"/>
      <c r="AG57" s="477"/>
      <c r="AH57" s="477"/>
      <c r="AI57" s="477"/>
      <c r="AJ57" s="477"/>
      <c r="AK57" s="477"/>
      <c r="AL57" s="477"/>
      <c r="AM57" s="477"/>
      <c r="AN57" s="477"/>
      <c r="AO57" s="477"/>
      <c r="AP57" s="477"/>
      <c r="AQ57" s="477"/>
      <c r="AR57" s="477"/>
      <c r="AS57" s="477"/>
      <c r="AT57" s="477"/>
      <c r="AU57" s="477"/>
      <c r="AV57" s="477"/>
      <c r="AW57" s="477"/>
      <c r="AX57" s="477"/>
      <c r="AY57" s="477"/>
      <c r="AZ57" s="477"/>
      <c r="BA57" s="477"/>
      <c r="BB57" s="477"/>
      <c r="BC57" s="477"/>
      <c r="BD57" s="477"/>
      <c r="BE57" s="477"/>
      <c r="BF57" s="477"/>
      <c r="BG57" s="477"/>
      <c r="BH57" s="477"/>
      <c r="BI57" s="477"/>
      <c r="BJ57" s="477"/>
      <c r="BK57" s="477"/>
      <c r="BL57" s="477"/>
      <c r="BM57" s="477"/>
      <c r="BN57" s="477"/>
      <c r="BO57" s="477"/>
      <c r="BP57" s="477"/>
      <c r="BQ57" s="477"/>
      <c r="BR57" s="477"/>
      <c r="BS57" s="477"/>
      <c r="BT57" s="477"/>
      <c r="BU57" s="477"/>
      <c r="BV57" s="477"/>
      <c r="BW57" s="477"/>
      <c r="BX57" s="477"/>
      <c r="BY57" s="477"/>
      <c r="BZ57" s="477"/>
      <c r="CA57" s="477"/>
      <c r="CB57" s="477"/>
      <c r="CC57" s="477"/>
      <c r="CD57" s="477"/>
      <c r="CE57" s="477"/>
      <c r="CF57" s="477"/>
      <c r="CG57" s="477"/>
      <c r="CH57" s="477"/>
      <c r="CI57" s="477"/>
      <c r="CJ57" s="477"/>
      <c r="CK57" s="477"/>
      <c r="CL57" s="477"/>
      <c r="CM57" s="477"/>
      <c r="CN57" s="477"/>
      <c r="CO57" s="477"/>
      <c r="CP57" s="477"/>
      <c r="CQ57" s="477"/>
      <c r="CR57" s="477"/>
      <c r="CS57" s="477"/>
      <c r="CT57" s="477"/>
      <c r="CU57" s="477"/>
      <c r="CV57" s="477"/>
      <c r="CW57" s="477"/>
      <c r="CX57" s="477"/>
      <c r="CY57" s="477"/>
      <c r="CZ57" s="477"/>
      <c r="DA57" s="477"/>
      <c r="DB57" s="477"/>
      <c r="DC57" s="477"/>
      <c r="DD57" s="477"/>
      <c r="DE57" s="477"/>
      <c r="DF57" s="477"/>
      <c r="DG57" s="477"/>
      <c r="DH57" s="477"/>
      <c r="DI57" s="477"/>
      <c r="DJ57" s="477"/>
      <c r="DK57" s="477"/>
      <c r="DL57" s="477"/>
      <c r="DM57" s="477"/>
      <c r="DN57" s="477"/>
      <c r="DO57" s="477"/>
      <c r="DP57" s="477"/>
      <c r="DQ57" s="477"/>
      <c r="DR57" s="477"/>
      <c r="DS57" s="477"/>
      <c r="DT57" s="477"/>
      <c r="DU57" s="477"/>
      <c r="DV57" s="477"/>
      <c r="DW57" s="477"/>
      <c r="DX57" s="477"/>
      <c r="DY57" s="477"/>
      <c r="DZ57" s="477"/>
      <c r="EA57" s="477"/>
      <c r="EB57" s="477"/>
      <c r="EC57" s="477"/>
      <c r="ED57" s="477"/>
      <c r="EE57" s="477"/>
      <c r="EF57" s="477"/>
      <c r="EG57" s="477"/>
      <c r="EH57" s="477"/>
      <c r="EI57" s="477"/>
      <c r="EJ57" s="477"/>
      <c r="EK57" s="477"/>
      <c r="EL57" s="477"/>
      <c r="EM57" s="477"/>
      <c r="EN57" s="477"/>
      <c r="EO57" s="477"/>
      <c r="EP57" s="477"/>
      <c r="EQ57" s="477"/>
      <c r="ER57" s="477"/>
      <c r="ES57" s="477"/>
      <c r="ET57" s="477"/>
      <c r="EU57" s="477"/>
      <c r="EV57" s="477"/>
      <c r="EW57" s="477"/>
      <c r="EX57" s="477"/>
      <c r="EY57" s="477"/>
      <c r="EZ57" s="477"/>
      <c r="FA57" s="477"/>
      <c r="FB57" s="477"/>
      <c r="FC57" s="477"/>
      <c r="FD57" s="477"/>
      <c r="FE57" s="477"/>
      <c r="FF57" s="477"/>
      <c r="FG57" s="477"/>
      <c r="FH57" s="477"/>
      <c r="FI57" s="477"/>
      <c r="FJ57" s="477"/>
      <c r="FK57" s="477"/>
      <c r="FL57" s="477"/>
      <c r="FM57" s="477"/>
      <c r="FN57" s="477"/>
      <c r="FO57" s="477"/>
      <c r="FP57" s="477"/>
      <c r="FQ57" s="477"/>
      <c r="FR57" s="477"/>
      <c r="FS57" s="477"/>
      <c r="FT57" s="477"/>
      <c r="FU57" s="477"/>
      <c r="FV57" s="477"/>
      <c r="FW57" s="477"/>
      <c r="FX57" s="477"/>
      <c r="FY57" s="477"/>
      <c r="FZ57" s="477"/>
      <c r="GA57" s="477"/>
      <c r="GB57" s="477"/>
      <c r="GC57" s="477"/>
      <c r="GD57" s="477"/>
      <c r="GE57" s="477"/>
      <c r="GF57" s="477"/>
      <c r="GG57" s="477"/>
      <c r="GH57" s="477"/>
      <c r="GI57" s="477"/>
      <c r="GJ57" s="477"/>
      <c r="GK57" s="477"/>
      <c r="GL57" s="477"/>
      <c r="GM57" s="477"/>
      <c r="GN57" s="477"/>
      <c r="GO57" s="477"/>
      <c r="GP57" s="477"/>
      <c r="GQ57" s="477"/>
      <c r="GR57" s="477"/>
      <c r="GS57" s="477"/>
      <c r="GT57" s="477"/>
      <c r="GU57" s="477"/>
      <c r="GV57" s="477"/>
      <c r="GW57" s="477"/>
      <c r="GX57" s="477"/>
      <c r="GY57" s="477"/>
      <c r="GZ57" s="477"/>
      <c r="HA57" s="477"/>
      <c r="HB57" s="477"/>
      <c r="HC57" s="477"/>
      <c r="HD57" s="477"/>
      <c r="HE57" s="477"/>
      <c r="HF57" s="477"/>
      <c r="HG57" s="477"/>
      <c r="HH57" s="477"/>
      <c r="HI57" s="477"/>
      <c r="HJ57" s="477"/>
      <c r="HK57" s="477"/>
      <c r="HL57" s="477"/>
      <c r="HM57" s="477"/>
      <c r="HN57" s="477"/>
      <c r="HO57" s="477"/>
      <c r="HP57" s="477"/>
      <c r="HQ57" s="477"/>
      <c r="HR57" s="477"/>
      <c r="HS57" s="477"/>
      <c r="HT57" s="477"/>
      <c r="HU57" s="477"/>
      <c r="HV57" s="477"/>
      <c r="HW57" s="477"/>
      <c r="HX57" s="477"/>
      <c r="HY57" s="477"/>
      <c r="HZ57" s="477"/>
      <c r="IA57" s="477"/>
      <c r="IB57" s="477"/>
      <c r="IC57" s="477"/>
      <c r="ID57" s="477"/>
      <c r="IE57" s="477"/>
      <c r="IF57" s="477"/>
      <c r="IG57" s="477"/>
      <c r="IH57" s="477"/>
      <c r="II57" s="477"/>
      <c r="IJ57" s="477"/>
      <c r="IK57" s="477"/>
      <c r="IL57" s="477"/>
      <c r="IM57" s="477"/>
      <c r="IN57" s="477"/>
      <c r="IO57" s="477"/>
      <c r="IP57" s="477"/>
      <c r="IQ57" s="477"/>
      <c r="IR57" s="477"/>
      <c r="IS57" s="477"/>
      <c r="IT57" s="477"/>
      <c r="IU57" s="477"/>
      <c r="IV57" s="477"/>
    </row>
    <row r="58" spans="1:256">
      <c r="A58" s="488"/>
      <c r="B58" s="488"/>
      <c r="C58" s="488"/>
      <c r="D58" s="488"/>
      <c r="E58" s="488"/>
      <c r="F58" s="488"/>
      <c r="G58" s="472"/>
      <c r="H58" s="472"/>
      <c r="I58" s="472"/>
      <c r="J58" s="472"/>
      <c r="K58" s="472"/>
      <c r="L58"/>
      <c r="M58" s="477"/>
      <c r="N58" s="477"/>
      <c r="O58" s="477"/>
      <c r="P58" s="477"/>
      <c r="Q58" s="477"/>
      <c r="R58" s="477"/>
      <c r="S58" s="477"/>
      <c r="T58" s="477"/>
      <c r="U58" s="477"/>
      <c r="V58" s="477"/>
      <c r="W58" s="477"/>
      <c r="X58" s="477"/>
      <c r="Y58" s="477"/>
      <c r="Z58" s="477"/>
      <c r="AA58" s="477"/>
      <c r="AB58" s="477"/>
      <c r="AC58" s="477"/>
      <c r="AD58" s="477"/>
      <c r="AE58" s="477"/>
      <c r="AF58" s="477"/>
      <c r="AG58" s="477"/>
      <c r="AH58" s="477"/>
      <c r="AI58" s="477"/>
      <c r="AJ58" s="477"/>
      <c r="AK58" s="477"/>
      <c r="AL58" s="477"/>
      <c r="AM58" s="477"/>
      <c r="AN58" s="477"/>
      <c r="AO58" s="477"/>
      <c r="AP58" s="477"/>
      <c r="AQ58" s="477"/>
      <c r="AR58" s="477"/>
      <c r="AS58" s="477"/>
      <c r="AT58" s="477"/>
      <c r="AU58" s="477"/>
      <c r="AV58" s="477"/>
      <c r="AW58" s="477"/>
      <c r="AX58" s="477"/>
      <c r="AY58" s="477"/>
      <c r="AZ58" s="477"/>
      <c r="BA58" s="477"/>
      <c r="BB58" s="477"/>
      <c r="BC58" s="477"/>
      <c r="BD58" s="477"/>
      <c r="BE58" s="477"/>
      <c r="BF58" s="477"/>
      <c r="BG58" s="477"/>
      <c r="BH58" s="477"/>
      <c r="BI58" s="477"/>
      <c r="BJ58" s="477"/>
      <c r="BK58" s="477"/>
      <c r="BL58" s="477"/>
      <c r="BM58" s="477"/>
      <c r="BN58" s="477"/>
      <c r="BO58" s="477"/>
      <c r="BP58" s="477"/>
      <c r="BQ58" s="477"/>
      <c r="BR58" s="477"/>
      <c r="BS58" s="477"/>
      <c r="BT58" s="477"/>
      <c r="BU58" s="477"/>
      <c r="BV58" s="477"/>
      <c r="BW58" s="477"/>
      <c r="BX58" s="477"/>
      <c r="BY58" s="477"/>
      <c r="BZ58" s="477"/>
      <c r="CA58" s="477"/>
      <c r="CB58" s="477"/>
      <c r="CC58" s="477"/>
      <c r="CD58" s="477"/>
      <c r="CE58" s="477"/>
      <c r="CF58" s="477"/>
      <c r="CG58" s="477"/>
      <c r="CH58" s="477"/>
      <c r="CI58" s="477"/>
      <c r="CJ58" s="477"/>
      <c r="CK58" s="477"/>
      <c r="CL58" s="477"/>
      <c r="CM58" s="477"/>
      <c r="CN58" s="477"/>
      <c r="CO58" s="477"/>
      <c r="CP58" s="477"/>
      <c r="CQ58" s="477"/>
      <c r="CR58" s="477"/>
      <c r="CS58" s="477"/>
      <c r="CT58" s="477"/>
      <c r="CU58" s="477"/>
      <c r="CV58" s="477"/>
      <c r="CW58" s="477"/>
      <c r="CX58" s="477"/>
      <c r="CY58" s="477"/>
      <c r="CZ58" s="477"/>
      <c r="DA58" s="477"/>
      <c r="DB58" s="477"/>
      <c r="DC58" s="477"/>
      <c r="DD58" s="477"/>
      <c r="DE58" s="477"/>
      <c r="DF58" s="477"/>
      <c r="DG58" s="477"/>
      <c r="DH58" s="477"/>
      <c r="DI58" s="477"/>
      <c r="DJ58" s="477"/>
      <c r="DK58" s="477"/>
      <c r="DL58" s="477"/>
      <c r="DM58" s="477"/>
      <c r="DN58" s="477"/>
      <c r="DO58" s="477"/>
      <c r="DP58" s="477"/>
      <c r="DQ58" s="477"/>
      <c r="DR58" s="477"/>
      <c r="DS58" s="477"/>
      <c r="DT58" s="477"/>
      <c r="DU58" s="477"/>
      <c r="DV58" s="477"/>
      <c r="DW58" s="477"/>
      <c r="DX58" s="477"/>
      <c r="DY58" s="477"/>
      <c r="DZ58" s="477"/>
      <c r="EA58" s="477"/>
      <c r="EB58" s="477"/>
      <c r="EC58" s="477"/>
      <c r="ED58" s="477"/>
      <c r="EE58" s="477"/>
      <c r="EF58" s="477"/>
      <c r="EG58" s="477"/>
      <c r="EH58" s="477"/>
      <c r="EI58" s="477"/>
      <c r="EJ58" s="477"/>
      <c r="EK58" s="477"/>
      <c r="EL58" s="477"/>
      <c r="EM58" s="477"/>
      <c r="EN58" s="477"/>
      <c r="EO58" s="477"/>
      <c r="EP58" s="477"/>
      <c r="EQ58" s="477"/>
      <c r="ER58" s="477"/>
      <c r="ES58" s="477"/>
      <c r="ET58" s="477"/>
      <c r="EU58" s="477"/>
      <c r="EV58" s="477"/>
      <c r="EW58" s="477"/>
      <c r="EX58" s="477"/>
      <c r="EY58" s="477"/>
      <c r="EZ58" s="477"/>
      <c r="FA58" s="477"/>
      <c r="FB58" s="477"/>
      <c r="FC58" s="477"/>
      <c r="FD58" s="477"/>
      <c r="FE58" s="477"/>
      <c r="FF58" s="477"/>
      <c r="FG58" s="477"/>
      <c r="FH58" s="477"/>
      <c r="FI58" s="477"/>
      <c r="FJ58" s="477"/>
      <c r="FK58" s="477"/>
      <c r="FL58" s="477"/>
      <c r="FM58" s="477"/>
      <c r="FN58" s="477"/>
      <c r="FO58" s="477"/>
      <c r="FP58" s="477"/>
      <c r="FQ58" s="477"/>
      <c r="FR58" s="477"/>
      <c r="FS58" s="477"/>
      <c r="FT58" s="477"/>
      <c r="FU58" s="477"/>
      <c r="FV58" s="477"/>
      <c r="FW58" s="477"/>
      <c r="FX58" s="477"/>
      <c r="FY58" s="477"/>
      <c r="FZ58" s="477"/>
      <c r="GA58" s="477"/>
      <c r="GB58" s="477"/>
      <c r="GC58" s="477"/>
      <c r="GD58" s="477"/>
      <c r="GE58" s="477"/>
      <c r="GF58" s="477"/>
      <c r="GG58" s="477"/>
      <c r="GH58" s="477"/>
      <c r="GI58" s="477"/>
      <c r="GJ58" s="477"/>
      <c r="GK58" s="477"/>
      <c r="GL58" s="477"/>
      <c r="GM58" s="477"/>
      <c r="GN58" s="477"/>
      <c r="GO58" s="477"/>
      <c r="GP58" s="477"/>
      <c r="GQ58" s="477"/>
      <c r="GR58" s="477"/>
      <c r="GS58" s="477"/>
      <c r="GT58" s="477"/>
      <c r="GU58" s="477"/>
      <c r="GV58" s="477"/>
      <c r="GW58" s="477"/>
      <c r="GX58" s="477"/>
      <c r="GY58" s="477"/>
      <c r="GZ58" s="477"/>
      <c r="HA58" s="477"/>
      <c r="HB58" s="477"/>
      <c r="HC58" s="477"/>
      <c r="HD58" s="477"/>
      <c r="HE58" s="477"/>
      <c r="HF58" s="477"/>
      <c r="HG58" s="477"/>
      <c r="HH58" s="477"/>
      <c r="HI58" s="477"/>
      <c r="HJ58" s="477"/>
      <c r="HK58" s="477"/>
      <c r="HL58" s="477"/>
      <c r="HM58" s="477"/>
      <c r="HN58" s="477"/>
      <c r="HO58" s="477"/>
      <c r="HP58" s="477"/>
      <c r="HQ58" s="477"/>
      <c r="HR58" s="477"/>
      <c r="HS58" s="477"/>
      <c r="HT58" s="477"/>
      <c r="HU58" s="477"/>
      <c r="HV58" s="477"/>
      <c r="HW58" s="477"/>
      <c r="HX58" s="477"/>
      <c r="HY58" s="477"/>
      <c r="HZ58" s="477"/>
      <c r="IA58" s="477"/>
      <c r="IB58" s="477"/>
      <c r="IC58" s="477"/>
      <c r="ID58" s="477"/>
      <c r="IE58" s="477"/>
      <c r="IF58" s="477"/>
      <c r="IG58" s="477"/>
      <c r="IH58" s="477"/>
      <c r="II58" s="477"/>
      <c r="IJ58" s="477"/>
      <c r="IK58" s="477"/>
      <c r="IL58" s="477"/>
      <c r="IM58" s="477"/>
      <c r="IN58" s="477"/>
      <c r="IO58" s="477"/>
      <c r="IP58" s="477"/>
      <c r="IQ58" s="477"/>
      <c r="IR58" s="477"/>
      <c r="IS58" s="477"/>
      <c r="IT58" s="477"/>
      <c r="IU58" s="477"/>
      <c r="IV58" s="477"/>
    </row>
    <row r="59" spans="1:256">
      <c r="A59" s="488"/>
      <c r="B59" s="488"/>
      <c r="C59" s="488"/>
      <c r="D59" s="488"/>
      <c r="E59" s="488"/>
      <c r="F59" s="488"/>
      <c r="G59" s="472"/>
      <c r="H59" s="472"/>
      <c r="I59" s="472"/>
      <c r="J59" s="472"/>
      <c r="K59" s="472"/>
      <c r="L59"/>
      <c r="M59" s="477"/>
      <c r="N59" s="477"/>
      <c r="O59" s="477"/>
      <c r="P59" s="477"/>
      <c r="Q59" s="477"/>
      <c r="R59" s="477"/>
      <c r="S59" s="477"/>
      <c r="T59" s="477"/>
      <c r="U59" s="477"/>
      <c r="V59" s="477"/>
      <c r="W59" s="477"/>
      <c r="X59" s="477"/>
      <c r="Y59" s="477"/>
      <c r="Z59" s="477"/>
      <c r="AA59" s="477"/>
      <c r="AB59" s="477"/>
      <c r="AC59" s="477"/>
      <c r="AD59" s="477"/>
      <c r="AE59" s="477"/>
      <c r="AF59" s="477"/>
      <c r="AG59" s="477"/>
      <c r="AH59" s="477"/>
      <c r="AI59" s="477"/>
      <c r="AJ59" s="477"/>
      <c r="AK59" s="477"/>
      <c r="AL59" s="477"/>
      <c r="AM59" s="477"/>
      <c r="AN59" s="477"/>
      <c r="AO59" s="477"/>
      <c r="AP59" s="477"/>
      <c r="AQ59" s="477"/>
      <c r="AR59" s="477"/>
      <c r="AS59" s="477"/>
      <c r="AT59" s="477"/>
      <c r="AU59" s="477"/>
      <c r="AV59" s="477"/>
      <c r="AW59" s="477"/>
      <c r="AX59" s="477"/>
      <c r="AY59" s="477"/>
      <c r="AZ59" s="477"/>
      <c r="BA59" s="477"/>
      <c r="BB59" s="477"/>
      <c r="BC59" s="477"/>
      <c r="BD59" s="477"/>
      <c r="BE59" s="477"/>
      <c r="BF59" s="477"/>
      <c r="BG59" s="477"/>
      <c r="BH59" s="477"/>
      <c r="BI59" s="477"/>
      <c r="BJ59" s="477"/>
      <c r="BK59" s="477"/>
      <c r="BL59" s="477"/>
      <c r="BM59" s="477"/>
      <c r="BN59" s="477"/>
      <c r="BO59" s="477"/>
      <c r="BP59" s="477"/>
      <c r="BQ59" s="477"/>
      <c r="BR59" s="477"/>
      <c r="BS59" s="477"/>
      <c r="BT59" s="477"/>
      <c r="BU59" s="477"/>
      <c r="BV59" s="477"/>
      <c r="BW59" s="477"/>
      <c r="BX59" s="477"/>
      <c r="BY59" s="477"/>
      <c r="BZ59" s="477"/>
      <c r="CA59" s="477"/>
      <c r="CB59" s="477"/>
      <c r="CC59" s="477"/>
      <c r="CD59" s="477"/>
      <c r="CE59" s="477"/>
      <c r="CF59" s="477"/>
      <c r="CG59" s="477"/>
      <c r="CH59" s="477"/>
      <c r="CI59" s="477"/>
      <c r="CJ59" s="477"/>
      <c r="CK59" s="477"/>
      <c r="CL59" s="477"/>
      <c r="CM59" s="477"/>
      <c r="CN59" s="477"/>
      <c r="CO59" s="477"/>
      <c r="CP59" s="477"/>
      <c r="CQ59" s="477"/>
      <c r="CR59" s="477"/>
      <c r="CS59" s="477"/>
      <c r="CT59" s="477"/>
      <c r="CU59" s="477"/>
      <c r="CV59" s="477"/>
      <c r="CW59" s="477"/>
      <c r="CX59" s="477"/>
      <c r="CY59" s="477"/>
      <c r="CZ59" s="477"/>
      <c r="DA59" s="477"/>
      <c r="DB59" s="477"/>
      <c r="DC59" s="477"/>
      <c r="DD59" s="477"/>
      <c r="DE59" s="477"/>
      <c r="DF59" s="477"/>
      <c r="DG59" s="477"/>
      <c r="DH59" s="477"/>
      <c r="DI59" s="477"/>
      <c r="DJ59" s="477"/>
      <c r="DK59" s="477"/>
      <c r="DL59" s="477"/>
      <c r="DM59" s="477"/>
      <c r="DN59" s="477"/>
      <c r="DO59" s="477"/>
      <c r="DP59" s="477"/>
      <c r="DQ59" s="477"/>
      <c r="DR59" s="477"/>
      <c r="DS59" s="477"/>
      <c r="DT59" s="477"/>
      <c r="DU59" s="477"/>
      <c r="DV59" s="477"/>
      <c r="DW59" s="477"/>
      <c r="DX59" s="477"/>
      <c r="DY59" s="477"/>
      <c r="DZ59" s="477"/>
      <c r="EA59" s="477"/>
      <c r="EB59" s="477"/>
      <c r="EC59" s="477"/>
      <c r="ED59" s="477"/>
      <c r="EE59" s="477"/>
      <c r="EF59" s="477"/>
      <c r="EG59" s="477"/>
      <c r="EH59" s="477"/>
      <c r="EI59" s="477"/>
      <c r="EJ59" s="477"/>
      <c r="EK59" s="477"/>
      <c r="EL59" s="477"/>
      <c r="EM59" s="477"/>
      <c r="EN59" s="477"/>
      <c r="EO59" s="477"/>
      <c r="EP59" s="477"/>
      <c r="EQ59" s="477"/>
      <c r="ER59" s="477"/>
      <c r="ES59" s="477"/>
      <c r="ET59" s="477"/>
      <c r="EU59" s="477"/>
      <c r="EV59" s="477"/>
      <c r="EW59" s="477"/>
      <c r="EX59" s="477"/>
      <c r="EY59" s="477"/>
      <c r="EZ59" s="477"/>
      <c r="FA59" s="477"/>
      <c r="FB59" s="477"/>
      <c r="FC59" s="477"/>
      <c r="FD59" s="477"/>
      <c r="FE59" s="477"/>
      <c r="FF59" s="477"/>
      <c r="FG59" s="477"/>
      <c r="FH59" s="477"/>
      <c r="FI59" s="477"/>
      <c r="FJ59" s="477"/>
      <c r="FK59" s="477"/>
      <c r="FL59" s="477"/>
      <c r="FM59" s="477"/>
      <c r="FN59" s="477"/>
      <c r="FO59" s="477"/>
      <c r="FP59" s="477"/>
      <c r="FQ59" s="477"/>
      <c r="FR59" s="477"/>
      <c r="FS59" s="477"/>
      <c r="FT59" s="477"/>
      <c r="FU59" s="477"/>
      <c r="FV59" s="477"/>
      <c r="FW59" s="477"/>
      <c r="FX59" s="477"/>
      <c r="FY59" s="477"/>
      <c r="FZ59" s="477"/>
      <c r="GA59" s="477"/>
      <c r="GB59" s="477"/>
      <c r="GC59" s="477"/>
      <c r="GD59" s="477"/>
      <c r="GE59" s="477"/>
      <c r="GF59" s="477"/>
      <c r="GG59" s="477"/>
      <c r="GH59" s="477"/>
      <c r="GI59" s="477"/>
      <c r="GJ59" s="477"/>
      <c r="GK59" s="477"/>
      <c r="GL59" s="477"/>
      <c r="GM59" s="477"/>
      <c r="GN59" s="477"/>
      <c r="GO59" s="477"/>
      <c r="GP59" s="477"/>
      <c r="GQ59" s="477"/>
      <c r="GR59" s="477"/>
      <c r="GS59" s="477"/>
      <c r="GT59" s="477"/>
      <c r="GU59" s="477"/>
      <c r="GV59" s="477"/>
      <c r="GW59" s="477"/>
      <c r="GX59" s="477"/>
      <c r="GY59" s="477"/>
      <c r="GZ59" s="477"/>
      <c r="HA59" s="477"/>
      <c r="HB59" s="477"/>
      <c r="HC59" s="477"/>
      <c r="HD59" s="477"/>
      <c r="HE59" s="477"/>
      <c r="HF59" s="477"/>
      <c r="HG59" s="477"/>
      <c r="HH59" s="477"/>
      <c r="HI59" s="477"/>
      <c r="HJ59" s="477"/>
      <c r="HK59" s="477"/>
      <c r="HL59" s="477"/>
      <c r="HM59" s="477"/>
      <c r="HN59" s="477"/>
      <c r="HO59" s="477"/>
      <c r="HP59" s="477"/>
      <c r="HQ59" s="477"/>
      <c r="HR59" s="477"/>
      <c r="HS59" s="477"/>
      <c r="HT59" s="477"/>
      <c r="HU59" s="477"/>
      <c r="HV59" s="477"/>
      <c r="HW59" s="477"/>
      <c r="HX59" s="477"/>
      <c r="HY59" s="477"/>
      <c r="HZ59" s="477"/>
      <c r="IA59" s="477"/>
      <c r="IB59" s="477"/>
      <c r="IC59" s="477"/>
      <c r="ID59" s="477"/>
      <c r="IE59" s="477"/>
      <c r="IF59" s="477"/>
      <c r="IG59" s="477"/>
      <c r="IH59" s="477"/>
      <c r="II59" s="477"/>
      <c r="IJ59" s="477"/>
      <c r="IK59" s="477"/>
      <c r="IL59" s="477"/>
      <c r="IM59" s="477"/>
      <c r="IN59" s="477"/>
      <c r="IO59" s="477"/>
      <c r="IP59" s="477"/>
      <c r="IQ59" s="477"/>
      <c r="IR59" s="477"/>
      <c r="IS59" s="477"/>
      <c r="IT59" s="477"/>
      <c r="IU59" s="477"/>
      <c r="IV59" s="477"/>
    </row>
    <row r="60" spans="1:256">
      <c r="A60" s="488"/>
      <c r="B60" s="488"/>
      <c r="C60" s="488"/>
      <c r="D60" s="488"/>
      <c r="E60" s="488"/>
      <c r="F60" s="488"/>
      <c r="G60" s="472"/>
      <c r="H60" s="472"/>
      <c r="I60" s="472"/>
      <c r="J60" s="472"/>
      <c r="K60" s="472"/>
      <c r="L60"/>
      <c r="M60" s="477"/>
      <c r="N60" s="477"/>
      <c r="O60" s="477"/>
      <c r="P60" s="477"/>
      <c r="Q60" s="477"/>
      <c r="R60" s="477"/>
      <c r="S60" s="477"/>
      <c r="T60" s="477"/>
      <c r="U60" s="477"/>
      <c r="V60" s="477"/>
      <c r="W60" s="477"/>
      <c r="X60" s="477"/>
      <c r="Y60" s="477"/>
      <c r="Z60" s="477"/>
      <c r="AA60" s="477"/>
      <c r="AB60" s="477"/>
      <c r="AC60" s="477"/>
      <c r="AD60" s="477"/>
      <c r="AE60" s="477"/>
      <c r="AF60" s="477"/>
      <c r="AG60" s="477"/>
      <c r="AH60" s="477"/>
      <c r="AI60" s="477"/>
      <c r="AJ60" s="477"/>
      <c r="AK60" s="477"/>
      <c r="AL60" s="477"/>
      <c r="AM60" s="477"/>
      <c r="AN60" s="477"/>
      <c r="AO60" s="477"/>
      <c r="AP60" s="477"/>
      <c r="AQ60" s="477"/>
      <c r="AR60" s="477"/>
      <c r="AS60" s="477"/>
      <c r="AT60" s="477"/>
      <c r="AU60" s="477"/>
      <c r="AV60" s="477"/>
      <c r="AW60" s="477"/>
      <c r="AX60" s="477"/>
      <c r="AY60" s="477"/>
      <c r="AZ60" s="477"/>
      <c r="BA60" s="477"/>
      <c r="BB60" s="477"/>
      <c r="BC60" s="477"/>
      <c r="BD60" s="477"/>
      <c r="BE60" s="477"/>
      <c r="BF60" s="477"/>
      <c r="BG60" s="477"/>
      <c r="BH60" s="477"/>
      <c r="BI60" s="477"/>
      <c r="BJ60" s="477"/>
      <c r="BK60" s="477"/>
      <c r="BL60" s="477"/>
      <c r="BM60" s="477"/>
      <c r="BN60" s="477"/>
      <c r="BO60" s="477"/>
      <c r="BP60" s="477"/>
      <c r="BQ60" s="477"/>
      <c r="BR60" s="477"/>
      <c r="BS60" s="477"/>
      <c r="BT60" s="477"/>
      <c r="BU60" s="477"/>
      <c r="BV60" s="477"/>
      <c r="BW60" s="477"/>
      <c r="BX60" s="477"/>
      <c r="BY60" s="477"/>
      <c r="BZ60" s="477"/>
      <c r="CA60" s="477"/>
      <c r="CB60" s="477"/>
      <c r="CC60" s="477"/>
      <c r="CD60" s="477"/>
      <c r="CE60" s="477"/>
      <c r="CF60" s="477"/>
      <c r="CG60" s="477"/>
      <c r="CH60" s="477"/>
      <c r="CI60" s="477"/>
      <c r="CJ60" s="477"/>
      <c r="CK60" s="477"/>
      <c r="CL60" s="477"/>
      <c r="CM60" s="477"/>
      <c r="CN60" s="477"/>
      <c r="CO60" s="477"/>
      <c r="CP60" s="477"/>
      <c r="CQ60" s="477"/>
      <c r="CR60" s="477"/>
      <c r="CS60" s="477"/>
      <c r="CT60" s="477"/>
      <c r="CU60" s="477"/>
      <c r="CV60" s="477"/>
      <c r="CW60" s="477"/>
      <c r="CX60" s="477"/>
      <c r="CY60" s="477"/>
      <c r="CZ60" s="477"/>
      <c r="DA60" s="477"/>
      <c r="DB60" s="477"/>
      <c r="DC60" s="477"/>
      <c r="DD60" s="477"/>
      <c r="DE60" s="477"/>
      <c r="DF60" s="477"/>
      <c r="DG60" s="477"/>
      <c r="DH60" s="477"/>
      <c r="DI60" s="477"/>
      <c r="DJ60" s="477"/>
      <c r="DK60" s="477"/>
      <c r="DL60" s="477"/>
      <c r="DM60" s="477"/>
      <c r="DN60" s="477"/>
      <c r="DO60" s="477"/>
      <c r="DP60" s="477"/>
      <c r="DQ60" s="477"/>
      <c r="DR60" s="477"/>
      <c r="DS60" s="477"/>
      <c r="DT60" s="477"/>
      <c r="DU60" s="477"/>
      <c r="DV60" s="477"/>
      <c r="DW60" s="477"/>
      <c r="DX60" s="477"/>
      <c r="DY60" s="477"/>
      <c r="DZ60" s="477"/>
      <c r="EA60" s="477"/>
      <c r="EB60" s="477"/>
      <c r="EC60" s="477"/>
      <c r="ED60" s="477"/>
      <c r="EE60" s="477"/>
      <c r="EF60" s="477"/>
      <c r="EG60" s="477"/>
      <c r="EH60" s="477"/>
      <c r="EI60" s="477"/>
      <c r="EJ60" s="477"/>
      <c r="EK60" s="477"/>
      <c r="EL60" s="477"/>
      <c r="EM60" s="477"/>
      <c r="EN60" s="477"/>
      <c r="EO60" s="477"/>
      <c r="EP60" s="477"/>
      <c r="EQ60" s="477"/>
      <c r="ER60" s="477"/>
      <c r="ES60" s="477"/>
      <c r="ET60" s="477"/>
      <c r="EU60" s="477"/>
      <c r="EV60" s="477"/>
      <c r="EW60" s="477"/>
      <c r="EX60" s="477"/>
      <c r="EY60" s="477"/>
      <c r="EZ60" s="477"/>
      <c r="FA60" s="477"/>
      <c r="FB60" s="477"/>
      <c r="FC60" s="477"/>
      <c r="FD60" s="477"/>
      <c r="FE60" s="477"/>
      <c r="FF60" s="477"/>
      <c r="FG60" s="477"/>
      <c r="FH60" s="477"/>
      <c r="FI60" s="477"/>
      <c r="FJ60" s="477"/>
      <c r="FK60" s="477"/>
      <c r="FL60" s="477"/>
      <c r="FM60" s="477"/>
      <c r="FN60" s="477"/>
      <c r="FO60" s="477"/>
      <c r="FP60" s="477"/>
      <c r="FQ60" s="477"/>
      <c r="FR60" s="477"/>
      <c r="FS60" s="477"/>
      <c r="FT60" s="477"/>
      <c r="FU60" s="477"/>
      <c r="FV60" s="477"/>
      <c r="FW60" s="477"/>
      <c r="FX60" s="477"/>
      <c r="FY60" s="477"/>
      <c r="FZ60" s="477"/>
      <c r="GA60" s="477"/>
      <c r="GB60" s="477"/>
      <c r="GC60" s="477"/>
      <c r="GD60" s="477"/>
      <c r="GE60" s="477"/>
      <c r="GF60" s="477"/>
      <c r="GG60" s="477"/>
      <c r="GH60" s="477"/>
      <c r="GI60" s="477"/>
      <c r="GJ60" s="477"/>
      <c r="GK60" s="477"/>
      <c r="GL60" s="477"/>
      <c r="GM60" s="477"/>
      <c r="GN60" s="477"/>
      <c r="GO60" s="477"/>
      <c r="GP60" s="477"/>
      <c r="GQ60" s="477"/>
      <c r="GR60" s="477"/>
      <c r="GS60" s="477"/>
      <c r="GT60" s="477"/>
      <c r="GU60" s="477"/>
      <c r="GV60" s="477"/>
      <c r="GW60" s="477"/>
      <c r="GX60" s="477"/>
      <c r="GY60" s="477"/>
      <c r="GZ60" s="477"/>
      <c r="HA60" s="477"/>
      <c r="HB60" s="477"/>
      <c r="HC60" s="477"/>
      <c r="HD60" s="477"/>
      <c r="HE60" s="477"/>
      <c r="HF60" s="477"/>
      <c r="HG60" s="477"/>
      <c r="HH60" s="477"/>
      <c r="HI60" s="477"/>
      <c r="HJ60" s="477"/>
      <c r="HK60" s="477"/>
      <c r="HL60" s="477"/>
      <c r="HM60" s="477"/>
      <c r="HN60" s="477"/>
      <c r="HO60" s="477"/>
      <c r="HP60" s="477"/>
      <c r="HQ60" s="477"/>
      <c r="HR60" s="477"/>
      <c r="HS60" s="477"/>
      <c r="HT60" s="477"/>
      <c r="HU60" s="477"/>
      <c r="HV60" s="477"/>
      <c r="HW60" s="477"/>
      <c r="HX60" s="477"/>
      <c r="HY60" s="477"/>
      <c r="HZ60" s="477"/>
      <c r="IA60" s="477"/>
      <c r="IB60" s="477"/>
      <c r="IC60" s="477"/>
      <c r="ID60" s="477"/>
      <c r="IE60" s="477"/>
      <c r="IF60" s="477"/>
      <c r="IG60" s="477"/>
      <c r="IH60" s="477"/>
      <c r="II60" s="477"/>
      <c r="IJ60" s="477"/>
      <c r="IK60" s="477"/>
      <c r="IL60" s="477"/>
      <c r="IM60" s="477"/>
      <c r="IN60" s="477"/>
      <c r="IO60" s="477"/>
      <c r="IP60" s="477"/>
      <c r="IQ60" s="477"/>
      <c r="IR60" s="477"/>
      <c r="IS60" s="477"/>
      <c r="IT60" s="477"/>
      <c r="IU60" s="477"/>
      <c r="IV60" s="477"/>
    </row>
    <row r="61" spans="1:256">
      <c r="A61" s="488"/>
      <c r="B61" s="488"/>
      <c r="C61" s="488"/>
      <c r="D61" s="488"/>
      <c r="E61" s="488"/>
      <c r="F61" s="488"/>
      <c r="G61" s="472"/>
      <c r="H61" s="472"/>
      <c r="I61" s="472"/>
      <c r="J61" s="472"/>
      <c r="K61" s="472"/>
      <c r="L61"/>
      <c r="M61" s="477"/>
      <c r="N61" s="477"/>
      <c r="O61" s="477"/>
      <c r="P61" s="477"/>
      <c r="Q61" s="477"/>
      <c r="R61" s="477"/>
      <c r="S61" s="477"/>
      <c r="T61" s="477"/>
      <c r="U61" s="477"/>
      <c r="V61" s="477"/>
      <c r="W61" s="477"/>
      <c r="X61" s="477"/>
      <c r="Y61" s="477"/>
      <c r="Z61" s="477"/>
      <c r="AA61" s="477"/>
      <c r="AB61" s="477"/>
      <c r="AC61" s="477"/>
      <c r="AD61" s="477"/>
      <c r="AE61" s="477"/>
      <c r="AF61" s="477"/>
      <c r="AG61" s="477"/>
      <c r="AH61" s="477"/>
      <c r="AI61" s="477"/>
      <c r="AJ61" s="477"/>
      <c r="AK61" s="477"/>
      <c r="AL61" s="477"/>
      <c r="AM61" s="477"/>
      <c r="AN61" s="477"/>
      <c r="AO61" s="477"/>
      <c r="AP61" s="477"/>
      <c r="AQ61" s="477"/>
      <c r="AR61" s="477"/>
      <c r="AS61" s="477"/>
      <c r="AT61" s="477"/>
      <c r="AU61" s="477"/>
      <c r="AV61" s="477"/>
      <c r="AW61" s="477"/>
      <c r="AX61" s="477"/>
      <c r="AY61" s="477"/>
      <c r="AZ61" s="477"/>
      <c r="BA61" s="477"/>
      <c r="BB61" s="477"/>
      <c r="BC61" s="477"/>
      <c r="BD61" s="477"/>
      <c r="BE61" s="477"/>
      <c r="BF61" s="477"/>
      <c r="BG61" s="477"/>
      <c r="BH61" s="477"/>
      <c r="BI61" s="477"/>
      <c r="BJ61" s="477"/>
      <c r="BK61" s="477"/>
      <c r="BL61" s="477"/>
      <c r="BM61" s="477"/>
      <c r="BN61" s="477"/>
      <c r="BO61" s="477"/>
      <c r="BP61" s="477"/>
      <c r="BQ61" s="477"/>
      <c r="BR61" s="477"/>
      <c r="BS61" s="477"/>
      <c r="BT61" s="477"/>
      <c r="BU61" s="477"/>
      <c r="BV61" s="477"/>
      <c r="BW61" s="477"/>
      <c r="BX61" s="477"/>
      <c r="BY61" s="477"/>
      <c r="BZ61" s="477"/>
      <c r="CA61" s="477"/>
      <c r="CB61" s="477"/>
      <c r="CC61" s="477"/>
      <c r="CD61" s="477"/>
      <c r="CE61" s="477"/>
      <c r="CF61" s="477"/>
      <c r="CG61" s="477"/>
      <c r="CH61" s="477"/>
      <c r="CI61" s="477"/>
      <c r="CJ61" s="477"/>
      <c r="CK61" s="477"/>
      <c r="CL61" s="477"/>
      <c r="CM61" s="477"/>
      <c r="CN61" s="477"/>
      <c r="CO61" s="477"/>
      <c r="CP61" s="477"/>
      <c r="CQ61" s="477"/>
      <c r="CR61" s="477"/>
      <c r="CS61" s="477"/>
      <c r="CT61" s="477"/>
      <c r="CU61" s="477"/>
      <c r="CV61" s="477"/>
      <c r="CW61" s="477"/>
      <c r="CX61" s="477"/>
      <c r="CY61" s="477"/>
      <c r="CZ61" s="477"/>
      <c r="DA61" s="477"/>
      <c r="DB61" s="477"/>
      <c r="DC61" s="477"/>
      <c r="DD61" s="477"/>
      <c r="DE61" s="477"/>
      <c r="DF61" s="477"/>
      <c r="DG61" s="477"/>
      <c r="DH61" s="477"/>
      <c r="DI61" s="477"/>
      <c r="DJ61" s="477"/>
      <c r="DK61" s="477"/>
      <c r="DL61" s="477"/>
      <c r="DM61" s="477"/>
      <c r="DN61" s="477"/>
      <c r="DO61" s="477"/>
      <c r="DP61" s="477"/>
      <c r="DQ61" s="477"/>
      <c r="DR61" s="477"/>
      <c r="DS61" s="477"/>
      <c r="DT61" s="477"/>
      <c r="DU61" s="477"/>
      <c r="DV61" s="477"/>
      <c r="DW61" s="477"/>
      <c r="DX61" s="477"/>
      <c r="DY61" s="477"/>
      <c r="DZ61" s="477"/>
      <c r="EA61" s="477"/>
      <c r="EB61" s="477"/>
      <c r="EC61" s="477"/>
      <c r="ED61" s="477"/>
      <c r="EE61" s="477"/>
      <c r="EF61" s="477"/>
      <c r="EG61" s="477"/>
      <c r="EH61" s="477"/>
      <c r="EI61" s="477"/>
      <c r="EJ61" s="477"/>
      <c r="EK61" s="477"/>
      <c r="EL61" s="477"/>
      <c r="EM61" s="477"/>
      <c r="EN61" s="477"/>
      <c r="EO61" s="477"/>
      <c r="EP61" s="477"/>
      <c r="EQ61" s="477"/>
      <c r="ER61" s="477"/>
      <c r="ES61" s="477"/>
      <c r="ET61" s="477"/>
      <c r="EU61" s="477"/>
      <c r="EV61" s="477"/>
      <c r="EW61" s="477"/>
      <c r="EX61" s="477"/>
      <c r="EY61" s="477"/>
      <c r="EZ61" s="477"/>
      <c r="FA61" s="477"/>
      <c r="FB61" s="477"/>
      <c r="FC61" s="477"/>
      <c r="FD61" s="477"/>
      <c r="FE61" s="477"/>
      <c r="FF61" s="477"/>
      <c r="FG61" s="477"/>
      <c r="FH61" s="477"/>
      <c r="FI61" s="477"/>
      <c r="FJ61" s="477"/>
      <c r="FK61" s="477"/>
      <c r="FL61" s="477"/>
      <c r="FM61" s="477"/>
      <c r="FN61" s="477"/>
      <c r="FO61" s="477"/>
      <c r="FP61" s="477"/>
      <c r="FQ61" s="477"/>
      <c r="FR61" s="477"/>
      <c r="FS61" s="477"/>
      <c r="FT61" s="477"/>
      <c r="FU61" s="477"/>
      <c r="FV61" s="477"/>
      <c r="FW61" s="477"/>
      <c r="FX61" s="477"/>
      <c r="FY61" s="477"/>
      <c r="FZ61" s="477"/>
      <c r="GA61" s="477"/>
      <c r="GB61" s="477"/>
      <c r="GC61" s="477"/>
      <c r="GD61" s="477"/>
      <c r="GE61" s="477"/>
      <c r="GF61" s="477"/>
      <c r="GG61" s="477"/>
      <c r="GH61" s="477"/>
      <c r="GI61" s="477"/>
      <c r="GJ61" s="477"/>
      <c r="GK61" s="477"/>
      <c r="GL61" s="477"/>
      <c r="GM61" s="477"/>
      <c r="GN61" s="477"/>
      <c r="GO61" s="477"/>
      <c r="GP61" s="477"/>
      <c r="GQ61" s="477"/>
      <c r="GR61" s="477"/>
      <c r="GS61" s="477"/>
      <c r="GT61" s="477"/>
      <c r="GU61" s="477"/>
      <c r="GV61" s="477"/>
      <c r="GW61" s="477"/>
      <c r="GX61" s="477"/>
      <c r="GY61" s="477"/>
      <c r="GZ61" s="477"/>
      <c r="HA61" s="477"/>
      <c r="HB61" s="477"/>
      <c r="HC61" s="477"/>
      <c r="HD61" s="477"/>
      <c r="HE61" s="477"/>
      <c r="HF61" s="477"/>
      <c r="HG61" s="477"/>
      <c r="HH61" s="477"/>
      <c r="HI61" s="477"/>
      <c r="HJ61" s="477"/>
      <c r="HK61" s="477"/>
      <c r="HL61" s="477"/>
      <c r="HM61" s="477"/>
      <c r="HN61" s="477"/>
      <c r="HO61" s="477"/>
      <c r="HP61" s="477"/>
      <c r="HQ61" s="477"/>
      <c r="HR61" s="477"/>
      <c r="HS61" s="477"/>
      <c r="HT61" s="477"/>
      <c r="HU61" s="477"/>
      <c r="HV61" s="477"/>
      <c r="HW61" s="477"/>
      <c r="HX61" s="477"/>
      <c r="HY61" s="477"/>
      <c r="HZ61" s="477"/>
      <c r="IA61" s="477"/>
      <c r="IB61" s="477"/>
      <c r="IC61" s="477"/>
      <c r="ID61" s="477"/>
      <c r="IE61" s="477"/>
      <c r="IF61" s="477"/>
      <c r="IG61" s="477"/>
      <c r="IH61" s="477"/>
      <c r="II61" s="477"/>
      <c r="IJ61" s="477"/>
      <c r="IK61" s="477"/>
      <c r="IL61" s="477"/>
      <c r="IM61" s="477"/>
      <c r="IN61" s="477"/>
      <c r="IO61" s="477"/>
      <c r="IP61" s="477"/>
      <c r="IQ61" s="477"/>
      <c r="IR61" s="477"/>
      <c r="IS61" s="477"/>
      <c r="IT61" s="477"/>
      <c r="IU61" s="477"/>
      <c r="IV61" s="477"/>
    </row>
    <row r="62" spans="1:256">
      <c r="A62" s="488"/>
      <c r="B62" s="488"/>
      <c r="C62" s="488"/>
      <c r="D62" s="488"/>
      <c r="E62" s="488"/>
      <c r="F62" s="488"/>
      <c r="G62" s="472"/>
      <c r="H62" s="472"/>
      <c r="I62" s="472"/>
      <c r="J62" s="472"/>
      <c r="K62" s="472"/>
      <c r="L62"/>
      <c r="M62" s="477"/>
      <c r="N62" s="477"/>
      <c r="O62" s="477"/>
      <c r="P62" s="477"/>
      <c r="Q62" s="477"/>
      <c r="R62" s="477"/>
      <c r="S62" s="477"/>
      <c r="T62" s="477"/>
      <c r="U62" s="477"/>
      <c r="V62" s="477"/>
      <c r="W62" s="477"/>
      <c r="X62" s="477"/>
      <c r="Y62" s="477"/>
      <c r="Z62" s="477"/>
      <c r="AA62" s="477"/>
      <c r="AB62" s="477"/>
      <c r="AC62" s="477"/>
      <c r="AD62" s="477"/>
      <c r="AE62" s="477"/>
      <c r="AF62" s="477"/>
      <c r="AG62" s="477"/>
      <c r="AH62" s="477"/>
      <c r="AI62" s="477"/>
      <c r="AJ62" s="477"/>
      <c r="AK62" s="477"/>
      <c r="AL62" s="477"/>
      <c r="AM62" s="477"/>
      <c r="AN62" s="477"/>
      <c r="AO62" s="477"/>
      <c r="AP62" s="477"/>
      <c r="AQ62" s="477"/>
      <c r="AR62" s="477"/>
      <c r="AS62" s="477"/>
      <c r="AT62" s="477"/>
      <c r="AU62" s="477"/>
      <c r="AV62" s="477"/>
      <c r="AW62" s="477"/>
      <c r="AX62" s="477"/>
      <c r="AY62" s="477"/>
      <c r="AZ62" s="477"/>
      <c r="BA62" s="477"/>
      <c r="BB62" s="477"/>
      <c r="BC62" s="477"/>
      <c r="BD62" s="477"/>
      <c r="BE62" s="477"/>
      <c r="BF62" s="477"/>
      <c r="BG62" s="477"/>
      <c r="BH62" s="477"/>
      <c r="BI62" s="477"/>
      <c r="BJ62" s="477"/>
      <c r="BK62" s="477"/>
      <c r="BL62" s="477"/>
      <c r="BM62" s="477"/>
      <c r="BN62" s="477"/>
      <c r="BO62" s="477"/>
      <c r="BP62" s="477"/>
      <c r="BQ62" s="477"/>
      <c r="BR62" s="477"/>
      <c r="BS62" s="477"/>
      <c r="BT62" s="477"/>
      <c r="BU62" s="477"/>
      <c r="BV62" s="477"/>
      <c r="BW62" s="477"/>
      <c r="BX62" s="477"/>
      <c r="BY62" s="477"/>
      <c r="BZ62" s="477"/>
      <c r="CA62" s="477"/>
      <c r="CB62" s="477"/>
      <c r="CC62" s="477"/>
      <c r="CD62" s="477"/>
      <c r="CE62" s="477"/>
      <c r="CF62" s="477"/>
      <c r="CG62" s="477"/>
      <c r="CH62" s="477"/>
      <c r="CI62" s="477"/>
      <c r="CJ62" s="477"/>
      <c r="CK62" s="477"/>
      <c r="CL62" s="477"/>
      <c r="CM62" s="477"/>
      <c r="CN62" s="477"/>
      <c r="CO62" s="477"/>
      <c r="CP62" s="477"/>
      <c r="CQ62" s="477"/>
      <c r="CR62" s="477"/>
      <c r="CS62" s="477"/>
      <c r="CT62" s="477"/>
      <c r="CU62" s="477"/>
      <c r="CV62" s="477"/>
      <c r="CW62" s="477"/>
      <c r="CX62" s="477"/>
      <c r="CY62" s="477"/>
      <c r="CZ62" s="477"/>
      <c r="DA62" s="477"/>
      <c r="DB62" s="477"/>
      <c r="DC62" s="477"/>
      <c r="DD62" s="477"/>
      <c r="DE62" s="477"/>
      <c r="DF62" s="477"/>
      <c r="DG62" s="477"/>
      <c r="DH62" s="477"/>
      <c r="DI62" s="477"/>
      <c r="DJ62" s="477"/>
      <c r="DK62" s="477"/>
      <c r="DL62" s="477"/>
      <c r="DM62" s="477"/>
      <c r="DN62" s="477"/>
      <c r="DO62" s="477"/>
      <c r="DP62" s="477"/>
      <c r="DQ62" s="477"/>
      <c r="DR62" s="477"/>
      <c r="DS62" s="477"/>
      <c r="DT62" s="477"/>
      <c r="DU62" s="477"/>
      <c r="DV62" s="477"/>
      <c r="DW62" s="477"/>
      <c r="DX62" s="477"/>
      <c r="DY62" s="477"/>
      <c r="DZ62" s="477"/>
      <c r="EA62" s="477"/>
      <c r="EB62" s="477"/>
      <c r="EC62" s="477"/>
      <c r="ED62" s="477"/>
      <c r="EE62" s="477"/>
      <c r="EF62" s="477"/>
      <c r="EG62" s="477"/>
      <c r="EH62" s="477"/>
      <c r="EI62" s="477"/>
      <c r="EJ62" s="477"/>
      <c r="EK62" s="477"/>
      <c r="EL62" s="477"/>
      <c r="EM62" s="477"/>
      <c r="EN62" s="477"/>
      <c r="EO62" s="477"/>
      <c r="EP62" s="477"/>
      <c r="EQ62" s="477"/>
      <c r="ER62" s="477"/>
      <c r="ES62" s="477"/>
      <c r="ET62" s="477"/>
      <c r="EU62" s="477"/>
      <c r="EV62" s="477"/>
      <c r="EW62" s="477"/>
      <c r="EX62" s="477"/>
      <c r="EY62" s="477"/>
      <c r="EZ62" s="477"/>
      <c r="FA62" s="477"/>
      <c r="FB62" s="477"/>
      <c r="FC62" s="477"/>
      <c r="FD62" s="477"/>
      <c r="FE62" s="477"/>
      <c r="FF62" s="477"/>
      <c r="FG62" s="477"/>
      <c r="FH62" s="477"/>
      <c r="FI62" s="477"/>
      <c r="FJ62" s="477"/>
      <c r="FK62" s="477"/>
      <c r="FL62" s="477"/>
      <c r="FM62" s="477"/>
      <c r="FN62" s="477"/>
      <c r="FO62" s="477"/>
      <c r="FP62" s="477"/>
      <c r="FQ62" s="477"/>
      <c r="FR62" s="477"/>
      <c r="FS62" s="477"/>
      <c r="FT62" s="477"/>
      <c r="FU62" s="477"/>
      <c r="FV62" s="477"/>
      <c r="FW62" s="477"/>
      <c r="FX62" s="477"/>
      <c r="FY62" s="477"/>
      <c r="FZ62" s="477"/>
      <c r="GA62" s="477"/>
      <c r="GB62" s="477"/>
      <c r="GC62" s="477"/>
      <c r="GD62" s="477"/>
      <c r="GE62" s="477"/>
      <c r="GF62" s="477"/>
      <c r="GG62" s="477"/>
      <c r="GH62" s="477"/>
      <c r="GI62" s="477"/>
      <c r="GJ62" s="477"/>
      <c r="GK62" s="477"/>
      <c r="GL62" s="477"/>
      <c r="GM62" s="477"/>
      <c r="GN62" s="477"/>
      <c r="GO62" s="477"/>
      <c r="GP62" s="477"/>
      <c r="GQ62" s="477"/>
      <c r="GR62" s="477"/>
      <c r="GS62" s="477"/>
      <c r="GT62" s="477"/>
      <c r="GU62" s="477"/>
      <c r="GV62" s="477"/>
      <c r="GW62" s="477"/>
      <c r="GX62" s="477"/>
      <c r="GY62" s="477"/>
      <c r="GZ62" s="477"/>
      <c r="HA62" s="477"/>
      <c r="HB62" s="477"/>
      <c r="HC62" s="477"/>
      <c r="HD62" s="477"/>
      <c r="HE62" s="477"/>
      <c r="HF62" s="477"/>
      <c r="HG62" s="477"/>
      <c r="HH62" s="477"/>
      <c r="HI62" s="477"/>
      <c r="HJ62" s="477"/>
      <c r="HK62" s="477"/>
      <c r="HL62" s="477"/>
      <c r="HM62" s="477"/>
      <c r="HN62" s="477"/>
      <c r="HO62" s="477"/>
      <c r="HP62" s="477"/>
      <c r="HQ62" s="477"/>
      <c r="HR62" s="477"/>
      <c r="HS62" s="477"/>
      <c r="HT62" s="477"/>
      <c r="HU62" s="477"/>
      <c r="HV62" s="477"/>
      <c r="HW62" s="477"/>
      <c r="HX62" s="477"/>
      <c r="HY62" s="477"/>
      <c r="HZ62" s="477"/>
      <c r="IA62" s="477"/>
      <c r="IB62" s="477"/>
      <c r="IC62" s="477"/>
      <c r="ID62" s="477"/>
      <c r="IE62" s="477"/>
      <c r="IF62" s="477"/>
      <c r="IG62" s="477"/>
      <c r="IH62" s="477"/>
      <c r="II62" s="477"/>
      <c r="IJ62" s="477"/>
      <c r="IK62" s="477"/>
      <c r="IL62" s="477"/>
      <c r="IM62" s="477"/>
      <c r="IN62" s="477"/>
      <c r="IO62" s="477"/>
      <c r="IP62" s="477"/>
      <c r="IQ62" s="477"/>
      <c r="IR62" s="477"/>
      <c r="IS62" s="477"/>
      <c r="IT62" s="477"/>
      <c r="IU62" s="477"/>
      <c r="IV62" s="477"/>
    </row>
    <row r="63" spans="1:256">
      <c r="A63" s="488"/>
      <c r="B63" s="488"/>
      <c r="C63" s="488"/>
      <c r="D63" s="488"/>
      <c r="E63" s="488"/>
      <c r="F63" s="488"/>
      <c r="G63" s="472"/>
      <c r="H63" s="472"/>
      <c r="I63" s="472"/>
      <c r="J63" s="472"/>
      <c r="K63" s="472"/>
      <c r="L63"/>
      <c r="M63" s="477"/>
      <c r="N63" s="477"/>
      <c r="O63" s="477"/>
      <c r="P63" s="477"/>
      <c r="Q63" s="477"/>
      <c r="R63" s="477"/>
      <c r="S63" s="477"/>
      <c r="T63" s="477"/>
      <c r="U63" s="477"/>
      <c r="V63" s="477"/>
      <c r="W63" s="477"/>
      <c r="X63" s="477"/>
      <c r="Y63" s="477"/>
      <c r="Z63" s="477"/>
      <c r="AA63" s="477"/>
      <c r="AB63" s="477"/>
      <c r="AC63" s="477"/>
      <c r="AD63" s="477"/>
      <c r="AE63" s="477"/>
      <c r="AF63" s="477"/>
      <c r="AG63" s="477"/>
      <c r="AH63" s="477"/>
      <c r="AI63" s="477"/>
      <c r="AJ63" s="477"/>
      <c r="AK63" s="477"/>
      <c r="AL63" s="477"/>
      <c r="AM63" s="477"/>
      <c r="AN63" s="477"/>
      <c r="AO63" s="477"/>
      <c r="AP63" s="477"/>
      <c r="AQ63" s="477"/>
      <c r="AR63" s="477"/>
      <c r="AS63" s="477"/>
      <c r="AT63" s="477"/>
      <c r="AU63" s="477"/>
      <c r="AV63" s="477"/>
      <c r="AW63" s="477"/>
      <c r="AX63" s="477"/>
      <c r="AY63" s="477"/>
      <c r="AZ63" s="477"/>
      <c r="BA63" s="477"/>
      <c r="BB63" s="477"/>
      <c r="BC63" s="477"/>
      <c r="BD63" s="477"/>
      <c r="BE63" s="477"/>
      <c r="BF63" s="477"/>
      <c r="BG63" s="477"/>
      <c r="BH63" s="477"/>
      <c r="BI63" s="477"/>
      <c r="BJ63" s="477"/>
      <c r="BK63" s="477"/>
      <c r="BL63" s="477"/>
      <c r="BM63" s="477"/>
      <c r="BN63" s="477"/>
      <c r="BO63" s="477"/>
      <c r="BP63" s="477"/>
      <c r="BQ63" s="477"/>
      <c r="BR63" s="477"/>
      <c r="BS63" s="477"/>
      <c r="BT63" s="477"/>
      <c r="BU63" s="477"/>
      <c r="BV63" s="477"/>
      <c r="BW63" s="477"/>
      <c r="BX63" s="477"/>
      <c r="BY63" s="477"/>
      <c r="BZ63" s="477"/>
      <c r="CA63" s="477"/>
      <c r="CB63" s="477"/>
      <c r="CC63" s="477"/>
      <c r="CD63" s="477"/>
      <c r="CE63" s="477"/>
      <c r="CF63" s="477"/>
      <c r="CG63" s="477"/>
      <c r="CH63" s="477"/>
      <c r="CI63" s="477"/>
      <c r="CJ63" s="477"/>
      <c r="CK63" s="477"/>
      <c r="CL63" s="477"/>
      <c r="CM63" s="477"/>
      <c r="CN63" s="477"/>
      <c r="CO63" s="477"/>
      <c r="CP63" s="477"/>
      <c r="CQ63" s="477"/>
      <c r="CR63" s="477"/>
      <c r="CS63" s="477"/>
      <c r="CT63" s="477"/>
      <c r="CU63" s="477"/>
      <c r="CV63" s="477"/>
      <c r="CW63" s="477"/>
      <c r="CX63" s="477"/>
      <c r="CY63" s="477"/>
      <c r="CZ63" s="477"/>
      <c r="DA63" s="477"/>
      <c r="DB63" s="477"/>
      <c r="DC63" s="477"/>
      <c r="DD63" s="477"/>
      <c r="DE63" s="477"/>
      <c r="DF63" s="477"/>
      <c r="DG63" s="477"/>
      <c r="DH63" s="477"/>
      <c r="DI63" s="477"/>
      <c r="DJ63" s="477"/>
      <c r="DK63" s="477"/>
      <c r="DL63" s="477"/>
      <c r="DM63" s="477"/>
      <c r="DN63" s="477"/>
      <c r="DO63" s="477"/>
      <c r="DP63" s="477"/>
      <c r="DQ63" s="477"/>
      <c r="DR63" s="477"/>
      <c r="DS63" s="477"/>
      <c r="DT63" s="477"/>
      <c r="DU63" s="477"/>
      <c r="DV63" s="477"/>
      <c r="DW63" s="477"/>
      <c r="DX63" s="477"/>
      <c r="DY63" s="477"/>
      <c r="DZ63" s="477"/>
      <c r="EA63" s="477"/>
      <c r="EB63" s="477"/>
      <c r="EC63" s="477"/>
      <c r="ED63" s="477"/>
      <c r="EE63" s="477"/>
      <c r="EF63" s="477"/>
      <c r="EG63" s="477"/>
      <c r="EH63" s="477"/>
      <c r="EI63" s="477"/>
      <c r="EJ63" s="477"/>
      <c r="EK63" s="477"/>
      <c r="EL63" s="477"/>
      <c r="EM63" s="477"/>
      <c r="EN63" s="477"/>
      <c r="EO63" s="477"/>
      <c r="EP63" s="477"/>
      <c r="EQ63" s="477"/>
      <c r="ER63" s="477"/>
      <c r="ES63" s="477"/>
      <c r="ET63" s="477"/>
      <c r="EU63" s="477"/>
      <c r="EV63" s="477"/>
      <c r="EW63" s="477"/>
      <c r="EX63" s="477"/>
      <c r="EY63" s="477"/>
      <c r="EZ63" s="477"/>
      <c r="FA63" s="477"/>
      <c r="FB63" s="477"/>
      <c r="FC63" s="477"/>
      <c r="FD63" s="477"/>
      <c r="FE63" s="477"/>
      <c r="FF63" s="477"/>
      <c r="FG63" s="477"/>
      <c r="FH63" s="477"/>
      <c r="FI63" s="477"/>
      <c r="FJ63" s="477"/>
      <c r="FK63" s="477"/>
      <c r="FL63" s="477"/>
      <c r="FM63" s="477"/>
      <c r="FN63" s="477"/>
      <c r="FO63" s="477"/>
      <c r="FP63" s="477"/>
      <c r="FQ63" s="477"/>
      <c r="FR63" s="477"/>
      <c r="FS63" s="477"/>
      <c r="FT63" s="477"/>
      <c r="FU63" s="477"/>
      <c r="FV63" s="477"/>
      <c r="FW63" s="477"/>
      <c r="FX63" s="477"/>
      <c r="FY63" s="477"/>
      <c r="FZ63" s="477"/>
      <c r="GA63" s="477"/>
      <c r="GB63" s="477"/>
      <c r="GC63" s="477"/>
      <c r="GD63" s="477"/>
      <c r="GE63" s="477"/>
      <c r="GF63" s="477"/>
      <c r="GG63" s="477"/>
      <c r="GH63" s="477"/>
      <c r="GI63" s="477"/>
      <c r="GJ63" s="477"/>
      <c r="GK63" s="477"/>
      <c r="GL63" s="477"/>
      <c r="GM63" s="477"/>
      <c r="GN63" s="477"/>
      <c r="GO63" s="477"/>
      <c r="GP63" s="477"/>
      <c r="GQ63" s="477"/>
      <c r="GR63" s="477"/>
      <c r="GS63" s="477"/>
      <c r="GT63" s="477"/>
      <c r="GU63" s="477"/>
      <c r="GV63" s="477"/>
      <c r="GW63" s="477"/>
      <c r="GX63" s="477"/>
      <c r="GY63" s="477"/>
      <c r="GZ63" s="477"/>
      <c r="HA63" s="477"/>
      <c r="HB63" s="477"/>
      <c r="HC63" s="477"/>
      <c r="HD63" s="477"/>
      <c r="HE63" s="477"/>
      <c r="HF63" s="477"/>
      <c r="HG63" s="477"/>
      <c r="HH63" s="477"/>
      <c r="HI63" s="477"/>
      <c r="HJ63" s="477"/>
      <c r="HK63" s="477"/>
      <c r="HL63" s="477"/>
      <c r="HM63" s="477"/>
      <c r="HN63" s="477"/>
      <c r="HO63" s="477"/>
      <c r="HP63" s="477"/>
      <c r="HQ63" s="477"/>
      <c r="HR63" s="477"/>
      <c r="HS63" s="477"/>
      <c r="HT63" s="477"/>
      <c r="HU63" s="477"/>
      <c r="HV63" s="477"/>
      <c r="HW63" s="477"/>
      <c r="HX63" s="477"/>
      <c r="HY63" s="477"/>
      <c r="HZ63" s="477"/>
      <c r="IA63" s="477"/>
      <c r="IB63" s="477"/>
      <c r="IC63" s="477"/>
      <c r="ID63" s="477"/>
      <c r="IE63" s="477"/>
      <c r="IF63" s="477"/>
      <c r="IG63" s="477"/>
      <c r="IH63" s="477"/>
      <c r="II63" s="477"/>
      <c r="IJ63" s="477"/>
      <c r="IK63" s="477"/>
      <c r="IL63" s="477"/>
      <c r="IM63" s="477"/>
      <c r="IN63" s="477"/>
      <c r="IO63" s="477"/>
      <c r="IP63" s="477"/>
      <c r="IQ63" s="477"/>
      <c r="IR63" s="477"/>
      <c r="IS63" s="477"/>
      <c r="IT63" s="477"/>
      <c r="IU63" s="477"/>
      <c r="IV63" s="477"/>
    </row>
    <row r="64" spans="1:256">
      <c r="A64" s="488"/>
      <c r="B64" s="488"/>
      <c r="C64" s="488"/>
      <c r="D64" s="488"/>
      <c r="E64" s="488"/>
      <c r="F64" s="488"/>
      <c r="G64" s="472"/>
      <c r="H64" s="472"/>
      <c r="I64" s="472"/>
      <c r="J64" s="472"/>
      <c r="K64" s="472"/>
      <c r="L64"/>
      <c r="M64" s="477"/>
      <c r="N64" s="477"/>
      <c r="O64" s="477"/>
      <c r="P64" s="477"/>
      <c r="Q64" s="477"/>
      <c r="R64" s="477"/>
      <c r="S64" s="477"/>
      <c r="T64" s="477"/>
      <c r="U64" s="477"/>
      <c r="V64" s="477"/>
      <c r="W64" s="477"/>
      <c r="X64" s="477"/>
      <c r="Y64" s="477"/>
      <c r="Z64" s="477"/>
      <c r="AA64" s="477"/>
      <c r="AB64" s="477"/>
      <c r="AC64" s="477"/>
      <c r="AD64" s="477"/>
      <c r="AE64" s="477"/>
      <c r="AF64" s="477"/>
      <c r="AG64" s="477"/>
      <c r="AH64" s="477"/>
      <c r="AI64" s="477"/>
      <c r="AJ64" s="477"/>
      <c r="AK64" s="477"/>
      <c r="AL64" s="477"/>
      <c r="AM64" s="477"/>
      <c r="AN64" s="477"/>
      <c r="AO64" s="477"/>
      <c r="AP64" s="477"/>
      <c r="AQ64" s="477"/>
      <c r="AR64" s="477"/>
      <c r="AS64" s="477"/>
      <c r="AT64" s="477"/>
      <c r="AU64" s="477"/>
      <c r="AV64" s="477"/>
      <c r="AW64" s="477"/>
      <c r="AX64" s="477"/>
      <c r="AY64" s="477"/>
      <c r="AZ64" s="477"/>
      <c r="BA64" s="477"/>
      <c r="BB64" s="477"/>
      <c r="BC64" s="477"/>
      <c r="BD64" s="477"/>
      <c r="BE64" s="477"/>
      <c r="BF64" s="477"/>
      <c r="BG64" s="477"/>
      <c r="BH64" s="477"/>
      <c r="BI64" s="477"/>
      <c r="BJ64" s="477"/>
      <c r="BK64" s="477"/>
      <c r="BL64" s="477"/>
      <c r="BM64" s="477"/>
      <c r="BN64" s="477"/>
      <c r="BO64" s="477"/>
      <c r="BP64" s="477"/>
      <c r="BQ64" s="477"/>
      <c r="BR64" s="477"/>
      <c r="BS64" s="477"/>
      <c r="BT64" s="477"/>
      <c r="BU64" s="477"/>
      <c r="BV64" s="477"/>
      <c r="BW64" s="477"/>
      <c r="BX64" s="477"/>
      <c r="BY64" s="477"/>
      <c r="BZ64" s="477"/>
      <c r="CA64" s="477"/>
      <c r="CB64" s="477"/>
      <c r="CC64" s="477"/>
      <c r="CD64" s="477"/>
      <c r="CE64" s="477"/>
      <c r="CF64" s="477"/>
      <c r="CG64" s="477"/>
      <c r="CH64" s="477"/>
      <c r="CI64" s="477"/>
      <c r="CJ64" s="477"/>
      <c r="CK64" s="477"/>
      <c r="CL64" s="477"/>
      <c r="CM64" s="477"/>
      <c r="CN64" s="477"/>
      <c r="CO64" s="477"/>
      <c r="CP64" s="477"/>
      <c r="CQ64" s="477"/>
      <c r="CR64" s="477"/>
      <c r="CS64" s="477"/>
      <c r="CT64" s="477"/>
      <c r="CU64" s="477"/>
      <c r="CV64" s="477"/>
      <c r="CW64" s="477"/>
      <c r="CX64" s="477"/>
      <c r="CY64" s="477"/>
      <c r="CZ64" s="477"/>
      <c r="DA64" s="477"/>
      <c r="DB64" s="477"/>
      <c r="DC64" s="477"/>
      <c r="DD64" s="477"/>
      <c r="DE64" s="477"/>
      <c r="DF64" s="477"/>
      <c r="DG64" s="477"/>
      <c r="DH64" s="477"/>
      <c r="DI64" s="477"/>
      <c r="DJ64" s="477"/>
      <c r="DK64" s="477"/>
      <c r="DL64" s="477"/>
      <c r="DM64" s="477"/>
      <c r="DN64" s="477"/>
      <c r="DO64" s="477"/>
      <c r="DP64" s="477"/>
      <c r="DQ64" s="477"/>
      <c r="DR64" s="477"/>
      <c r="DS64" s="477"/>
      <c r="DT64" s="477"/>
      <c r="DU64" s="477"/>
      <c r="DV64" s="477"/>
      <c r="DW64" s="477"/>
      <c r="DX64" s="477"/>
      <c r="DY64" s="477"/>
      <c r="DZ64" s="477"/>
      <c r="EA64" s="477"/>
      <c r="EB64" s="477"/>
      <c r="EC64" s="477"/>
      <c r="ED64" s="477"/>
      <c r="EE64" s="477"/>
      <c r="EF64" s="477"/>
      <c r="EG64" s="477"/>
      <c r="EH64" s="477"/>
      <c r="EI64" s="477"/>
      <c r="EJ64" s="477"/>
      <c r="EK64" s="477"/>
      <c r="EL64" s="477"/>
      <c r="EM64" s="477"/>
      <c r="EN64" s="477"/>
      <c r="EO64" s="477"/>
      <c r="EP64" s="477"/>
      <c r="EQ64" s="477"/>
      <c r="ER64" s="477"/>
      <c r="ES64" s="477"/>
      <c r="ET64" s="477"/>
      <c r="EU64" s="477"/>
      <c r="EV64" s="477"/>
      <c r="EW64" s="477"/>
      <c r="EX64" s="477"/>
      <c r="EY64" s="477"/>
      <c r="EZ64" s="477"/>
      <c r="FA64" s="477"/>
      <c r="FB64" s="477"/>
      <c r="FC64" s="477"/>
      <c r="FD64" s="477"/>
      <c r="FE64" s="477"/>
      <c r="FF64" s="477"/>
      <c r="FG64" s="477"/>
      <c r="FH64" s="477"/>
      <c r="FI64" s="477"/>
      <c r="FJ64" s="477"/>
      <c r="FK64" s="477"/>
      <c r="FL64" s="477"/>
      <c r="FM64" s="477"/>
      <c r="FN64" s="477"/>
      <c r="FO64" s="477"/>
      <c r="FP64" s="477"/>
      <c r="FQ64" s="477"/>
      <c r="FR64" s="477"/>
      <c r="FS64" s="477"/>
      <c r="FT64" s="477"/>
      <c r="FU64" s="477"/>
      <c r="FV64" s="477"/>
      <c r="FW64" s="477"/>
      <c r="FX64" s="477"/>
      <c r="FY64" s="477"/>
      <c r="FZ64" s="477"/>
      <c r="GA64" s="477"/>
      <c r="GB64" s="477"/>
      <c r="GC64" s="477"/>
      <c r="GD64" s="477"/>
      <c r="GE64" s="477"/>
      <c r="GF64" s="477"/>
      <c r="GG64" s="477"/>
      <c r="GH64" s="477"/>
      <c r="GI64" s="477"/>
      <c r="GJ64" s="477"/>
      <c r="GK64" s="477"/>
      <c r="GL64" s="477"/>
      <c r="GM64" s="477"/>
      <c r="GN64" s="477"/>
      <c r="GO64" s="477"/>
      <c r="GP64" s="477"/>
      <c r="GQ64" s="477"/>
      <c r="GR64" s="477"/>
      <c r="GS64" s="477"/>
      <c r="GT64" s="477"/>
      <c r="GU64" s="477"/>
      <c r="GV64" s="477"/>
      <c r="GW64" s="477"/>
      <c r="GX64" s="477"/>
      <c r="GY64" s="477"/>
      <c r="GZ64" s="477"/>
      <c r="HA64" s="477"/>
      <c r="HB64" s="477"/>
      <c r="HC64" s="477"/>
      <c r="HD64" s="477"/>
      <c r="HE64" s="477"/>
      <c r="HF64" s="477"/>
      <c r="HG64" s="477"/>
      <c r="HH64" s="477"/>
      <c r="HI64" s="477"/>
      <c r="HJ64" s="477"/>
      <c r="HK64" s="477"/>
      <c r="HL64" s="477"/>
      <c r="HM64" s="477"/>
      <c r="HN64" s="477"/>
      <c r="HO64" s="477"/>
      <c r="HP64" s="477"/>
      <c r="HQ64" s="477"/>
      <c r="HR64" s="477"/>
      <c r="HS64" s="477"/>
      <c r="HT64" s="477"/>
      <c r="HU64" s="477"/>
      <c r="HV64" s="477"/>
      <c r="HW64" s="477"/>
      <c r="HX64" s="477"/>
      <c r="HY64" s="477"/>
      <c r="HZ64" s="477"/>
      <c r="IA64" s="477"/>
      <c r="IB64" s="477"/>
      <c r="IC64" s="477"/>
      <c r="ID64" s="477"/>
      <c r="IE64" s="477"/>
      <c r="IF64" s="477"/>
      <c r="IG64" s="477"/>
      <c r="IH64" s="477"/>
      <c r="II64" s="477"/>
      <c r="IJ64" s="477"/>
      <c r="IK64" s="477"/>
      <c r="IL64" s="477"/>
      <c r="IM64" s="477"/>
      <c r="IN64" s="477"/>
      <c r="IO64" s="477"/>
      <c r="IP64" s="477"/>
      <c r="IQ64" s="477"/>
      <c r="IR64" s="477"/>
      <c r="IS64" s="477"/>
      <c r="IT64" s="477"/>
      <c r="IU64" s="477"/>
      <c r="IV64" s="477"/>
    </row>
    <row r="65" spans="1:256">
      <c r="A65" s="488"/>
      <c r="B65" s="488"/>
      <c r="C65" s="488"/>
      <c r="D65" s="488"/>
      <c r="E65" s="488"/>
      <c r="F65" s="488"/>
      <c r="G65" s="472"/>
      <c r="H65" s="472"/>
      <c r="I65" s="472"/>
      <c r="J65" s="472"/>
      <c r="K65" s="472"/>
      <c r="L65"/>
      <c r="M65" s="477"/>
      <c r="N65" s="477"/>
      <c r="O65" s="477"/>
      <c r="P65" s="477"/>
      <c r="Q65" s="477"/>
      <c r="R65" s="477"/>
      <c r="S65" s="477"/>
      <c r="T65" s="477"/>
      <c r="U65" s="477"/>
      <c r="V65" s="477"/>
      <c r="W65" s="477"/>
      <c r="X65" s="477"/>
      <c r="Y65" s="477"/>
      <c r="Z65" s="477"/>
      <c r="AA65" s="477"/>
      <c r="AB65" s="477"/>
      <c r="AC65" s="477"/>
      <c r="AD65" s="477"/>
      <c r="AE65" s="477"/>
      <c r="AF65" s="477"/>
      <c r="AG65" s="477"/>
      <c r="AH65" s="477"/>
      <c r="AI65" s="477"/>
      <c r="AJ65" s="477"/>
      <c r="AK65" s="477"/>
      <c r="AL65" s="477"/>
      <c r="AM65" s="477"/>
      <c r="AN65" s="477"/>
      <c r="AO65" s="477"/>
      <c r="AP65" s="477"/>
      <c r="AQ65" s="477"/>
      <c r="AR65" s="477"/>
      <c r="AS65" s="477"/>
      <c r="AT65" s="477"/>
      <c r="AU65" s="477"/>
      <c r="AV65" s="477"/>
      <c r="AW65" s="477"/>
      <c r="AX65" s="477"/>
      <c r="AY65" s="477"/>
      <c r="AZ65" s="477"/>
      <c r="BA65" s="477"/>
      <c r="BB65" s="477"/>
      <c r="BC65" s="477"/>
      <c r="BD65" s="477"/>
      <c r="BE65" s="477"/>
      <c r="BF65" s="477"/>
      <c r="BG65" s="477"/>
      <c r="BH65" s="477"/>
      <c r="BI65" s="477"/>
      <c r="BJ65" s="477"/>
      <c r="BK65" s="477"/>
      <c r="BL65" s="477"/>
      <c r="BM65" s="477"/>
      <c r="BN65" s="477"/>
      <c r="BO65" s="477"/>
      <c r="BP65" s="477"/>
      <c r="BQ65" s="477"/>
      <c r="BR65" s="477"/>
      <c r="BS65" s="477"/>
      <c r="BT65" s="477"/>
      <c r="BU65" s="477"/>
      <c r="BV65" s="477"/>
      <c r="BW65" s="477"/>
      <c r="BX65" s="477"/>
      <c r="BY65" s="477"/>
      <c r="BZ65" s="477"/>
      <c r="CA65" s="477"/>
      <c r="CB65" s="477"/>
      <c r="CC65" s="477"/>
      <c r="CD65" s="477"/>
      <c r="CE65" s="477"/>
      <c r="CF65" s="477"/>
      <c r="CG65" s="477"/>
      <c r="CH65" s="477"/>
      <c r="CI65" s="477"/>
      <c r="CJ65" s="477"/>
      <c r="CK65" s="477"/>
      <c r="CL65" s="477"/>
      <c r="CM65" s="477"/>
      <c r="CN65" s="477"/>
      <c r="CO65" s="477"/>
      <c r="CP65" s="477"/>
      <c r="CQ65" s="477"/>
      <c r="CR65" s="477"/>
      <c r="CS65" s="477"/>
      <c r="CT65" s="477"/>
      <c r="CU65" s="477"/>
      <c r="CV65" s="477"/>
      <c r="CW65" s="477"/>
      <c r="CX65" s="477"/>
      <c r="CY65" s="477"/>
      <c r="CZ65" s="477"/>
      <c r="DA65" s="477"/>
      <c r="DB65" s="477"/>
      <c r="DC65" s="477"/>
      <c r="DD65" s="477"/>
      <c r="DE65" s="477"/>
      <c r="DF65" s="477"/>
      <c r="DG65" s="477"/>
      <c r="DH65" s="477"/>
      <c r="DI65" s="477"/>
      <c r="DJ65" s="477"/>
      <c r="DK65" s="477"/>
      <c r="DL65" s="477"/>
      <c r="DM65" s="477"/>
      <c r="DN65" s="477"/>
      <c r="DO65" s="477"/>
      <c r="DP65" s="477"/>
      <c r="DQ65" s="477"/>
      <c r="DR65" s="477"/>
      <c r="DS65" s="477"/>
      <c r="DT65" s="477"/>
      <c r="DU65" s="477"/>
      <c r="DV65" s="477"/>
      <c r="DW65" s="477"/>
      <c r="DX65" s="477"/>
      <c r="DY65" s="477"/>
      <c r="DZ65" s="477"/>
      <c r="EA65" s="477"/>
      <c r="EB65" s="477"/>
      <c r="EC65" s="477"/>
      <c r="ED65" s="477"/>
      <c r="EE65" s="477"/>
      <c r="EF65" s="477"/>
      <c r="EG65" s="477"/>
      <c r="EH65" s="477"/>
      <c r="EI65" s="477"/>
      <c r="EJ65" s="477"/>
      <c r="EK65" s="477"/>
      <c r="EL65" s="477"/>
      <c r="EM65" s="477"/>
      <c r="EN65" s="477"/>
      <c r="EO65" s="477"/>
      <c r="EP65" s="477"/>
      <c r="EQ65" s="477"/>
      <c r="ER65" s="477"/>
      <c r="ES65" s="477"/>
      <c r="ET65" s="477"/>
      <c r="EU65" s="477"/>
      <c r="EV65" s="477"/>
      <c r="EW65" s="477"/>
      <c r="EX65" s="477"/>
      <c r="EY65" s="477"/>
      <c r="EZ65" s="477"/>
      <c r="FA65" s="477"/>
      <c r="FB65" s="477"/>
      <c r="FC65" s="477"/>
      <c r="FD65" s="477"/>
      <c r="FE65" s="477"/>
      <c r="FF65" s="477"/>
      <c r="FG65" s="477"/>
      <c r="FH65" s="477"/>
      <c r="FI65" s="477"/>
      <c r="FJ65" s="477"/>
      <c r="FK65" s="477"/>
      <c r="FL65" s="477"/>
      <c r="FM65" s="477"/>
      <c r="FN65" s="477"/>
      <c r="FO65" s="477"/>
      <c r="FP65" s="477"/>
      <c r="FQ65" s="477"/>
      <c r="FR65" s="477"/>
      <c r="FS65" s="477"/>
      <c r="FT65" s="477"/>
      <c r="FU65" s="477"/>
      <c r="FV65" s="477"/>
      <c r="FW65" s="477"/>
      <c r="FX65" s="477"/>
      <c r="FY65" s="477"/>
      <c r="FZ65" s="477"/>
      <c r="GA65" s="477"/>
      <c r="GB65" s="477"/>
      <c r="GC65" s="477"/>
      <c r="GD65" s="477"/>
      <c r="GE65" s="477"/>
      <c r="GF65" s="477"/>
      <c r="GG65" s="477"/>
      <c r="GH65" s="477"/>
      <c r="GI65" s="477"/>
      <c r="GJ65" s="477"/>
      <c r="GK65" s="477"/>
      <c r="GL65" s="477"/>
      <c r="GM65" s="477"/>
      <c r="GN65" s="477"/>
      <c r="GO65" s="477"/>
      <c r="GP65" s="477"/>
      <c r="GQ65" s="477"/>
      <c r="GR65" s="477"/>
      <c r="GS65" s="477"/>
      <c r="GT65" s="477"/>
      <c r="GU65" s="477"/>
      <c r="GV65" s="477"/>
      <c r="GW65" s="477"/>
      <c r="GX65" s="477"/>
      <c r="GY65" s="477"/>
      <c r="GZ65" s="477"/>
      <c r="HA65" s="477"/>
      <c r="HB65" s="477"/>
      <c r="HC65" s="477"/>
      <c r="HD65" s="477"/>
      <c r="HE65" s="477"/>
      <c r="HF65" s="477"/>
      <c r="HG65" s="477"/>
      <c r="HH65" s="477"/>
      <c r="HI65" s="477"/>
      <c r="HJ65" s="477"/>
      <c r="HK65" s="477"/>
      <c r="HL65" s="477"/>
      <c r="HM65" s="477"/>
      <c r="HN65" s="477"/>
      <c r="HO65" s="477"/>
      <c r="HP65" s="477"/>
      <c r="HQ65" s="477"/>
      <c r="HR65" s="477"/>
      <c r="HS65" s="477"/>
      <c r="HT65" s="477"/>
      <c r="HU65" s="477"/>
      <c r="HV65" s="477"/>
      <c r="HW65" s="477"/>
      <c r="HX65" s="477"/>
      <c r="HY65" s="477"/>
      <c r="HZ65" s="477"/>
      <c r="IA65" s="477"/>
      <c r="IB65" s="477"/>
      <c r="IC65" s="477"/>
      <c r="ID65" s="477"/>
      <c r="IE65" s="477"/>
      <c r="IF65" s="477"/>
      <c r="IG65" s="477"/>
      <c r="IH65" s="477"/>
      <c r="II65" s="477"/>
      <c r="IJ65" s="477"/>
      <c r="IK65" s="477"/>
      <c r="IL65" s="477"/>
      <c r="IM65" s="477"/>
      <c r="IN65" s="477"/>
      <c r="IO65" s="477"/>
      <c r="IP65" s="477"/>
      <c r="IQ65" s="477"/>
      <c r="IR65" s="477"/>
      <c r="IS65" s="477"/>
      <c r="IT65" s="477"/>
      <c r="IU65" s="477"/>
      <c r="IV65" s="477"/>
    </row>
    <row r="66" spans="1:256">
      <c r="A66" s="488"/>
      <c r="B66" s="488"/>
      <c r="C66" s="488"/>
      <c r="D66" s="488"/>
      <c r="E66" s="488"/>
      <c r="F66" s="488"/>
      <c r="G66" s="472"/>
      <c r="H66" s="472"/>
      <c r="I66" s="472"/>
      <c r="J66" s="472"/>
      <c r="K66" s="472"/>
      <c r="L66"/>
      <c r="M66" s="477"/>
      <c r="N66" s="477"/>
      <c r="O66" s="477"/>
      <c r="P66" s="477"/>
      <c r="Q66" s="477"/>
      <c r="R66" s="477"/>
      <c r="S66" s="477"/>
      <c r="T66" s="477"/>
      <c r="U66" s="477"/>
      <c r="V66" s="477"/>
      <c r="W66" s="477"/>
      <c r="X66" s="477"/>
      <c r="Y66" s="477"/>
      <c r="Z66" s="477"/>
      <c r="AA66" s="477"/>
      <c r="AB66" s="477"/>
      <c r="AC66" s="477"/>
      <c r="AD66" s="477"/>
      <c r="AE66" s="477"/>
      <c r="AF66" s="477"/>
      <c r="AG66" s="477"/>
      <c r="AH66" s="477"/>
      <c r="AI66" s="477"/>
      <c r="AJ66" s="477"/>
      <c r="AK66" s="477"/>
      <c r="AL66" s="477"/>
      <c r="AM66" s="477"/>
      <c r="AN66" s="477"/>
      <c r="AO66" s="477"/>
      <c r="AP66" s="477"/>
      <c r="AQ66" s="477"/>
      <c r="AR66" s="477"/>
      <c r="AS66" s="477"/>
      <c r="AT66" s="477"/>
      <c r="AU66" s="477"/>
      <c r="AV66" s="477"/>
      <c r="AW66" s="477"/>
      <c r="AX66" s="477"/>
      <c r="AY66" s="477"/>
      <c r="AZ66" s="477"/>
      <c r="BA66" s="477"/>
      <c r="BB66" s="477"/>
      <c r="BC66" s="477"/>
      <c r="BD66" s="477"/>
      <c r="BE66" s="477"/>
      <c r="BF66" s="477"/>
      <c r="BG66" s="477"/>
      <c r="BH66" s="477"/>
      <c r="BI66" s="477"/>
      <c r="BJ66" s="477"/>
      <c r="BK66" s="477"/>
      <c r="BL66" s="477"/>
      <c r="BM66" s="477"/>
      <c r="BN66" s="477"/>
      <c r="BO66" s="477"/>
      <c r="BP66" s="477"/>
      <c r="BQ66" s="477"/>
      <c r="BR66" s="477"/>
      <c r="BS66" s="477"/>
      <c r="BT66" s="477"/>
      <c r="BU66" s="477"/>
      <c r="BV66" s="477"/>
      <c r="BW66" s="477"/>
      <c r="BX66" s="477"/>
      <c r="BY66" s="477"/>
      <c r="BZ66" s="477"/>
      <c r="CA66" s="477"/>
      <c r="CB66" s="477"/>
      <c r="CC66" s="477"/>
      <c r="CD66" s="477"/>
      <c r="CE66" s="477"/>
      <c r="CF66" s="477"/>
      <c r="CG66" s="477"/>
      <c r="CH66" s="477"/>
      <c r="CI66" s="477"/>
      <c r="CJ66" s="477"/>
      <c r="CK66" s="477"/>
      <c r="CL66" s="477"/>
      <c r="CM66" s="477"/>
      <c r="CN66" s="477"/>
      <c r="CO66" s="477"/>
      <c r="CP66" s="477"/>
      <c r="CQ66" s="477"/>
      <c r="CR66" s="477"/>
      <c r="CS66" s="477"/>
      <c r="CT66" s="477"/>
      <c r="CU66" s="477"/>
      <c r="CV66" s="477"/>
      <c r="CW66" s="477"/>
      <c r="CX66" s="477"/>
      <c r="CY66" s="477"/>
      <c r="CZ66" s="477"/>
      <c r="DA66" s="477"/>
      <c r="DB66" s="477"/>
      <c r="DC66" s="477"/>
      <c r="DD66" s="477"/>
      <c r="DE66" s="477"/>
      <c r="DF66" s="477"/>
      <c r="DG66" s="477"/>
      <c r="DH66" s="477"/>
      <c r="DI66" s="477"/>
      <c r="DJ66" s="477"/>
      <c r="DK66" s="477"/>
      <c r="DL66" s="477"/>
      <c r="DM66" s="477"/>
      <c r="DN66" s="477"/>
      <c r="DO66" s="477"/>
      <c r="DP66" s="477"/>
      <c r="DQ66" s="477"/>
      <c r="DR66" s="477"/>
      <c r="DS66" s="477"/>
      <c r="DT66" s="477"/>
      <c r="DU66" s="477"/>
      <c r="DV66" s="477"/>
      <c r="DW66" s="477"/>
      <c r="DX66" s="477"/>
      <c r="DY66" s="477"/>
      <c r="DZ66" s="477"/>
      <c r="EA66" s="477"/>
      <c r="EB66" s="477"/>
      <c r="EC66" s="477"/>
      <c r="ED66" s="477"/>
      <c r="EE66" s="477"/>
      <c r="EF66" s="477"/>
      <c r="EG66" s="477"/>
      <c r="EH66" s="477"/>
      <c r="EI66" s="477"/>
      <c r="EJ66" s="477"/>
      <c r="EK66" s="477"/>
      <c r="EL66" s="477"/>
      <c r="EM66" s="477"/>
      <c r="EN66" s="477"/>
      <c r="EO66" s="477"/>
      <c r="EP66" s="477"/>
      <c r="EQ66" s="477"/>
      <c r="ER66" s="477"/>
      <c r="ES66" s="477"/>
      <c r="ET66" s="477"/>
      <c r="EU66" s="477"/>
      <c r="EV66" s="477"/>
      <c r="EW66" s="477"/>
      <c r="EX66" s="477"/>
      <c r="EY66" s="477"/>
      <c r="EZ66" s="477"/>
      <c r="FA66" s="477"/>
      <c r="FB66" s="477"/>
      <c r="FC66" s="477"/>
      <c r="FD66" s="477"/>
      <c r="FE66" s="477"/>
      <c r="FF66" s="477"/>
      <c r="FG66" s="477"/>
      <c r="FH66" s="477"/>
      <c r="FI66" s="477"/>
      <c r="FJ66" s="477"/>
      <c r="FK66" s="477"/>
      <c r="FL66" s="477"/>
      <c r="FM66" s="477"/>
      <c r="FN66" s="477"/>
      <c r="FO66" s="477"/>
      <c r="FP66" s="477"/>
      <c r="FQ66" s="477"/>
      <c r="FR66" s="477"/>
      <c r="FS66" s="477"/>
      <c r="FT66" s="477"/>
      <c r="FU66" s="477"/>
      <c r="FV66" s="477"/>
      <c r="FW66" s="477"/>
      <c r="FX66" s="477"/>
      <c r="FY66" s="477"/>
      <c r="FZ66" s="477"/>
      <c r="GA66" s="477"/>
      <c r="GB66" s="477"/>
      <c r="GC66" s="477"/>
      <c r="GD66" s="477"/>
      <c r="GE66" s="477"/>
      <c r="GF66" s="477"/>
      <c r="GG66" s="477"/>
      <c r="GH66" s="477"/>
      <c r="GI66" s="477"/>
      <c r="GJ66" s="477"/>
      <c r="GK66" s="477"/>
      <c r="GL66" s="477"/>
      <c r="GM66" s="477"/>
      <c r="GN66" s="477"/>
      <c r="GO66" s="477"/>
      <c r="GP66" s="477"/>
      <c r="GQ66" s="477"/>
      <c r="GR66" s="477"/>
      <c r="GS66" s="477"/>
      <c r="GT66" s="477"/>
      <c r="GU66" s="477"/>
      <c r="GV66" s="477"/>
      <c r="GW66" s="477"/>
      <c r="GX66" s="477"/>
      <c r="GY66" s="477"/>
      <c r="GZ66" s="477"/>
      <c r="HA66" s="477"/>
      <c r="HB66" s="477"/>
      <c r="HC66" s="477"/>
      <c r="HD66" s="477"/>
      <c r="HE66" s="477"/>
      <c r="HF66" s="477"/>
      <c r="HG66" s="477"/>
      <c r="HH66" s="477"/>
      <c r="HI66" s="477"/>
      <c r="HJ66" s="477"/>
      <c r="HK66" s="477"/>
      <c r="HL66" s="477"/>
      <c r="HM66" s="477"/>
      <c r="HN66" s="477"/>
      <c r="HO66" s="477"/>
      <c r="HP66" s="477"/>
      <c r="HQ66" s="477"/>
      <c r="HR66" s="477"/>
      <c r="HS66" s="477"/>
      <c r="HT66" s="477"/>
      <c r="HU66" s="477"/>
      <c r="HV66" s="477"/>
      <c r="HW66" s="477"/>
      <c r="HX66" s="477"/>
      <c r="HY66" s="477"/>
      <c r="HZ66" s="477"/>
      <c r="IA66" s="477"/>
      <c r="IB66" s="477"/>
      <c r="IC66" s="477"/>
      <c r="ID66" s="477"/>
      <c r="IE66" s="477"/>
      <c r="IF66" s="477"/>
      <c r="IG66" s="477"/>
      <c r="IH66" s="477"/>
      <c r="II66" s="477"/>
      <c r="IJ66" s="477"/>
      <c r="IK66" s="477"/>
      <c r="IL66" s="477"/>
      <c r="IM66" s="477"/>
      <c r="IN66" s="477"/>
      <c r="IO66" s="477"/>
      <c r="IP66" s="477"/>
      <c r="IQ66" s="477"/>
      <c r="IR66" s="477"/>
      <c r="IS66" s="477"/>
      <c r="IT66" s="477"/>
      <c r="IU66" s="477"/>
      <c r="IV66" s="477"/>
    </row>
    <row r="67" spans="1:256">
      <c r="A67" s="488"/>
      <c r="B67" s="488"/>
      <c r="C67" s="488"/>
      <c r="D67" s="488"/>
      <c r="E67" s="488"/>
      <c r="F67" s="488"/>
      <c r="G67" s="472"/>
      <c r="H67" s="472"/>
      <c r="I67" s="472"/>
      <c r="J67" s="472"/>
      <c r="K67" s="472"/>
      <c r="L67"/>
      <c r="M67" s="477"/>
      <c r="N67" s="477"/>
      <c r="O67" s="477"/>
      <c r="P67" s="477"/>
      <c r="Q67" s="477"/>
      <c r="R67" s="477"/>
      <c r="S67" s="477"/>
      <c r="T67" s="477"/>
      <c r="U67" s="477"/>
      <c r="V67" s="477"/>
      <c r="W67" s="477"/>
      <c r="X67" s="477"/>
      <c r="Y67" s="477"/>
      <c r="Z67" s="477"/>
      <c r="AA67" s="477"/>
      <c r="AB67" s="477"/>
      <c r="AC67" s="477"/>
      <c r="AD67" s="477"/>
      <c r="AE67" s="477"/>
      <c r="AF67" s="477"/>
      <c r="AG67" s="477"/>
      <c r="AH67" s="477"/>
      <c r="AI67" s="477"/>
      <c r="AJ67" s="477"/>
      <c r="AK67" s="477"/>
      <c r="AL67" s="477"/>
      <c r="AM67" s="477"/>
      <c r="AN67" s="477"/>
      <c r="AO67" s="477"/>
      <c r="AP67" s="477"/>
      <c r="AQ67" s="477"/>
      <c r="AR67" s="477"/>
      <c r="AS67" s="477"/>
      <c r="AT67" s="477"/>
      <c r="AU67" s="477"/>
      <c r="AV67" s="477"/>
      <c r="AW67" s="477"/>
      <c r="AX67" s="477"/>
      <c r="AY67" s="477"/>
      <c r="AZ67" s="477"/>
      <c r="BA67" s="477"/>
      <c r="BB67" s="477"/>
      <c r="BC67" s="477"/>
      <c r="BD67" s="477"/>
      <c r="BE67" s="477"/>
      <c r="BF67" s="477"/>
      <c r="BG67" s="477"/>
      <c r="BH67" s="477"/>
      <c r="BI67" s="477"/>
      <c r="BJ67" s="477"/>
      <c r="BK67" s="477"/>
      <c r="BL67" s="477"/>
      <c r="BM67" s="477"/>
      <c r="BN67" s="477"/>
      <c r="BO67" s="477"/>
      <c r="BP67" s="477"/>
      <c r="BQ67" s="477"/>
      <c r="BR67" s="477"/>
      <c r="BS67" s="477"/>
      <c r="BT67" s="477"/>
      <c r="BU67" s="477"/>
      <c r="BV67" s="477"/>
      <c r="BW67" s="477"/>
      <c r="BX67" s="477"/>
      <c r="BY67" s="477"/>
      <c r="BZ67" s="477"/>
      <c r="CA67" s="477"/>
      <c r="CB67" s="477"/>
      <c r="CC67" s="477"/>
      <c r="CD67" s="477"/>
      <c r="CE67" s="477"/>
      <c r="CF67" s="477"/>
      <c r="CG67" s="477"/>
      <c r="CH67" s="477"/>
      <c r="CI67" s="477"/>
      <c r="CJ67" s="477"/>
      <c r="CK67" s="477"/>
      <c r="CL67" s="477"/>
      <c r="CM67" s="477"/>
      <c r="CN67" s="477"/>
      <c r="CO67" s="477"/>
      <c r="CP67" s="477"/>
      <c r="CQ67" s="477"/>
      <c r="CR67" s="477"/>
      <c r="CS67" s="477"/>
      <c r="CT67" s="477"/>
      <c r="CU67" s="477"/>
      <c r="CV67" s="477"/>
      <c r="CW67" s="477"/>
      <c r="CX67" s="477"/>
      <c r="CY67" s="477"/>
      <c r="CZ67" s="477"/>
      <c r="DA67" s="477"/>
      <c r="DB67" s="477"/>
      <c r="DC67" s="477"/>
      <c r="DD67" s="477"/>
      <c r="DE67" s="477"/>
      <c r="DF67" s="477"/>
      <c r="DG67" s="477"/>
      <c r="DH67" s="477"/>
      <c r="DI67" s="477"/>
      <c r="DJ67" s="477"/>
      <c r="DK67" s="477"/>
      <c r="DL67" s="477"/>
      <c r="DM67" s="477"/>
      <c r="DN67" s="477"/>
      <c r="DO67" s="477"/>
      <c r="DP67" s="477"/>
      <c r="DQ67" s="477"/>
      <c r="DR67" s="477"/>
      <c r="DS67" s="477"/>
      <c r="DT67" s="477"/>
      <c r="DU67" s="477"/>
      <c r="DV67" s="477"/>
      <c r="DW67" s="477"/>
      <c r="DX67" s="477"/>
      <c r="DY67" s="477"/>
      <c r="DZ67" s="477"/>
      <c r="EA67" s="477"/>
      <c r="EB67" s="477"/>
      <c r="EC67" s="477"/>
      <c r="ED67" s="477"/>
      <c r="EE67" s="477"/>
      <c r="EF67" s="477"/>
      <c r="EG67" s="477"/>
      <c r="EH67" s="477"/>
      <c r="EI67" s="477"/>
      <c r="EJ67" s="477"/>
      <c r="EK67" s="477"/>
      <c r="EL67" s="477"/>
      <c r="EM67" s="477"/>
      <c r="EN67" s="477"/>
      <c r="EO67" s="477"/>
      <c r="EP67" s="477"/>
      <c r="EQ67" s="477"/>
      <c r="ER67" s="477"/>
      <c r="ES67" s="477"/>
      <c r="ET67" s="477"/>
      <c r="EU67" s="477"/>
      <c r="EV67" s="477"/>
      <c r="EW67" s="477"/>
      <c r="EX67" s="477"/>
      <c r="EY67" s="477"/>
      <c r="EZ67" s="477"/>
      <c r="FA67" s="477"/>
      <c r="FB67" s="477"/>
      <c r="FC67" s="477"/>
      <c r="FD67" s="477"/>
      <c r="FE67" s="477"/>
      <c r="FF67" s="477"/>
      <c r="FG67" s="477"/>
      <c r="FH67" s="477"/>
      <c r="FI67" s="477"/>
      <c r="FJ67" s="477"/>
      <c r="FK67" s="477"/>
      <c r="FL67" s="477"/>
      <c r="FM67" s="477"/>
      <c r="FN67" s="477"/>
      <c r="FO67" s="477"/>
      <c r="FP67" s="477"/>
      <c r="FQ67" s="477"/>
      <c r="FR67" s="477"/>
      <c r="FS67" s="477"/>
      <c r="FT67" s="477"/>
      <c r="FU67" s="477"/>
      <c r="FV67" s="477"/>
      <c r="FW67" s="477"/>
      <c r="FX67" s="477"/>
      <c r="FY67" s="477"/>
      <c r="FZ67" s="477"/>
      <c r="GA67" s="477"/>
      <c r="GB67" s="477"/>
      <c r="GC67" s="477"/>
      <c r="GD67" s="477"/>
      <c r="GE67" s="477"/>
      <c r="GF67" s="477"/>
      <c r="GG67" s="477"/>
      <c r="GH67" s="477"/>
      <c r="GI67" s="477"/>
      <c r="GJ67" s="477"/>
      <c r="GK67" s="477"/>
      <c r="GL67" s="477"/>
      <c r="GM67" s="477"/>
      <c r="GN67" s="477"/>
      <c r="GO67" s="477"/>
      <c r="GP67" s="477"/>
      <c r="GQ67" s="477"/>
      <c r="GR67" s="477"/>
      <c r="GS67" s="477"/>
      <c r="GT67" s="477"/>
      <c r="GU67" s="477"/>
      <c r="GV67" s="477"/>
      <c r="GW67" s="477"/>
      <c r="GX67" s="477"/>
      <c r="GY67" s="477"/>
      <c r="GZ67" s="477"/>
      <c r="HA67" s="477"/>
      <c r="HB67" s="477"/>
      <c r="HC67" s="477"/>
      <c r="HD67" s="477"/>
      <c r="HE67" s="477"/>
      <c r="HF67" s="477"/>
      <c r="HG67" s="477"/>
      <c r="HH67" s="477"/>
      <c r="HI67" s="477"/>
      <c r="HJ67" s="477"/>
      <c r="HK67" s="477"/>
      <c r="HL67" s="477"/>
      <c r="HM67" s="477"/>
      <c r="HN67" s="477"/>
      <c r="HO67" s="477"/>
      <c r="HP67" s="477"/>
      <c r="HQ67" s="477"/>
      <c r="HR67" s="477"/>
      <c r="HS67" s="477"/>
      <c r="HT67" s="477"/>
      <c r="HU67" s="477"/>
      <c r="HV67" s="477"/>
      <c r="HW67" s="477"/>
      <c r="HX67" s="477"/>
      <c r="HY67" s="477"/>
      <c r="HZ67" s="477"/>
      <c r="IA67" s="477"/>
      <c r="IB67" s="477"/>
      <c r="IC67" s="477"/>
      <c r="ID67" s="477"/>
      <c r="IE67" s="477"/>
      <c r="IF67" s="477"/>
      <c r="IG67" s="477"/>
      <c r="IH67" s="477"/>
      <c r="II67" s="477"/>
      <c r="IJ67" s="477"/>
      <c r="IK67" s="477"/>
      <c r="IL67" s="477"/>
      <c r="IM67" s="477"/>
      <c r="IN67" s="477"/>
      <c r="IO67" s="477"/>
      <c r="IP67" s="477"/>
      <c r="IQ67" s="477"/>
      <c r="IR67" s="477"/>
      <c r="IS67" s="477"/>
      <c r="IT67" s="477"/>
      <c r="IU67" s="477"/>
      <c r="IV67" s="477"/>
    </row>
    <row r="68" spans="1:256">
      <c r="A68" s="488"/>
      <c r="B68" s="488"/>
      <c r="C68" s="488"/>
      <c r="D68" s="488"/>
      <c r="E68" s="488"/>
      <c r="F68" s="488"/>
      <c r="G68" s="472"/>
      <c r="H68" s="472"/>
      <c r="I68" s="472"/>
      <c r="J68" s="472"/>
      <c r="K68" s="472"/>
      <c r="L68"/>
      <c r="M68" s="477"/>
      <c r="N68" s="477"/>
      <c r="O68" s="477"/>
      <c r="P68" s="477"/>
      <c r="Q68" s="477"/>
      <c r="R68" s="477"/>
      <c r="S68" s="477"/>
      <c r="T68" s="477"/>
      <c r="U68" s="477"/>
      <c r="V68" s="477"/>
      <c r="W68" s="477"/>
      <c r="X68" s="477"/>
      <c r="Y68" s="477"/>
      <c r="Z68" s="477"/>
      <c r="AA68" s="477"/>
      <c r="AB68" s="477"/>
      <c r="AC68" s="477"/>
      <c r="AD68" s="477"/>
      <c r="AE68" s="477"/>
      <c r="AF68" s="477"/>
      <c r="AG68" s="477"/>
      <c r="AH68" s="477"/>
      <c r="AI68" s="477"/>
      <c r="AJ68" s="477"/>
      <c r="AK68" s="477"/>
      <c r="AL68" s="477"/>
      <c r="AM68" s="477"/>
      <c r="AN68" s="477"/>
      <c r="AO68" s="477"/>
      <c r="AP68" s="477"/>
      <c r="AQ68" s="477"/>
      <c r="AR68" s="477"/>
      <c r="AS68" s="477"/>
      <c r="AT68" s="477"/>
      <c r="AU68" s="477"/>
      <c r="AV68" s="477"/>
      <c r="AW68" s="477"/>
      <c r="AX68" s="477"/>
      <c r="AY68" s="477"/>
      <c r="AZ68" s="477"/>
      <c r="BA68" s="477"/>
      <c r="BB68" s="477"/>
      <c r="BC68" s="477"/>
      <c r="BD68" s="477"/>
      <c r="BE68" s="477"/>
      <c r="BF68" s="477"/>
      <c r="BG68" s="477"/>
      <c r="BH68" s="477"/>
      <c r="BI68" s="477"/>
      <c r="BJ68" s="477"/>
      <c r="BK68" s="477"/>
      <c r="BL68" s="477"/>
      <c r="BM68" s="477"/>
      <c r="BN68" s="477"/>
      <c r="BO68" s="477"/>
      <c r="BP68" s="477"/>
      <c r="BQ68" s="477"/>
      <c r="BR68" s="477"/>
      <c r="BS68" s="477"/>
      <c r="BT68" s="477"/>
      <c r="BU68" s="477"/>
      <c r="BV68" s="477"/>
      <c r="BW68" s="477"/>
      <c r="BX68" s="477"/>
      <c r="BY68" s="477"/>
      <c r="BZ68" s="477"/>
      <c r="CA68" s="477"/>
      <c r="CB68" s="477"/>
      <c r="CC68" s="477"/>
      <c r="CD68" s="477"/>
      <c r="CE68" s="477"/>
      <c r="CF68" s="477"/>
      <c r="CG68" s="477"/>
      <c r="CH68" s="477"/>
      <c r="CI68" s="477"/>
      <c r="CJ68" s="477"/>
      <c r="CK68" s="477"/>
      <c r="CL68" s="477"/>
      <c r="CM68" s="477"/>
      <c r="CN68" s="477"/>
      <c r="CO68" s="477"/>
      <c r="CP68" s="477"/>
      <c r="CQ68" s="477"/>
      <c r="CR68" s="477"/>
      <c r="CS68" s="477"/>
      <c r="CT68" s="477"/>
      <c r="CU68" s="477"/>
      <c r="CV68" s="477"/>
      <c r="CW68" s="477"/>
      <c r="CX68" s="477"/>
      <c r="CY68" s="477"/>
      <c r="CZ68" s="477"/>
      <c r="DA68" s="477"/>
      <c r="DB68" s="477"/>
      <c r="DC68" s="477"/>
      <c r="DD68" s="477"/>
      <c r="DE68" s="477"/>
      <c r="DF68" s="477"/>
      <c r="DG68" s="477"/>
      <c r="DH68" s="477"/>
      <c r="DI68" s="477"/>
      <c r="DJ68" s="477"/>
      <c r="DK68" s="477"/>
      <c r="DL68" s="477"/>
      <c r="DM68" s="477"/>
      <c r="DN68" s="477"/>
      <c r="DO68" s="477"/>
      <c r="DP68" s="477"/>
      <c r="DQ68" s="477"/>
      <c r="DR68" s="477"/>
      <c r="DS68" s="477"/>
      <c r="DT68" s="477"/>
      <c r="DU68" s="477"/>
      <c r="DV68" s="477"/>
      <c r="DW68" s="477"/>
      <c r="DX68" s="477"/>
      <c r="DY68" s="477"/>
      <c r="DZ68" s="477"/>
      <c r="EA68" s="477"/>
      <c r="EB68" s="477"/>
      <c r="EC68" s="477"/>
      <c r="ED68" s="477"/>
      <c r="EE68" s="477"/>
      <c r="EF68" s="477"/>
      <c r="EG68" s="477"/>
      <c r="EH68" s="477"/>
      <c r="EI68" s="477"/>
      <c r="EJ68" s="477"/>
      <c r="EK68" s="477"/>
      <c r="EL68" s="477"/>
      <c r="EM68" s="477"/>
      <c r="EN68" s="477"/>
      <c r="EO68" s="477"/>
      <c r="EP68" s="477"/>
      <c r="EQ68" s="477"/>
      <c r="ER68" s="477"/>
      <c r="ES68" s="477"/>
      <c r="ET68" s="477"/>
      <c r="EU68" s="477"/>
      <c r="EV68" s="477"/>
      <c r="EW68" s="477"/>
      <c r="EX68" s="477"/>
      <c r="EY68" s="477"/>
      <c r="EZ68" s="477"/>
      <c r="FA68" s="477"/>
      <c r="FB68" s="477"/>
      <c r="FC68" s="477"/>
      <c r="FD68" s="477"/>
      <c r="FE68" s="477"/>
      <c r="FF68" s="477"/>
      <c r="FG68" s="477"/>
      <c r="FH68" s="477"/>
      <c r="FI68" s="477"/>
      <c r="FJ68" s="477"/>
      <c r="FK68" s="477"/>
      <c r="FL68" s="477"/>
      <c r="FM68" s="477"/>
      <c r="FN68" s="477"/>
      <c r="FO68" s="477"/>
      <c r="FP68" s="477"/>
      <c r="FQ68" s="477"/>
      <c r="FR68" s="477"/>
      <c r="FS68" s="477"/>
      <c r="FT68" s="477"/>
      <c r="FU68" s="477"/>
      <c r="FV68" s="477"/>
      <c r="FW68" s="477"/>
      <c r="FX68" s="477"/>
      <c r="FY68" s="477"/>
      <c r="FZ68" s="477"/>
      <c r="GA68" s="477"/>
      <c r="GB68" s="477"/>
      <c r="GC68" s="477"/>
      <c r="GD68" s="477"/>
      <c r="GE68" s="477"/>
      <c r="GF68" s="477"/>
      <c r="GG68" s="477"/>
      <c r="GH68" s="477"/>
      <c r="GI68" s="477"/>
      <c r="GJ68" s="477"/>
      <c r="GK68" s="477"/>
      <c r="GL68" s="477"/>
      <c r="GM68" s="477"/>
      <c r="GN68" s="477"/>
      <c r="GO68" s="477"/>
      <c r="GP68" s="477"/>
      <c r="GQ68" s="477"/>
      <c r="GR68" s="477"/>
      <c r="GS68" s="477"/>
      <c r="GT68" s="477"/>
      <c r="GU68" s="477"/>
      <c r="GV68" s="477"/>
      <c r="GW68" s="477"/>
      <c r="GX68" s="477"/>
      <c r="GY68" s="477"/>
      <c r="GZ68" s="477"/>
      <c r="HA68" s="477"/>
      <c r="HB68" s="477"/>
      <c r="HC68" s="477"/>
      <c r="HD68" s="477"/>
      <c r="HE68" s="477"/>
      <c r="HF68" s="477"/>
      <c r="HG68" s="477"/>
      <c r="HH68" s="477"/>
      <c r="HI68" s="477"/>
      <c r="HJ68" s="477"/>
      <c r="HK68" s="477"/>
      <c r="HL68" s="477"/>
      <c r="HM68" s="477"/>
      <c r="HN68" s="477"/>
      <c r="HO68" s="477"/>
      <c r="HP68" s="477"/>
      <c r="HQ68" s="477"/>
      <c r="HR68" s="477"/>
      <c r="HS68" s="477"/>
      <c r="HT68" s="477"/>
      <c r="HU68" s="477"/>
      <c r="HV68" s="477"/>
      <c r="HW68" s="477"/>
      <c r="HX68" s="477"/>
      <c r="HY68" s="477"/>
      <c r="HZ68" s="477"/>
      <c r="IA68" s="477"/>
      <c r="IB68" s="477"/>
      <c r="IC68" s="477"/>
      <c r="ID68" s="477"/>
      <c r="IE68" s="477"/>
      <c r="IF68" s="477"/>
      <c r="IG68" s="477"/>
      <c r="IH68" s="477"/>
      <c r="II68" s="477"/>
      <c r="IJ68" s="477"/>
      <c r="IK68" s="477"/>
      <c r="IL68" s="477"/>
      <c r="IM68" s="477"/>
      <c r="IN68" s="477"/>
      <c r="IO68" s="477"/>
      <c r="IP68" s="477"/>
      <c r="IQ68" s="477"/>
      <c r="IR68" s="477"/>
      <c r="IS68" s="477"/>
      <c r="IT68" s="477"/>
      <c r="IU68" s="477"/>
      <c r="IV68" s="477"/>
    </row>
    <row r="69" spans="1:256">
      <c r="A69" s="488"/>
      <c r="B69" s="488"/>
      <c r="C69" s="488"/>
      <c r="D69" s="488"/>
      <c r="E69" s="488"/>
      <c r="F69" s="488"/>
      <c r="G69" s="472"/>
      <c r="H69" s="472"/>
      <c r="I69" s="472"/>
      <c r="J69" s="472"/>
      <c r="K69" s="472"/>
      <c r="L69"/>
      <c r="M69" s="477"/>
      <c r="N69" s="477"/>
      <c r="O69" s="477"/>
      <c r="P69" s="477"/>
      <c r="Q69" s="477"/>
      <c r="R69" s="477"/>
      <c r="S69" s="477"/>
      <c r="T69" s="477"/>
      <c r="U69" s="477"/>
      <c r="V69" s="477"/>
      <c r="W69" s="477"/>
      <c r="X69" s="477"/>
      <c r="Y69" s="477"/>
      <c r="Z69" s="477"/>
      <c r="AA69" s="477"/>
      <c r="AB69" s="477"/>
      <c r="AC69" s="477"/>
      <c r="AD69" s="477"/>
      <c r="AE69" s="477"/>
      <c r="AF69" s="477"/>
      <c r="AG69" s="477"/>
      <c r="AH69" s="477"/>
      <c r="AI69" s="477"/>
      <c r="AJ69" s="477"/>
      <c r="AK69" s="477"/>
      <c r="AL69" s="477"/>
      <c r="AM69" s="477"/>
      <c r="AN69" s="477"/>
      <c r="AO69" s="477"/>
      <c r="AP69" s="477"/>
      <c r="AQ69" s="477"/>
      <c r="AR69" s="477"/>
      <c r="AS69" s="477"/>
      <c r="AT69" s="477"/>
      <c r="AU69" s="477"/>
      <c r="AV69" s="477"/>
      <c r="AW69" s="477"/>
      <c r="AX69" s="477"/>
      <c r="AY69" s="477"/>
      <c r="AZ69" s="477"/>
      <c r="BA69" s="477"/>
      <c r="BB69" s="477"/>
      <c r="BC69" s="477"/>
      <c r="BD69" s="477"/>
      <c r="BE69" s="477"/>
      <c r="BF69" s="477"/>
      <c r="BG69" s="477"/>
      <c r="BH69" s="477"/>
      <c r="BI69" s="477"/>
      <c r="BJ69" s="477"/>
      <c r="BK69" s="477"/>
      <c r="BL69" s="477"/>
      <c r="BM69" s="477"/>
      <c r="BN69" s="477"/>
      <c r="BO69" s="477"/>
      <c r="BP69" s="477"/>
      <c r="BQ69" s="477"/>
      <c r="BR69" s="477"/>
      <c r="BS69" s="477"/>
      <c r="BT69" s="477"/>
      <c r="BU69" s="477"/>
      <c r="BV69" s="477"/>
      <c r="BW69" s="477"/>
      <c r="BX69" s="477"/>
      <c r="BY69" s="477"/>
      <c r="BZ69" s="477"/>
      <c r="CA69" s="477"/>
      <c r="CB69" s="477"/>
      <c r="CC69" s="477"/>
      <c r="CD69" s="477"/>
      <c r="CE69" s="477"/>
      <c r="CF69" s="477"/>
      <c r="CG69" s="477"/>
      <c r="CH69" s="477"/>
      <c r="CI69" s="477"/>
      <c r="CJ69" s="477"/>
      <c r="CK69" s="477"/>
      <c r="CL69" s="477"/>
      <c r="CM69" s="477"/>
      <c r="CN69" s="477"/>
      <c r="CO69" s="477"/>
      <c r="CP69" s="477"/>
      <c r="CQ69" s="477"/>
      <c r="CR69" s="477"/>
      <c r="CS69" s="477"/>
      <c r="CT69" s="477"/>
      <c r="CU69" s="477"/>
      <c r="CV69" s="477"/>
      <c r="CW69" s="477"/>
      <c r="CX69" s="477"/>
      <c r="CY69" s="477"/>
      <c r="CZ69" s="477"/>
      <c r="DA69" s="477"/>
      <c r="DB69" s="477"/>
      <c r="DC69" s="477"/>
      <c r="DD69" s="477"/>
      <c r="DE69" s="477"/>
      <c r="DF69" s="477"/>
      <c r="DG69" s="477"/>
      <c r="DH69" s="477"/>
      <c r="DI69" s="477"/>
      <c r="DJ69" s="477"/>
      <c r="DK69" s="477"/>
      <c r="DL69" s="477"/>
      <c r="DM69" s="477"/>
      <c r="DN69" s="477"/>
      <c r="DO69" s="477"/>
      <c r="DP69" s="477"/>
      <c r="DQ69" s="477"/>
      <c r="DR69" s="477"/>
      <c r="DS69" s="477"/>
      <c r="DT69" s="477"/>
      <c r="DU69" s="477"/>
      <c r="DV69" s="477"/>
      <c r="DW69" s="477"/>
      <c r="DX69" s="477"/>
      <c r="DY69" s="477"/>
      <c r="DZ69" s="477"/>
      <c r="EA69" s="477"/>
      <c r="EB69" s="477"/>
      <c r="EC69" s="477"/>
      <c r="ED69" s="477"/>
      <c r="EE69" s="477"/>
      <c r="EF69" s="477"/>
      <c r="EG69" s="477"/>
      <c r="EH69" s="477"/>
      <c r="EI69" s="477"/>
      <c r="EJ69" s="477"/>
      <c r="EK69" s="477"/>
      <c r="EL69" s="477"/>
      <c r="EM69" s="477"/>
      <c r="EN69" s="477"/>
      <c r="EO69" s="477"/>
      <c r="EP69" s="477"/>
      <c r="EQ69" s="477"/>
      <c r="ER69" s="477"/>
      <c r="ES69" s="477"/>
      <c r="ET69" s="477"/>
      <c r="EU69" s="477"/>
      <c r="EV69" s="477"/>
      <c r="EW69" s="477"/>
      <c r="EX69" s="477"/>
      <c r="EY69" s="477"/>
      <c r="EZ69" s="477"/>
      <c r="FA69" s="477"/>
      <c r="FB69" s="477"/>
      <c r="FC69" s="477"/>
      <c r="FD69" s="477"/>
      <c r="FE69" s="477"/>
      <c r="FF69" s="477"/>
      <c r="FG69" s="477"/>
      <c r="FH69" s="477"/>
      <c r="FI69" s="477"/>
      <c r="FJ69" s="477"/>
      <c r="FK69" s="477"/>
      <c r="FL69" s="477"/>
      <c r="FM69" s="477"/>
      <c r="FN69" s="477"/>
      <c r="FO69" s="477"/>
      <c r="FP69" s="477"/>
      <c r="FQ69" s="477"/>
      <c r="FR69" s="477"/>
      <c r="FS69" s="477"/>
      <c r="FT69" s="477"/>
      <c r="FU69" s="477"/>
      <c r="FV69" s="477"/>
      <c r="FW69" s="477"/>
      <c r="FX69" s="477"/>
      <c r="FY69" s="477"/>
      <c r="FZ69" s="477"/>
      <c r="GA69" s="477"/>
      <c r="GB69" s="477"/>
      <c r="GC69" s="477"/>
      <c r="GD69" s="477"/>
      <c r="GE69" s="477"/>
      <c r="GF69" s="477"/>
      <c r="GG69" s="477"/>
      <c r="GH69" s="477"/>
      <c r="GI69" s="477"/>
      <c r="GJ69" s="477"/>
      <c r="GK69" s="477"/>
      <c r="GL69" s="477"/>
      <c r="GM69" s="477"/>
      <c r="GN69" s="477"/>
      <c r="GO69" s="477"/>
      <c r="GP69" s="477"/>
      <c r="GQ69" s="477"/>
      <c r="GR69" s="477"/>
      <c r="GS69" s="477"/>
      <c r="GT69" s="477"/>
      <c r="GU69" s="477"/>
      <c r="GV69" s="477"/>
      <c r="GW69" s="477"/>
      <c r="GX69" s="477"/>
      <c r="GY69" s="477"/>
      <c r="GZ69" s="477"/>
      <c r="HA69" s="477"/>
      <c r="HB69" s="477"/>
      <c r="HC69" s="477"/>
      <c r="HD69" s="477"/>
      <c r="HE69" s="477"/>
      <c r="HF69" s="477"/>
      <c r="HG69" s="477"/>
      <c r="HH69" s="477"/>
      <c r="HI69" s="477"/>
      <c r="HJ69" s="477"/>
      <c r="HK69" s="477"/>
      <c r="HL69" s="477"/>
      <c r="HM69" s="477"/>
      <c r="HN69" s="477"/>
      <c r="HO69" s="477"/>
      <c r="HP69" s="477"/>
      <c r="HQ69" s="477"/>
      <c r="HR69" s="477"/>
      <c r="HS69" s="477"/>
      <c r="HT69" s="477"/>
      <c r="HU69" s="477"/>
      <c r="HV69" s="477"/>
      <c r="HW69" s="477"/>
      <c r="HX69" s="477"/>
      <c r="HY69" s="477"/>
      <c r="HZ69" s="477"/>
      <c r="IA69" s="477"/>
      <c r="IB69" s="477"/>
      <c r="IC69" s="477"/>
      <c r="ID69" s="477"/>
      <c r="IE69" s="477"/>
      <c r="IF69" s="477"/>
      <c r="IG69" s="477"/>
      <c r="IH69" s="477"/>
      <c r="II69" s="477"/>
      <c r="IJ69" s="477"/>
      <c r="IK69" s="477"/>
      <c r="IL69" s="477"/>
      <c r="IM69" s="477"/>
      <c r="IN69" s="477"/>
      <c r="IO69" s="477"/>
      <c r="IP69" s="477"/>
      <c r="IQ69" s="477"/>
      <c r="IR69" s="477"/>
      <c r="IS69" s="477"/>
      <c r="IT69" s="477"/>
      <c r="IU69" s="477"/>
      <c r="IV69" s="477"/>
    </row>
    <row r="70" spans="1:256">
      <c r="A70" s="488"/>
      <c r="B70" s="488"/>
      <c r="C70" s="488"/>
      <c r="D70" s="488"/>
      <c r="E70" s="488"/>
      <c r="F70" s="488"/>
      <c r="G70" s="472"/>
      <c r="H70" s="472"/>
      <c r="I70" s="472"/>
      <c r="J70" s="472"/>
      <c r="K70" s="472"/>
      <c r="L70"/>
      <c r="M70" s="477"/>
      <c r="N70" s="477"/>
      <c r="O70" s="477"/>
      <c r="P70" s="477"/>
      <c r="Q70" s="477"/>
      <c r="R70" s="477"/>
      <c r="S70" s="477"/>
      <c r="T70" s="477"/>
      <c r="U70" s="477"/>
      <c r="V70" s="477"/>
      <c r="W70" s="477"/>
      <c r="X70" s="477"/>
      <c r="Y70" s="477"/>
      <c r="Z70" s="477"/>
      <c r="AA70" s="477"/>
      <c r="AB70" s="477"/>
      <c r="AC70" s="477"/>
      <c r="AD70" s="477"/>
      <c r="AE70" s="477"/>
      <c r="AF70" s="477"/>
      <c r="AG70" s="477"/>
      <c r="AH70" s="477"/>
      <c r="AI70" s="477"/>
      <c r="AJ70" s="477"/>
      <c r="AK70" s="477"/>
      <c r="AL70" s="477"/>
      <c r="AM70" s="477"/>
      <c r="AN70" s="477"/>
      <c r="AO70" s="477"/>
      <c r="AP70" s="477"/>
      <c r="AQ70" s="477"/>
      <c r="AR70" s="477"/>
      <c r="AS70" s="477"/>
      <c r="AT70" s="477"/>
      <c r="AU70" s="477"/>
      <c r="AV70" s="477"/>
      <c r="AW70" s="477"/>
      <c r="AX70" s="477"/>
      <c r="AY70" s="477"/>
      <c r="AZ70" s="477"/>
      <c r="BA70" s="477"/>
      <c r="BB70" s="477"/>
      <c r="BC70" s="477"/>
      <c r="BD70" s="477"/>
      <c r="BE70" s="477"/>
      <c r="BF70" s="477"/>
      <c r="BG70" s="477"/>
      <c r="BH70" s="477"/>
      <c r="BI70" s="477"/>
      <c r="BJ70" s="477"/>
      <c r="BK70" s="477"/>
      <c r="BL70" s="477"/>
      <c r="BM70" s="477"/>
      <c r="BN70" s="477"/>
      <c r="BO70" s="477"/>
      <c r="BP70" s="477"/>
      <c r="BQ70" s="477"/>
      <c r="BR70" s="477"/>
      <c r="BS70" s="477"/>
      <c r="BT70" s="477"/>
      <c r="BU70" s="477"/>
      <c r="BV70" s="477"/>
      <c r="BW70" s="477"/>
      <c r="BX70" s="477"/>
      <c r="BY70" s="477"/>
      <c r="BZ70" s="477"/>
      <c r="CA70" s="477"/>
      <c r="CB70" s="477"/>
      <c r="CC70" s="477"/>
      <c r="CD70" s="477"/>
      <c r="CE70" s="477"/>
      <c r="CF70" s="477"/>
      <c r="CG70" s="477"/>
      <c r="CH70" s="477"/>
      <c r="CI70" s="477"/>
      <c r="CJ70" s="477"/>
      <c r="CK70" s="477"/>
      <c r="CL70" s="477"/>
      <c r="CM70" s="477"/>
      <c r="CN70" s="477"/>
      <c r="CO70" s="477"/>
      <c r="CP70" s="477"/>
      <c r="CQ70" s="477"/>
      <c r="CR70" s="477"/>
      <c r="CS70" s="477"/>
      <c r="CT70" s="477"/>
      <c r="CU70" s="477"/>
      <c r="CV70" s="477"/>
      <c r="CW70" s="477"/>
      <c r="CX70" s="477"/>
      <c r="CY70" s="477"/>
      <c r="CZ70" s="477"/>
      <c r="DA70" s="477"/>
      <c r="DB70" s="477"/>
      <c r="DC70" s="477"/>
      <c r="DD70" s="477"/>
      <c r="DE70" s="477"/>
      <c r="DF70" s="477"/>
      <c r="DG70" s="477"/>
      <c r="DH70" s="477"/>
      <c r="DI70" s="477"/>
      <c r="DJ70" s="477"/>
      <c r="DK70" s="477"/>
      <c r="DL70" s="477"/>
      <c r="DM70" s="477"/>
      <c r="DN70" s="477"/>
      <c r="DO70" s="477"/>
      <c r="DP70" s="477"/>
      <c r="DQ70" s="477"/>
      <c r="DR70" s="477"/>
      <c r="DS70" s="477"/>
      <c r="DT70" s="477"/>
      <c r="DU70" s="477"/>
      <c r="DV70" s="477"/>
      <c r="DW70" s="477"/>
      <c r="DX70" s="477"/>
      <c r="DY70" s="477"/>
      <c r="DZ70" s="477"/>
      <c r="EA70" s="477"/>
      <c r="EB70" s="477"/>
      <c r="EC70" s="477"/>
      <c r="ED70" s="477"/>
      <c r="EE70" s="477"/>
      <c r="EF70" s="477"/>
      <c r="EG70" s="477"/>
      <c r="EH70" s="477"/>
      <c r="EI70" s="477"/>
      <c r="EJ70" s="477"/>
      <c r="EK70" s="477"/>
      <c r="EL70" s="477"/>
      <c r="EM70" s="477"/>
      <c r="EN70" s="477"/>
      <c r="EO70" s="477"/>
      <c r="EP70" s="477"/>
      <c r="EQ70" s="477"/>
      <c r="ER70" s="477"/>
      <c r="ES70" s="477"/>
      <c r="ET70" s="477"/>
      <c r="EU70" s="477"/>
      <c r="EV70" s="477"/>
      <c r="EW70" s="477"/>
      <c r="EX70" s="477"/>
      <c r="EY70" s="477"/>
      <c r="EZ70" s="477"/>
      <c r="FA70" s="477"/>
      <c r="FB70" s="477"/>
      <c r="FC70" s="477"/>
      <c r="FD70" s="477"/>
      <c r="FE70" s="477"/>
      <c r="FF70" s="477"/>
      <c r="FG70" s="477"/>
      <c r="FH70" s="477"/>
      <c r="FI70" s="477"/>
      <c r="FJ70" s="477"/>
      <c r="FK70" s="477"/>
      <c r="FL70" s="477"/>
      <c r="FM70" s="477"/>
      <c r="FN70" s="477"/>
      <c r="FO70" s="477"/>
      <c r="FP70" s="477"/>
      <c r="FQ70" s="477"/>
      <c r="FR70" s="477"/>
      <c r="FS70" s="477"/>
      <c r="FT70" s="477"/>
      <c r="FU70" s="477"/>
      <c r="FV70" s="477"/>
      <c r="FW70" s="477"/>
      <c r="FX70" s="477"/>
      <c r="FY70" s="477"/>
      <c r="FZ70" s="477"/>
      <c r="GA70" s="477"/>
      <c r="GB70" s="477"/>
      <c r="GC70" s="477"/>
      <c r="GD70" s="477"/>
      <c r="GE70" s="477"/>
      <c r="GF70" s="477"/>
      <c r="GG70" s="477"/>
      <c r="GH70" s="477"/>
      <c r="GI70" s="477"/>
      <c r="GJ70" s="477"/>
      <c r="GK70" s="477"/>
      <c r="GL70" s="477"/>
      <c r="GM70" s="477"/>
      <c r="GN70" s="477"/>
      <c r="GO70" s="477"/>
      <c r="GP70" s="477"/>
      <c r="GQ70" s="477"/>
      <c r="GR70" s="477"/>
      <c r="GS70" s="477"/>
      <c r="GT70" s="477"/>
      <c r="GU70" s="477"/>
      <c r="GV70" s="477"/>
      <c r="GW70" s="477"/>
      <c r="GX70" s="477"/>
      <c r="GY70" s="477"/>
      <c r="GZ70" s="477"/>
      <c r="HA70" s="477"/>
      <c r="HB70" s="477"/>
      <c r="HC70" s="477"/>
      <c r="HD70" s="477"/>
      <c r="HE70" s="477"/>
      <c r="HF70" s="477"/>
      <c r="HG70" s="477"/>
      <c r="HH70" s="477"/>
      <c r="HI70" s="477"/>
      <c r="HJ70" s="477"/>
      <c r="HK70" s="477"/>
      <c r="HL70" s="477"/>
      <c r="HM70" s="477"/>
      <c r="HN70" s="477"/>
      <c r="HO70" s="477"/>
      <c r="HP70" s="477"/>
      <c r="HQ70" s="477"/>
      <c r="HR70" s="477"/>
      <c r="HS70" s="477"/>
      <c r="HT70" s="477"/>
      <c r="HU70" s="477"/>
      <c r="HV70" s="477"/>
      <c r="HW70" s="477"/>
      <c r="HX70" s="477"/>
      <c r="HY70" s="477"/>
      <c r="HZ70" s="477"/>
      <c r="IA70" s="477"/>
      <c r="IB70" s="477"/>
      <c r="IC70" s="477"/>
      <c r="ID70" s="477"/>
      <c r="IE70" s="477"/>
      <c r="IF70" s="477"/>
      <c r="IG70" s="477"/>
      <c r="IH70" s="477"/>
      <c r="II70" s="477"/>
      <c r="IJ70" s="477"/>
      <c r="IK70" s="477"/>
      <c r="IL70" s="477"/>
      <c r="IM70" s="477"/>
      <c r="IN70" s="477"/>
      <c r="IO70" s="477"/>
      <c r="IP70" s="477"/>
      <c r="IQ70" s="477"/>
      <c r="IR70" s="477"/>
      <c r="IS70" s="477"/>
      <c r="IT70" s="477"/>
      <c r="IU70" s="477"/>
      <c r="IV70" s="477"/>
    </row>
    <row r="71" spans="1:256">
      <c r="A71" s="488"/>
      <c r="B71" s="488"/>
      <c r="C71" s="488"/>
      <c r="D71" s="488"/>
      <c r="E71" s="488"/>
      <c r="F71" s="488"/>
      <c r="G71" s="472"/>
      <c r="H71" s="472"/>
      <c r="I71" s="472"/>
      <c r="J71" s="472"/>
      <c r="K71" s="472"/>
      <c r="L71"/>
      <c r="M71" s="477"/>
      <c r="N71" s="477"/>
      <c r="O71" s="477"/>
      <c r="P71" s="477"/>
      <c r="Q71" s="477"/>
      <c r="R71" s="477"/>
      <c r="S71" s="477"/>
      <c r="T71" s="477"/>
      <c r="U71" s="477"/>
      <c r="V71" s="477"/>
      <c r="W71" s="477"/>
      <c r="X71" s="477"/>
      <c r="Y71" s="477"/>
      <c r="Z71" s="477"/>
      <c r="AA71" s="477"/>
      <c r="AB71" s="477"/>
      <c r="AC71" s="477"/>
      <c r="AD71" s="477"/>
      <c r="AE71" s="477"/>
      <c r="AF71" s="477"/>
      <c r="AG71" s="477"/>
      <c r="AH71" s="477"/>
      <c r="AI71" s="477"/>
      <c r="AJ71" s="477"/>
      <c r="AK71" s="477"/>
      <c r="AL71" s="477"/>
      <c r="AM71" s="477"/>
      <c r="AN71" s="477"/>
      <c r="AO71" s="477"/>
      <c r="AP71" s="477"/>
      <c r="AQ71" s="477"/>
      <c r="AR71" s="477"/>
      <c r="AS71" s="477"/>
      <c r="AT71" s="477"/>
      <c r="AU71" s="477"/>
      <c r="AV71" s="477"/>
      <c r="AW71" s="477"/>
      <c r="AX71" s="477"/>
      <c r="AY71" s="477"/>
      <c r="AZ71" s="477"/>
      <c r="BA71" s="477"/>
      <c r="BB71" s="477"/>
      <c r="BC71" s="477"/>
      <c r="BD71" s="477"/>
      <c r="BE71" s="477"/>
      <c r="BF71" s="477"/>
      <c r="BG71" s="477"/>
      <c r="BH71" s="477"/>
      <c r="BI71" s="477"/>
      <c r="BJ71" s="477"/>
      <c r="BK71" s="477"/>
      <c r="BL71" s="477"/>
      <c r="BM71" s="477"/>
      <c r="BN71" s="477"/>
      <c r="BO71" s="477"/>
      <c r="BP71" s="477"/>
      <c r="BQ71" s="477"/>
      <c r="BR71" s="477"/>
      <c r="BS71" s="477"/>
      <c r="BT71" s="477"/>
      <c r="BU71" s="477"/>
      <c r="BV71" s="477"/>
      <c r="BW71" s="477"/>
      <c r="BX71" s="477"/>
      <c r="BY71" s="477"/>
      <c r="BZ71" s="477"/>
      <c r="CA71" s="477"/>
      <c r="CB71" s="477"/>
      <c r="CC71" s="477"/>
      <c r="CD71" s="477"/>
      <c r="CE71" s="477"/>
      <c r="CF71" s="477"/>
      <c r="CG71" s="477"/>
      <c r="CH71" s="477"/>
      <c r="CI71" s="477"/>
      <c r="CJ71" s="477"/>
      <c r="CK71" s="477"/>
      <c r="CL71" s="477"/>
      <c r="CM71" s="477"/>
      <c r="CN71" s="477"/>
      <c r="CO71" s="477"/>
      <c r="CP71" s="477"/>
      <c r="CQ71" s="477"/>
      <c r="CR71" s="477"/>
      <c r="CS71" s="477"/>
      <c r="CT71" s="477"/>
      <c r="CU71" s="477"/>
      <c r="CV71" s="477"/>
      <c r="CW71" s="477"/>
      <c r="CX71" s="477"/>
      <c r="CY71" s="477"/>
      <c r="CZ71" s="477"/>
      <c r="DA71" s="477"/>
      <c r="DB71" s="477"/>
      <c r="DC71" s="477"/>
      <c r="DD71" s="477"/>
      <c r="DE71" s="477"/>
      <c r="DF71" s="477"/>
      <c r="DG71" s="477"/>
      <c r="DH71" s="477"/>
      <c r="DI71" s="477"/>
      <c r="DJ71" s="477"/>
      <c r="DK71" s="477"/>
      <c r="DL71" s="477"/>
      <c r="DM71" s="477"/>
      <c r="DN71" s="477"/>
      <c r="DO71" s="477"/>
      <c r="DP71" s="477"/>
      <c r="DQ71" s="477"/>
      <c r="DR71" s="477"/>
      <c r="DS71" s="477"/>
      <c r="DT71" s="477"/>
      <c r="DU71" s="477"/>
      <c r="DV71" s="477"/>
      <c r="DW71" s="477"/>
      <c r="DX71" s="477"/>
      <c r="DY71" s="477"/>
      <c r="DZ71" s="477"/>
      <c r="EA71" s="477"/>
      <c r="EB71" s="477"/>
      <c r="EC71" s="477"/>
      <c r="ED71" s="477"/>
      <c r="EE71" s="477"/>
      <c r="EF71" s="477"/>
      <c r="EG71" s="477"/>
      <c r="EH71" s="477"/>
      <c r="EI71" s="477"/>
      <c r="EJ71" s="477"/>
      <c r="EK71" s="477"/>
      <c r="EL71" s="477"/>
      <c r="EM71" s="477"/>
      <c r="EN71" s="477"/>
      <c r="EO71" s="477"/>
      <c r="EP71" s="477"/>
      <c r="EQ71" s="477"/>
      <c r="ER71" s="477"/>
      <c r="ES71" s="477"/>
      <c r="ET71" s="477"/>
      <c r="EU71" s="477"/>
      <c r="EV71" s="477"/>
      <c r="EW71" s="477"/>
      <c r="EX71" s="477"/>
      <c r="EY71" s="477"/>
      <c r="EZ71" s="477"/>
      <c r="FA71" s="477"/>
      <c r="FB71" s="477"/>
      <c r="FC71" s="477"/>
      <c r="FD71" s="477"/>
      <c r="FE71" s="477"/>
      <c r="FF71" s="477"/>
      <c r="FG71" s="477"/>
      <c r="FH71" s="477"/>
      <c r="FI71" s="477"/>
      <c r="FJ71" s="477"/>
      <c r="FK71" s="477"/>
      <c r="FL71" s="477"/>
      <c r="FM71" s="477"/>
      <c r="FN71" s="477"/>
      <c r="FO71" s="477"/>
      <c r="FP71" s="477"/>
      <c r="FQ71" s="477"/>
      <c r="FR71" s="477"/>
      <c r="FS71" s="477"/>
      <c r="FT71" s="477"/>
      <c r="FU71" s="477"/>
      <c r="FV71" s="477"/>
      <c r="FW71" s="477"/>
      <c r="FX71" s="477"/>
      <c r="FY71" s="477"/>
      <c r="FZ71" s="477"/>
      <c r="GA71" s="477"/>
      <c r="GB71" s="477"/>
      <c r="GC71" s="477"/>
      <c r="GD71" s="477"/>
      <c r="GE71" s="477"/>
      <c r="GF71" s="477"/>
      <c r="GG71" s="477"/>
      <c r="GH71" s="477"/>
      <c r="GI71" s="477"/>
      <c r="GJ71" s="477"/>
      <c r="GK71" s="477"/>
      <c r="GL71" s="477"/>
      <c r="GM71" s="477"/>
      <c r="GN71" s="477"/>
      <c r="GO71" s="477"/>
      <c r="GP71" s="477"/>
      <c r="GQ71" s="477"/>
      <c r="GR71" s="477"/>
      <c r="GS71" s="477"/>
      <c r="GT71" s="477"/>
      <c r="GU71" s="477"/>
      <c r="GV71" s="477"/>
      <c r="GW71" s="477"/>
      <c r="GX71" s="477"/>
      <c r="GY71" s="477"/>
      <c r="GZ71" s="477"/>
      <c r="HA71" s="477"/>
      <c r="HB71" s="477"/>
      <c r="HC71" s="477"/>
      <c r="HD71" s="477"/>
      <c r="HE71" s="477"/>
      <c r="HF71" s="477"/>
      <c r="HG71" s="477"/>
      <c r="HH71" s="477"/>
      <c r="HI71" s="477"/>
      <c r="HJ71" s="477"/>
      <c r="HK71" s="477"/>
      <c r="HL71" s="477"/>
      <c r="HM71" s="477"/>
      <c r="HN71" s="477"/>
      <c r="HO71" s="477"/>
      <c r="HP71" s="477"/>
      <c r="HQ71" s="477"/>
      <c r="HR71" s="477"/>
      <c r="HS71" s="477"/>
      <c r="HT71" s="477"/>
      <c r="HU71" s="477"/>
      <c r="HV71" s="477"/>
      <c r="HW71" s="477"/>
      <c r="HX71" s="477"/>
      <c r="HY71" s="477"/>
      <c r="HZ71" s="477"/>
      <c r="IA71" s="477"/>
      <c r="IB71" s="477"/>
      <c r="IC71" s="477"/>
      <c r="ID71" s="477"/>
      <c r="IE71" s="477"/>
      <c r="IF71" s="477"/>
      <c r="IG71" s="477"/>
      <c r="IH71" s="477"/>
      <c r="II71" s="477"/>
      <c r="IJ71" s="477"/>
      <c r="IK71" s="477"/>
      <c r="IL71" s="477"/>
      <c r="IM71" s="477"/>
      <c r="IN71" s="477"/>
      <c r="IO71" s="477"/>
      <c r="IP71" s="477"/>
      <c r="IQ71" s="477"/>
      <c r="IR71" s="477"/>
      <c r="IS71" s="477"/>
      <c r="IT71" s="477"/>
      <c r="IU71" s="477"/>
      <c r="IV71" s="477"/>
    </row>
    <row r="72" spans="1:256">
      <c r="A72" s="488"/>
      <c r="B72" s="488"/>
      <c r="C72" s="488"/>
      <c r="D72" s="488"/>
      <c r="E72" s="488"/>
      <c r="F72" s="488"/>
      <c r="G72" s="472"/>
      <c r="H72" s="472"/>
      <c r="I72" s="472"/>
      <c r="J72" s="472"/>
      <c r="K72" s="472"/>
      <c r="L72"/>
      <c r="M72" s="477"/>
      <c r="N72" s="477"/>
      <c r="O72" s="477"/>
      <c r="P72" s="477"/>
      <c r="Q72" s="477"/>
      <c r="R72" s="477"/>
      <c r="S72" s="477"/>
      <c r="T72" s="477"/>
      <c r="U72" s="477"/>
      <c r="V72" s="477"/>
      <c r="W72" s="477"/>
      <c r="X72" s="477"/>
      <c r="Y72" s="477"/>
      <c r="Z72" s="477"/>
      <c r="AA72" s="477"/>
      <c r="AB72" s="477"/>
      <c r="AC72" s="477"/>
      <c r="AD72" s="477"/>
      <c r="AE72" s="477"/>
      <c r="AF72" s="477"/>
      <c r="AG72" s="477"/>
      <c r="AH72" s="477"/>
      <c r="AI72" s="477"/>
      <c r="AJ72" s="477"/>
      <c r="AK72" s="477"/>
      <c r="AL72" s="477"/>
      <c r="AM72" s="477"/>
      <c r="AN72" s="477"/>
      <c r="AO72" s="477"/>
      <c r="AP72" s="477"/>
      <c r="AQ72" s="477"/>
      <c r="AR72" s="477"/>
      <c r="AS72" s="477"/>
      <c r="AT72" s="477"/>
      <c r="AU72" s="477"/>
      <c r="AV72" s="477"/>
      <c r="AW72" s="477"/>
      <c r="AX72" s="477"/>
      <c r="AY72" s="477"/>
      <c r="AZ72" s="477"/>
      <c r="BA72" s="477"/>
      <c r="BB72" s="477"/>
      <c r="BC72" s="477"/>
      <c r="BD72" s="477"/>
      <c r="BE72" s="477"/>
      <c r="BF72" s="477"/>
      <c r="BG72" s="477"/>
      <c r="BH72" s="477"/>
      <c r="BI72" s="477"/>
      <c r="BJ72" s="477"/>
      <c r="BK72" s="477"/>
      <c r="BL72" s="477"/>
      <c r="BM72" s="477"/>
      <c r="BN72" s="477"/>
      <c r="BO72" s="477"/>
      <c r="BP72" s="477"/>
      <c r="BQ72" s="477"/>
      <c r="BR72" s="477"/>
      <c r="BS72" s="477"/>
      <c r="BT72" s="477"/>
      <c r="BU72" s="477"/>
      <c r="BV72" s="477"/>
      <c r="BW72" s="477"/>
      <c r="BX72" s="477"/>
      <c r="BY72" s="477"/>
      <c r="BZ72" s="477"/>
      <c r="CA72" s="477"/>
      <c r="CB72" s="477"/>
      <c r="CC72" s="477"/>
      <c r="CD72" s="477"/>
      <c r="CE72" s="477"/>
      <c r="CF72" s="477"/>
      <c r="CG72" s="477"/>
      <c r="CH72" s="477"/>
      <c r="CI72" s="477"/>
      <c r="CJ72" s="477"/>
      <c r="CK72" s="477"/>
      <c r="CL72" s="477"/>
      <c r="CM72" s="477"/>
      <c r="CN72" s="477"/>
      <c r="CO72" s="477"/>
      <c r="CP72" s="477"/>
      <c r="CQ72" s="477"/>
      <c r="CR72" s="477"/>
      <c r="CS72" s="477"/>
      <c r="CT72" s="477"/>
      <c r="CU72" s="477"/>
      <c r="CV72" s="477"/>
      <c r="CW72" s="477"/>
      <c r="CX72" s="477"/>
      <c r="CY72" s="477"/>
      <c r="CZ72" s="477"/>
      <c r="DA72" s="477"/>
      <c r="DB72" s="477"/>
      <c r="DC72" s="477"/>
      <c r="DD72" s="477"/>
      <c r="DE72" s="477"/>
      <c r="DF72" s="477"/>
      <c r="DG72" s="477"/>
      <c r="DH72" s="477"/>
      <c r="DI72" s="477"/>
      <c r="DJ72" s="477"/>
      <c r="DK72" s="477"/>
      <c r="DL72" s="477"/>
      <c r="DM72" s="477"/>
      <c r="DN72" s="477"/>
      <c r="DO72" s="477"/>
      <c r="DP72" s="477"/>
      <c r="DQ72" s="477"/>
      <c r="DR72" s="477"/>
      <c r="DS72" s="477"/>
      <c r="DT72" s="477"/>
      <c r="DU72" s="477"/>
      <c r="DV72" s="477"/>
      <c r="DW72" s="477"/>
      <c r="DX72" s="477"/>
      <c r="DY72" s="477"/>
      <c r="DZ72" s="477"/>
      <c r="EA72" s="477"/>
      <c r="EB72" s="477"/>
      <c r="EC72" s="477"/>
      <c r="ED72" s="477"/>
      <c r="EE72" s="477"/>
      <c r="EF72" s="477"/>
      <c r="EG72" s="477"/>
      <c r="EH72" s="477"/>
      <c r="EI72" s="477"/>
      <c r="EJ72" s="477"/>
      <c r="EK72" s="477"/>
      <c r="EL72" s="477"/>
      <c r="EM72" s="477"/>
      <c r="EN72" s="477"/>
      <c r="EO72" s="477"/>
      <c r="EP72" s="477"/>
      <c r="EQ72" s="477"/>
      <c r="ER72" s="477"/>
      <c r="ES72" s="477"/>
      <c r="ET72" s="477"/>
      <c r="EU72" s="477"/>
      <c r="EV72" s="477"/>
      <c r="EW72" s="477"/>
      <c r="EX72" s="477"/>
      <c r="EY72" s="477"/>
      <c r="EZ72" s="477"/>
      <c r="FA72" s="477"/>
      <c r="FB72" s="477"/>
      <c r="FC72" s="477"/>
      <c r="FD72" s="477"/>
      <c r="FE72" s="477"/>
      <c r="FF72" s="477"/>
      <c r="FG72" s="477"/>
      <c r="FH72" s="477"/>
      <c r="FI72" s="477"/>
      <c r="FJ72" s="477"/>
      <c r="FK72" s="477"/>
      <c r="FL72" s="477"/>
      <c r="FM72" s="477"/>
      <c r="FN72" s="477"/>
      <c r="FO72" s="477"/>
      <c r="FP72" s="477"/>
      <c r="FQ72" s="477"/>
      <c r="FR72" s="477"/>
      <c r="FS72" s="477"/>
      <c r="FT72" s="477"/>
      <c r="FU72" s="477"/>
      <c r="FV72" s="477"/>
      <c r="FW72" s="477"/>
      <c r="FX72" s="477"/>
      <c r="FY72" s="477"/>
      <c r="FZ72" s="477"/>
      <c r="GA72" s="477"/>
      <c r="GB72" s="477"/>
      <c r="GC72" s="477"/>
      <c r="GD72" s="477"/>
      <c r="GE72" s="477"/>
      <c r="GF72" s="477"/>
      <c r="GG72" s="477"/>
      <c r="GH72" s="477"/>
      <c r="GI72" s="477"/>
      <c r="GJ72" s="477"/>
      <c r="GK72" s="477"/>
      <c r="GL72" s="477"/>
      <c r="GM72" s="477"/>
      <c r="GN72" s="477"/>
      <c r="GO72" s="477"/>
      <c r="GP72" s="477"/>
      <c r="GQ72" s="477"/>
      <c r="GR72" s="477"/>
      <c r="GS72" s="477"/>
      <c r="GT72" s="477"/>
      <c r="GU72" s="477"/>
      <c r="GV72" s="477"/>
      <c r="GW72" s="477"/>
      <c r="GX72" s="477"/>
      <c r="GY72" s="477"/>
      <c r="GZ72" s="477"/>
      <c r="HA72" s="477"/>
      <c r="HB72" s="477"/>
      <c r="HC72" s="477"/>
      <c r="HD72" s="477"/>
      <c r="HE72" s="477"/>
      <c r="HF72" s="477"/>
      <c r="HG72" s="477"/>
      <c r="HH72" s="477"/>
      <c r="HI72" s="477"/>
      <c r="HJ72" s="477"/>
      <c r="HK72" s="477"/>
      <c r="HL72" s="477"/>
      <c r="HM72" s="477"/>
      <c r="HN72" s="477"/>
      <c r="HO72" s="477"/>
      <c r="HP72" s="477"/>
      <c r="HQ72" s="477"/>
      <c r="HR72" s="477"/>
      <c r="HS72" s="477"/>
      <c r="HT72" s="477"/>
      <c r="HU72" s="477"/>
      <c r="HV72" s="477"/>
      <c r="HW72" s="477"/>
      <c r="HX72" s="477"/>
      <c r="HY72" s="477"/>
      <c r="HZ72" s="477"/>
      <c r="IA72" s="477"/>
      <c r="IB72" s="477"/>
      <c r="IC72" s="477"/>
      <c r="ID72" s="477"/>
      <c r="IE72" s="477"/>
      <c r="IF72" s="477"/>
      <c r="IG72" s="477"/>
      <c r="IH72" s="477"/>
      <c r="II72" s="477"/>
      <c r="IJ72" s="477"/>
      <c r="IK72" s="477"/>
      <c r="IL72" s="477"/>
      <c r="IM72" s="477"/>
      <c r="IN72" s="477"/>
      <c r="IO72" s="477"/>
      <c r="IP72" s="477"/>
      <c r="IQ72" s="477"/>
      <c r="IR72" s="477"/>
      <c r="IS72" s="477"/>
      <c r="IT72" s="477"/>
      <c r="IU72" s="477"/>
      <c r="IV72" s="477"/>
    </row>
    <row r="73" spans="1:256">
      <c r="A73" s="488"/>
      <c r="B73" s="488"/>
      <c r="C73" s="488"/>
      <c r="D73" s="488"/>
      <c r="E73" s="488"/>
      <c r="F73" s="488"/>
      <c r="G73" s="472"/>
      <c r="H73" s="472"/>
      <c r="I73" s="472"/>
      <c r="J73" s="472"/>
      <c r="K73" s="472"/>
      <c r="L73"/>
      <c r="M73" s="477"/>
      <c r="N73" s="477"/>
      <c r="O73" s="477"/>
      <c r="P73" s="477"/>
      <c r="Q73" s="477"/>
      <c r="R73" s="477"/>
      <c r="S73" s="477"/>
      <c r="T73" s="477"/>
      <c r="U73" s="477"/>
      <c r="V73" s="477"/>
      <c r="W73" s="477"/>
      <c r="X73" s="477"/>
      <c r="Y73" s="477"/>
      <c r="Z73" s="477"/>
      <c r="AA73" s="477"/>
      <c r="AB73" s="477"/>
      <c r="AC73" s="477"/>
      <c r="AD73" s="477"/>
      <c r="AE73" s="477"/>
      <c r="AF73" s="477"/>
      <c r="AG73" s="477"/>
      <c r="AH73" s="477"/>
      <c r="AI73" s="477"/>
      <c r="AJ73" s="477"/>
      <c r="AK73" s="477"/>
      <c r="AL73" s="477"/>
      <c r="AM73" s="477"/>
      <c r="AN73" s="477"/>
      <c r="AO73" s="477"/>
      <c r="AP73" s="477"/>
      <c r="AQ73" s="477"/>
      <c r="AR73" s="477"/>
      <c r="AS73" s="477"/>
      <c r="AT73" s="477"/>
      <c r="AU73" s="477"/>
      <c r="AV73" s="477"/>
      <c r="AW73" s="477"/>
      <c r="AX73" s="477"/>
      <c r="AY73" s="477"/>
      <c r="AZ73" s="477"/>
      <c r="BA73" s="477"/>
      <c r="BB73" s="477"/>
      <c r="BC73" s="477"/>
      <c r="BD73" s="477"/>
      <c r="BE73" s="477"/>
      <c r="BF73" s="477"/>
      <c r="BG73" s="477"/>
      <c r="BH73" s="477"/>
      <c r="BI73" s="477"/>
      <c r="BJ73" s="477"/>
      <c r="BK73" s="477"/>
      <c r="BL73" s="477"/>
      <c r="BM73" s="477"/>
      <c r="BN73" s="477"/>
      <c r="BO73" s="477"/>
      <c r="BP73" s="477"/>
      <c r="BQ73" s="477"/>
      <c r="BR73" s="477"/>
      <c r="BS73" s="477"/>
      <c r="BT73" s="477"/>
      <c r="BU73" s="477"/>
      <c r="BV73" s="477"/>
      <c r="BW73" s="477"/>
      <c r="BX73" s="477"/>
      <c r="BY73" s="477"/>
      <c r="BZ73" s="477"/>
      <c r="CA73" s="477"/>
      <c r="CB73" s="477"/>
      <c r="CC73" s="477"/>
      <c r="CD73" s="477"/>
      <c r="CE73" s="477"/>
      <c r="CF73" s="477"/>
      <c r="CG73" s="477"/>
      <c r="CH73" s="477"/>
      <c r="CI73" s="477"/>
      <c r="CJ73" s="477"/>
      <c r="CK73" s="477"/>
      <c r="CL73" s="477"/>
      <c r="CM73" s="477"/>
      <c r="CN73" s="477"/>
      <c r="CO73" s="477"/>
      <c r="CP73" s="477"/>
      <c r="CQ73" s="477"/>
      <c r="CR73" s="477"/>
      <c r="CS73" s="477"/>
      <c r="CT73" s="477"/>
      <c r="CU73" s="477"/>
      <c r="CV73" s="477"/>
      <c r="CW73" s="477"/>
      <c r="CX73" s="477"/>
      <c r="CY73" s="477"/>
      <c r="CZ73" s="477"/>
      <c r="DA73" s="477"/>
      <c r="DB73" s="477"/>
      <c r="DC73" s="477"/>
      <c r="DD73" s="477"/>
      <c r="DE73" s="477"/>
      <c r="DF73" s="477"/>
      <c r="DG73" s="477"/>
      <c r="DH73" s="477"/>
      <c r="DI73" s="477"/>
      <c r="DJ73" s="477"/>
      <c r="DK73" s="477"/>
      <c r="DL73" s="477"/>
      <c r="DM73" s="477"/>
      <c r="DN73" s="477"/>
      <c r="DO73" s="477"/>
      <c r="DP73" s="477"/>
      <c r="DQ73" s="477"/>
      <c r="DR73" s="477"/>
      <c r="DS73" s="477"/>
      <c r="DT73" s="477"/>
      <c r="DU73" s="477"/>
      <c r="DV73" s="477"/>
      <c r="DW73" s="477"/>
      <c r="DX73" s="477"/>
      <c r="DY73" s="477"/>
      <c r="DZ73" s="477"/>
      <c r="EA73" s="477"/>
      <c r="EB73" s="477"/>
      <c r="EC73" s="477"/>
      <c r="ED73" s="477"/>
      <c r="EE73" s="477"/>
      <c r="EF73" s="477"/>
      <c r="EG73" s="477"/>
      <c r="EH73" s="477"/>
      <c r="EI73" s="477"/>
      <c r="EJ73" s="477"/>
      <c r="EK73" s="477"/>
      <c r="EL73" s="477"/>
      <c r="EM73" s="477"/>
      <c r="EN73" s="477"/>
      <c r="EO73" s="477"/>
      <c r="EP73" s="477"/>
      <c r="EQ73" s="477"/>
      <c r="ER73" s="477"/>
      <c r="ES73" s="477"/>
      <c r="ET73" s="477"/>
      <c r="EU73" s="477"/>
      <c r="EV73" s="477"/>
      <c r="EW73" s="477"/>
      <c r="EX73" s="477"/>
      <c r="EY73" s="477"/>
      <c r="EZ73" s="477"/>
      <c r="FA73" s="477"/>
      <c r="FB73" s="477"/>
      <c r="FC73" s="477"/>
      <c r="FD73" s="477"/>
      <c r="FE73" s="477"/>
      <c r="FF73" s="477"/>
      <c r="FG73" s="477"/>
      <c r="FH73" s="477"/>
      <c r="FI73" s="477"/>
      <c r="FJ73" s="477"/>
      <c r="FK73" s="477"/>
      <c r="FL73" s="477"/>
      <c r="FM73" s="477"/>
      <c r="FN73" s="477"/>
      <c r="FO73" s="477"/>
      <c r="FP73" s="477"/>
      <c r="FQ73" s="477"/>
      <c r="FR73" s="477"/>
      <c r="FS73" s="477"/>
      <c r="FT73" s="477"/>
      <c r="FU73" s="477"/>
      <c r="FV73" s="477"/>
      <c r="FW73" s="477"/>
      <c r="FX73" s="477"/>
      <c r="FY73" s="477"/>
      <c r="FZ73" s="477"/>
      <c r="GA73" s="477"/>
      <c r="GB73" s="477"/>
      <c r="GC73" s="477"/>
      <c r="GD73" s="477"/>
      <c r="GE73" s="477"/>
      <c r="GF73" s="477"/>
      <c r="GG73" s="477"/>
      <c r="GH73" s="477"/>
      <c r="GI73" s="477"/>
      <c r="GJ73" s="477"/>
      <c r="GK73" s="477"/>
      <c r="GL73" s="477"/>
      <c r="GM73" s="477"/>
      <c r="GN73" s="477"/>
      <c r="GO73" s="477"/>
      <c r="GP73" s="477"/>
      <c r="GQ73" s="477"/>
      <c r="GR73" s="477"/>
      <c r="GS73" s="477"/>
      <c r="GT73" s="477"/>
      <c r="GU73" s="477"/>
      <c r="GV73" s="477"/>
      <c r="GW73" s="477"/>
      <c r="GX73" s="477"/>
      <c r="GY73" s="477"/>
      <c r="GZ73" s="477"/>
      <c r="HA73" s="477"/>
      <c r="HB73" s="477"/>
      <c r="HC73" s="477"/>
      <c r="HD73" s="477"/>
      <c r="HE73" s="477"/>
      <c r="HF73" s="477"/>
      <c r="HG73" s="477"/>
      <c r="HH73" s="477"/>
      <c r="HI73" s="477"/>
      <c r="HJ73" s="477"/>
      <c r="HK73" s="477"/>
      <c r="HL73" s="477"/>
      <c r="HM73" s="477"/>
      <c r="HN73" s="477"/>
      <c r="HO73" s="477"/>
      <c r="HP73" s="477"/>
      <c r="HQ73" s="477"/>
      <c r="HR73" s="477"/>
      <c r="HS73" s="477"/>
      <c r="HT73" s="477"/>
      <c r="HU73" s="477"/>
      <c r="HV73" s="477"/>
      <c r="HW73" s="477"/>
      <c r="HX73" s="477"/>
      <c r="HY73" s="477"/>
      <c r="HZ73" s="477"/>
      <c r="IA73" s="477"/>
      <c r="IB73" s="477"/>
      <c r="IC73" s="477"/>
      <c r="ID73" s="477"/>
      <c r="IE73" s="477"/>
      <c r="IF73" s="477"/>
      <c r="IG73" s="477"/>
      <c r="IH73" s="477"/>
      <c r="II73" s="477"/>
      <c r="IJ73" s="477"/>
      <c r="IK73" s="477"/>
      <c r="IL73" s="477"/>
      <c r="IM73" s="477"/>
      <c r="IN73" s="477"/>
      <c r="IO73" s="477"/>
      <c r="IP73" s="477"/>
      <c r="IQ73" s="477"/>
      <c r="IR73" s="477"/>
      <c r="IS73" s="477"/>
      <c r="IT73" s="477"/>
      <c r="IU73" s="477"/>
      <c r="IV73" s="477"/>
    </row>
    <row r="74" spans="1:256">
      <c r="A74"/>
      <c r="B74"/>
      <c r="C74"/>
      <c r="D74"/>
      <c r="E74" s="488"/>
      <c r="F74" s="488"/>
      <c r="G74" s="472"/>
      <c r="H74"/>
      <c r="I74" s="474"/>
      <c r="J74"/>
      <c r="K74" s="474"/>
      <c r="L74"/>
      <c r="M74" s="477"/>
      <c r="N74" s="477"/>
      <c r="O74" s="477"/>
      <c r="P74" s="477"/>
      <c r="Q74" s="477"/>
      <c r="R74" s="477"/>
      <c r="S74" s="477"/>
      <c r="T74" s="477"/>
      <c r="U74" s="477"/>
      <c r="V74" s="477"/>
      <c r="W74" s="477"/>
      <c r="X74" s="477"/>
      <c r="Y74" s="477"/>
      <c r="Z74" s="477"/>
      <c r="AA74" s="477"/>
      <c r="AB74" s="477"/>
      <c r="AC74" s="477"/>
      <c r="AD74" s="477"/>
      <c r="AE74" s="477"/>
      <c r="AF74" s="477"/>
      <c r="AG74" s="477"/>
      <c r="AH74" s="477"/>
      <c r="AI74" s="477"/>
      <c r="AJ74" s="477"/>
      <c r="AK74" s="477"/>
      <c r="AL74" s="477"/>
      <c r="AM74" s="477"/>
      <c r="AN74" s="477"/>
      <c r="AO74" s="477"/>
      <c r="AP74" s="477"/>
      <c r="AQ74" s="477"/>
      <c r="AR74" s="477"/>
      <c r="AS74" s="477"/>
      <c r="AT74" s="477"/>
      <c r="AU74" s="477"/>
      <c r="AV74" s="477"/>
      <c r="AW74" s="477"/>
      <c r="AX74" s="477"/>
      <c r="AY74" s="477"/>
      <c r="AZ74" s="477"/>
      <c r="BA74" s="477"/>
      <c r="BB74" s="477"/>
      <c r="BC74" s="477"/>
      <c r="BD74" s="477"/>
      <c r="BE74" s="477"/>
      <c r="BF74" s="477"/>
      <c r="BG74" s="477"/>
      <c r="BH74" s="477"/>
      <c r="BI74" s="477"/>
      <c r="BJ74" s="477"/>
      <c r="BK74" s="477"/>
      <c r="BL74" s="477"/>
      <c r="BM74" s="477"/>
      <c r="BN74" s="477"/>
      <c r="BO74" s="477"/>
      <c r="BP74" s="477"/>
      <c r="BQ74" s="477"/>
      <c r="BR74" s="477"/>
      <c r="BS74" s="477"/>
      <c r="BT74" s="477"/>
      <c r="BU74" s="477"/>
      <c r="BV74" s="477"/>
      <c r="BW74" s="477"/>
      <c r="BX74" s="477"/>
      <c r="BY74" s="477"/>
      <c r="BZ74" s="477"/>
      <c r="CA74" s="477"/>
      <c r="CB74" s="477"/>
      <c r="CC74" s="477"/>
      <c r="CD74" s="477"/>
      <c r="CE74" s="477"/>
      <c r="CF74" s="477"/>
      <c r="CG74" s="477"/>
      <c r="CH74" s="477"/>
      <c r="CI74" s="477"/>
      <c r="CJ74" s="477"/>
      <c r="CK74" s="477"/>
      <c r="CL74" s="477"/>
      <c r="CM74" s="477"/>
      <c r="CN74" s="477"/>
      <c r="CO74" s="477"/>
      <c r="CP74" s="477"/>
      <c r="CQ74" s="477"/>
      <c r="CR74" s="477"/>
      <c r="CS74" s="477"/>
      <c r="CT74" s="477"/>
      <c r="CU74" s="477"/>
      <c r="CV74" s="477"/>
      <c r="CW74" s="477"/>
      <c r="CX74" s="477"/>
      <c r="CY74" s="477"/>
      <c r="CZ74" s="477"/>
      <c r="DA74" s="477"/>
      <c r="DB74" s="477"/>
      <c r="DC74" s="477"/>
      <c r="DD74" s="477"/>
      <c r="DE74" s="477"/>
      <c r="DF74" s="477"/>
      <c r="DG74" s="477"/>
      <c r="DH74" s="477"/>
      <c r="DI74" s="477"/>
      <c r="DJ74" s="477"/>
      <c r="DK74" s="477"/>
      <c r="DL74" s="477"/>
      <c r="DM74" s="477"/>
      <c r="DN74" s="477"/>
      <c r="DO74" s="477"/>
      <c r="DP74" s="477"/>
      <c r="DQ74" s="477"/>
      <c r="DR74" s="477"/>
      <c r="DS74" s="477"/>
      <c r="DT74" s="477"/>
      <c r="DU74" s="477"/>
      <c r="DV74" s="477"/>
      <c r="DW74" s="477"/>
      <c r="DX74" s="477"/>
      <c r="DY74" s="477"/>
      <c r="DZ74" s="477"/>
      <c r="EA74" s="477"/>
      <c r="EB74" s="477"/>
      <c r="EC74" s="477"/>
      <c r="ED74" s="477"/>
      <c r="EE74" s="477"/>
      <c r="EF74" s="477"/>
      <c r="EG74" s="477"/>
      <c r="EH74" s="477"/>
      <c r="EI74" s="477"/>
      <c r="EJ74" s="477"/>
      <c r="EK74" s="477"/>
      <c r="EL74" s="477"/>
      <c r="EM74" s="477"/>
      <c r="EN74" s="477"/>
      <c r="EO74" s="477"/>
      <c r="EP74" s="477"/>
      <c r="EQ74" s="477"/>
      <c r="ER74" s="477"/>
      <c r="ES74" s="477"/>
      <c r="ET74" s="477"/>
      <c r="EU74" s="477"/>
      <c r="EV74" s="477"/>
      <c r="EW74" s="477"/>
      <c r="EX74" s="477"/>
      <c r="EY74" s="477"/>
      <c r="EZ74" s="477"/>
      <c r="FA74" s="477"/>
      <c r="FB74" s="477"/>
      <c r="FC74" s="477"/>
      <c r="FD74" s="477"/>
      <c r="FE74" s="477"/>
      <c r="FF74" s="477"/>
      <c r="FG74" s="477"/>
      <c r="FH74" s="477"/>
      <c r="FI74" s="477"/>
      <c r="FJ74" s="477"/>
      <c r="FK74" s="477"/>
      <c r="FL74" s="477"/>
      <c r="FM74" s="477"/>
      <c r="FN74" s="477"/>
      <c r="FO74" s="477"/>
      <c r="FP74" s="477"/>
      <c r="FQ74" s="477"/>
      <c r="FR74" s="477"/>
      <c r="FS74" s="477"/>
      <c r="FT74" s="477"/>
      <c r="FU74" s="477"/>
      <c r="FV74" s="477"/>
      <c r="FW74" s="477"/>
      <c r="FX74" s="477"/>
      <c r="FY74" s="477"/>
      <c r="FZ74" s="477"/>
      <c r="GA74" s="477"/>
      <c r="GB74" s="477"/>
      <c r="GC74" s="477"/>
      <c r="GD74" s="477"/>
      <c r="GE74" s="477"/>
      <c r="GF74" s="477"/>
      <c r="GG74" s="477"/>
      <c r="GH74" s="477"/>
      <c r="GI74" s="477"/>
      <c r="GJ74" s="477"/>
      <c r="GK74" s="477"/>
      <c r="GL74" s="477"/>
      <c r="GM74" s="477"/>
      <c r="GN74" s="477"/>
      <c r="GO74" s="477"/>
      <c r="GP74" s="477"/>
      <c r="GQ74" s="477"/>
      <c r="GR74" s="477"/>
      <c r="GS74" s="477"/>
      <c r="GT74" s="477"/>
      <c r="GU74" s="477"/>
      <c r="GV74" s="477"/>
      <c r="GW74" s="477"/>
      <c r="GX74" s="477"/>
      <c r="GY74" s="477"/>
      <c r="GZ74" s="477"/>
      <c r="HA74" s="477"/>
      <c r="HB74" s="477"/>
      <c r="HC74" s="477"/>
      <c r="HD74" s="477"/>
      <c r="HE74" s="477"/>
      <c r="HF74" s="477"/>
      <c r="HG74" s="477"/>
      <c r="HH74" s="477"/>
      <c r="HI74" s="477"/>
      <c r="HJ74" s="477"/>
      <c r="HK74" s="477"/>
      <c r="HL74" s="477"/>
      <c r="HM74" s="477"/>
      <c r="HN74" s="477"/>
      <c r="HO74" s="477"/>
      <c r="HP74" s="477"/>
      <c r="HQ74" s="477"/>
      <c r="HR74" s="477"/>
      <c r="HS74" s="477"/>
      <c r="HT74" s="477"/>
      <c r="HU74" s="477"/>
      <c r="HV74" s="477"/>
      <c r="HW74" s="477"/>
      <c r="HX74" s="477"/>
      <c r="HY74" s="477"/>
      <c r="HZ74" s="477"/>
      <c r="IA74" s="477"/>
      <c r="IB74" s="477"/>
      <c r="IC74" s="477"/>
      <c r="ID74" s="477"/>
      <c r="IE74" s="477"/>
      <c r="IF74" s="477"/>
      <c r="IG74" s="477"/>
      <c r="IH74" s="477"/>
      <c r="II74" s="477"/>
      <c r="IJ74" s="477"/>
      <c r="IK74" s="477"/>
      <c r="IL74" s="477"/>
      <c r="IM74" s="477"/>
      <c r="IN74" s="477"/>
      <c r="IO74" s="477"/>
      <c r="IP74" s="477"/>
      <c r="IQ74" s="477"/>
      <c r="IR74" s="477"/>
      <c r="IS74" s="477"/>
      <c r="IT74" s="477"/>
      <c r="IU74" s="477"/>
      <c r="IV74" s="477"/>
    </row>
    <row r="75" spans="1:256">
      <c r="A75"/>
      <c r="B75"/>
      <c r="C75"/>
      <c r="D75"/>
      <c r="E75" s="488"/>
      <c r="F75" s="488"/>
      <c r="G75" s="472"/>
      <c r="H75"/>
      <c r="I75" s="474"/>
      <c r="J75"/>
      <c r="K75" s="474"/>
      <c r="L75"/>
      <c r="M75" s="477"/>
      <c r="N75" s="477"/>
      <c r="O75" s="477"/>
      <c r="P75" s="477"/>
      <c r="Q75" s="477"/>
      <c r="R75" s="477"/>
      <c r="S75" s="477"/>
      <c r="T75" s="477"/>
      <c r="U75" s="477"/>
      <c r="V75" s="477"/>
      <c r="W75" s="477"/>
      <c r="X75" s="477"/>
      <c r="Y75" s="477"/>
      <c r="Z75" s="477"/>
      <c r="AA75" s="477"/>
      <c r="AB75" s="477"/>
      <c r="AC75" s="477"/>
      <c r="AD75" s="477"/>
      <c r="AE75" s="477"/>
      <c r="AF75" s="477"/>
      <c r="AG75" s="477"/>
      <c r="AH75" s="477"/>
      <c r="AI75" s="477"/>
      <c r="AJ75" s="477"/>
      <c r="AK75" s="477"/>
      <c r="AL75" s="477"/>
      <c r="AM75" s="477"/>
      <c r="AN75" s="477"/>
      <c r="AO75" s="477"/>
      <c r="AP75" s="477"/>
      <c r="AQ75" s="477"/>
      <c r="AR75" s="477"/>
      <c r="AS75" s="477"/>
      <c r="AT75" s="477"/>
      <c r="AU75" s="477"/>
      <c r="AV75" s="477"/>
      <c r="AW75" s="477"/>
      <c r="AX75" s="477"/>
      <c r="AY75" s="477"/>
      <c r="AZ75" s="477"/>
      <c r="BA75" s="477"/>
      <c r="BB75" s="477"/>
      <c r="BC75" s="477"/>
      <c r="BD75" s="477"/>
      <c r="BE75" s="477"/>
      <c r="BF75" s="477"/>
      <c r="BG75" s="477"/>
      <c r="BH75" s="477"/>
      <c r="BI75" s="477"/>
      <c r="BJ75" s="477"/>
      <c r="BK75" s="477"/>
      <c r="BL75" s="477"/>
      <c r="BM75" s="477"/>
      <c r="BN75" s="477"/>
      <c r="BO75" s="477"/>
      <c r="BP75" s="477"/>
      <c r="BQ75" s="477"/>
      <c r="BR75" s="477"/>
      <c r="BS75" s="477"/>
      <c r="BT75" s="477"/>
      <c r="BU75" s="477"/>
      <c r="BV75" s="477"/>
      <c r="BW75" s="477"/>
      <c r="BX75" s="477"/>
      <c r="BY75" s="477"/>
      <c r="BZ75" s="477"/>
      <c r="CA75" s="477"/>
      <c r="CB75" s="477"/>
      <c r="CC75" s="477"/>
      <c r="CD75" s="477"/>
      <c r="CE75" s="477"/>
      <c r="CF75" s="477"/>
      <c r="CG75" s="477"/>
      <c r="CH75" s="477"/>
      <c r="CI75" s="477"/>
      <c r="CJ75" s="477"/>
      <c r="CK75" s="477"/>
      <c r="CL75" s="477"/>
      <c r="CM75" s="477"/>
      <c r="CN75" s="477"/>
      <c r="CO75" s="477"/>
      <c r="CP75" s="477"/>
      <c r="CQ75" s="477"/>
      <c r="CR75" s="477"/>
      <c r="CS75" s="477"/>
      <c r="CT75" s="477"/>
      <c r="CU75" s="477"/>
      <c r="CV75" s="477"/>
      <c r="CW75" s="477"/>
      <c r="CX75" s="477"/>
      <c r="CY75" s="477"/>
      <c r="CZ75" s="477"/>
      <c r="DA75" s="477"/>
      <c r="DB75" s="477"/>
      <c r="DC75" s="477"/>
      <c r="DD75" s="477"/>
      <c r="DE75" s="477"/>
      <c r="DF75" s="477"/>
      <c r="DG75" s="477"/>
      <c r="DH75" s="477"/>
      <c r="DI75" s="477"/>
      <c r="DJ75" s="477"/>
      <c r="DK75" s="477"/>
      <c r="DL75" s="477"/>
      <c r="DM75" s="477"/>
      <c r="DN75" s="477"/>
      <c r="DO75" s="477"/>
      <c r="DP75" s="477"/>
      <c r="DQ75" s="477"/>
      <c r="DR75" s="477"/>
      <c r="DS75" s="477"/>
      <c r="DT75" s="477"/>
      <c r="DU75" s="477"/>
      <c r="DV75" s="477"/>
      <c r="DW75" s="477"/>
      <c r="DX75" s="477"/>
      <c r="DY75" s="477"/>
      <c r="DZ75" s="477"/>
      <c r="EA75" s="477"/>
      <c r="EB75" s="477"/>
      <c r="EC75" s="477"/>
      <c r="ED75" s="477"/>
      <c r="EE75" s="477"/>
      <c r="EF75" s="477"/>
      <c r="EG75" s="477"/>
      <c r="EH75" s="477"/>
      <c r="EI75" s="477"/>
      <c r="EJ75" s="477"/>
      <c r="EK75" s="477"/>
      <c r="EL75" s="477"/>
      <c r="EM75" s="477"/>
      <c r="EN75" s="477"/>
      <c r="EO75" s="477"/>
      <c r="EP75" s="477"/>
      <c r="EQ75" s="477"/>
      <c r="ER75" s="477"/>
      <c r="ES75" s="477"/>
      <c r="ET75" s="477"/>
      <c r="EU75" s="477"/>
      <c r="EV75" s="477"/>
      <c r="EW75" s="477"/>
      <c r="EX75" s="477"/>
      <c r="EY75" s="477"/>
      <c r="EZ75" s="477"/>
      <c r="FA75" s="477"/>
      <c r="FB75" s="477"/>
      <c r="FC75" s="477"/>
      <c r="FD75" s="477"/>
      <c r="FE75" s="477"/>
      <c r="FF75" s="477"/>
      <c r="FG75" s="477"/>
      <c r="FH75" s="477"/>
      <c r="FI75" s="477"/>
      <c r="FJ75" s="477"/>
      <c r="FK75" s="477"/>
      <c r="FL75" s="477"/>
      <c r="FM75" s="477"/>
      <c r="FN75" s="477"/>
      <c r="FO75" s="477"/>
      <c r="FP75" s="477"/>
      <c r="FQ75" s="477"/>
      <c r="FR75" s="477"/>
      <c r="FS75" s="477"/>
      <c r="FT75" s="477"/>
      <c r="FU75" s="477"/>
      <c r="FV75" s="477"/>
      <c r="FW75" s="477"/>
      <c r="FX75" s="477"/>
      <c r="FY75" s="477"/>
      <c r="FZ75" s="477"/>
      <c r="GA75" s="477"/>
      <c r="GB75" s="477"/>
      <c r="GC75" s="477"/>
      <c r="GD75" s="477"/>
      <c r="GE75" s="477"/>
      <c r="GF75" s="477"/>
      <c r="GG75" s="477"/>
      <c r="GH75" s="477"/>
      <c r="GI75" s="477"/>
      <c r="GJ75" s="477"/>
      <c r="GK75" s="477"/>
      <c r="GL75" s="477"/>
      <c r="GM75" s="477"/>
      <c r="GN75" s="477"/>
      <c r="GO75" s="477"/>
      <c r="GP75" s="477"/>
      <c r="GQ75" s="477"/>
      <c r="GR75" s="477"/>
      <c r="GS75" s="477"/>
      <c r="GT75" s="477"/>
      <c r="GU75" s="477"/>
      <c r="GV75" s="477"/>
      <c r="GW75" s="477"/>
      <c r="GX75" s="477"/>
      <c r="GY75" s="477"/>
      <c r="GZ75" s="477"/>
      <c r="HA75" s="477"/>
      <c r="HB75" s="477"/>
      <c r="HC75" s="477"/>
      <c r="HD75" s="477"/>
      <c r="HE75" s="477"/>
      <c r="HF75" s="477"/>
      <c r="HG75" s="477"/>
      <c r="HH75" s="477"/>
      <c r="HI75" s="477"/>
      <c r="HJ75" s="477"/>
      <c r="HK75" s="477"/>
      <c r="HL75" s="477"/>
      <c r="HM75" s="477"/>
      <c r="HN75" s="477"/>
      <c r="HO75" s="477"/>
      <c r="HP75" s="477"/>
      <c r="HQ75" s="477"/>
      <c r="HR75" s="477"/>
      <c r="HS75" s="477"/>
      <c r="HT75" s="477"/>
      <c r="HU75" s="477"/>
      <c r="HV75" s="477"/>
      <c r="HW75" s="477"/>
      <c r="HX75" s="477"/>
      <c r="HY75" s="477"/>
      <c r="HZ75" s="477"/>
      <c r="IA75" s="477"/>
      <c r="IB75" s="477"/>
      <c r="IC75" s="477"/>
      <c r="ID75" s="477"/>
      <c r="IE75" s="477"/>
      <c r="IF75" s="477"/>
      <c r="IG75" s="477"/>
      <c r="IH75" s="477"/>
      <c r="II75" s="477"/>
      <c r="IJ75" s="477"/>
      <c r="IK75" s="477"/>
      <c r="IL75" s="477"/>
      <c r="IM75" s="477"/>
      <c r="IN75" s="477"/>
      <c r="IO75" s="477"/>
      <c r="IP75" s="477"/>
      <c r="IQ75" s="477"/>
      <c r="IR75" s="477"/>
      <c r="IS75" s="477"/>
      <c r="IT75" s="477"/>
      <c r="IU75" s="477"/>
      <c r="IV75" s="477"/>
    </row>
    <row r="76" spans="1:256">
      <c r="A76"/>
      <c r="B76"/>
      <c r="C76"/>
      <c r="D76"/>
      <c r="E76" s="488"/>
      <c r="F76" s="488"/>
      <c r="G76" s="472"/>
      <c r="H76"/>
      <c r="I76" s="474"/>
      <c r="J76"/>
      <c r="K76" s="474"/>
      <c r="L76"/>
      <c r="M76" s="477"/>
      <c r="N76" s="477"/>
      <c r="O76" s="477"/>
      <c r="P76" s="477"/>
      <c r="Q76" s="477"/>
      <c r="R76" s="477"/>
      <c r="S76" s="477"/>
      <c r="T76" s="477"/>
      <c r="U76" s="477"/>
      <c r="V76" s="477"/>
      <c r="W76" s="477"/>
      <c r="X76" s="477"/>
      <c r="Y76" s="477"/>
      <c r="Z76" s="477"/>
      <c r="AA76" s="477"/>
      <c r="AB76" s="477"/>
      <c r="AC76" s="477"/>
      <c r="AD76" s="477"/>
      <c r="AE76" s="477"/>
      <c r="AF76" s="477"/>
      <c r="AG76" s="477"/>
      <c r="AH76" s="477"/>
      <c r="AI76" s="477"/>
      <c r="AJ76" s="477"/>
      <c r="AK76" s="477"/>
      <c r="AL76" s="477"/>
      <c r="AM76" s="477"/>
      <c r="AN76" s="477"/>
      <c r="AO76" s="477"/>
      <c r="AP76" s="477"/>
      <c r="AQ76" s="477"/>
      <c r="AR76" s="477"/>
      <c r="AS76" s="477"/>
      <c r="AT76" s="477"/>
      <c r="AU76" s="477"/>
      <c r="AV76" s="477"/>
      <c r="AW76" s="477"/>
      <c r="AX76" s="477"/>
      <c r="AY76" s="477"/>
      <c r="AZ76" s="477"/>
      <c r="BA76" s="477"/>
      <c r="BB76" s="477"/>
      <c r="BC76" s="477"/>
      <c r="BD76" s="477"/>
      <c r="BE76" s="477"/>
      <c r="BF76" s="477"/>
      <c r="BG76" s="477"/>
      <c r="BH76" s="477"/>
      <c r="BI76" s="477"/>
      <c r="BJ76" s="477"/>
      <c r="BK76" s="477"/>
      <c r="BL76" s="477"/>
      <c r="BM76" s="477"/>
      <c r="BN76" s="477"/>
      <c r="BO76" s="477"/>
      <c r="BP76" s="477"/>
      <c r="BQ76" s="477"/>
      <c r="BR76" s="477"/>
      <c r="BS76" s="477"/>
      <c r="BT76" s="477"/>
      <c r="BU76" s="477"/>
      <c r="BV76" s="477"/>
      <c r="BW76" s="477"/>
      <c r="BX76" s="477"/>
      <c r="BY76" s="477"/>
      <c r="BZ76" s="477"/>
      <c r="CA76" s="477"/>
      <c r="CB76" s="477"/>
      <c r="CC76" s="477"/>
      <c r="CD76" s="477"/>
      <c r="CE76" s="477"/>
      <c r="CF76" s="477"/>
      <c r="CG76" s="477"/>
      <c r="CH76" s="477"/>
      <c r="CI76" s="477"/>
      <c r="CJ76" s="477"/>
      <c r="CK76" s="477"/>
      <c r="CL76" s="477"/>
      <c r="CM76" s="477"/>
      <c r="CN76" s="477"/>
      <c r="CO76" s="477"/>
      <c r="CP76" s="477"/>
      <c r="CQ76" s="477"/>
      <c r="CR76" s="477"/>
      <c r="CS76" s="477"/>
      <c r="CT76" s="477"/>
      <c r="CU76" s="477"/>
      <c r="CV76" s="477"/>
      <c r="CW76" s="477"/>
      <c r="CX76" s="477"/>
      <c r="CY76" s="477"/>
      <c r="CZ76" s="477"/>
      <c r="DA76" s="477"/>
      <c r="DB76" s="477"/>
      <c r="DC76" s="477"/>
      <c r="DD76" s="477"/>
      <c r="DE76" s="477"/>
      <c r="DF76" s="477"/>
      <c r="DG76" s="477"/>
      <c r="DH76" s="477"/>
      <c r="DI76" s="477"/>
      <c r="DJ76" s="477"/>
      <c r="DK76" s="477"/>
      <c r="DL76" s="477"/>
      <c r="DM76" s="477"/>
      <c r="DN76" s="477"/>
      <c r="DO76" s="477"/>
      <c r="DP76" s="477"/>
      <c r="DQ76" s="477"/>
      <c r="DR76" s="477"/>
      <c r="DS76" s="477"/>
      <c r="DT76" s="477"/>
      <c r="DU76" s="477"/>
      <c r="DV76" s="477"/>
      <c r="DW76" s="477"/>
      <c r="DX76" s="477"/>
      <c r="DY76" s="477"/>
      <c r="DZ76" s="477"/>
      <c r="EA76" s="477"/>
      <c r="EB76" s="477"/>
      <c r="EC76" s="477"/>
      <c r="ED76" s="477"/>
      <c r="EE76" s="477"/>
      <c r="EF76" s="477"/>
      <c r="EG76" s="477"/>
      <c r="EH76" s="477"/>
      <c r="EI76" s="477"/>
      <c r="EJ76" s="477"/>
      <c r="EK76" s="477"/>
      <c r="EL76" s="477"/>
      <c r="EM76" s="477"/>
      <c r="EN76" s="477"/>
      <c r="EO76" s="477"/>
      <c r="EP76" s="477"/>
      <c r="EQ76" s="477"/>
      <c r="ER76" s="477"/>
      <c r="ES76" s="477"/>
      <c r="ET76" s="477"/>
      <c r="EU76" s="477"/>
      <c r="EV76" s="477"/>
      <c r="EW76" s="477"/>
      <c r="EX76" s="477"/>
      <c r="EY76" s="477"/>
      <c r="EZ76" s="477"/>
      <c r="FA76" s="477"/>
      <c r="FB76" s="477"/>
      <c r="FC76" s="477"/>
      <c r="FD76" s="477"/>
      <c r="FE76" s="477"/>
      <c r="FF76" s="477"/>
      <c r="FG76" s="477"/>
      <c r="FH76" s="477"/>
      <c r="FI76" s="477"/>
      <c r="FJ76" s="477"/>
      <c r="FK76" s="477"/>
      <c r="FL76" s="477"/>
      <c r="FM76" s="477"/>
      <c r="FN76" s="477"/>
      <c r="FO76" s="477"/>
      <c r="FP76" s="477"/>
      <c r="FQ76" s="477"/>
      <c r="FR76" s="477"/>
      <c r="FS76" s="477"/>
      <c r="FT76" s="477"/>
      <c r="FU76" s="477"/>
      <c r="FV76" s="477"/>
      <c r="FW76" s="477"/>
      <c r="FX76" s="477"/>
      <c r="FY76" s="477"/>
      <c r="FZ76" s="477"/>
      <c r="GA76" s="477"/>
      <c r="GB76" s="477"/>
      <c r="GC76" s="477"/>
      <c r="GD76" s="477"/>
      <c r="GE76" s="477"/>
      <c r="GF76" s="477"/>
      <c r="GG76" s="477"/>
      <c r="GH76" s="477"/>
      <c r="GI76" s="477"/>
      <c r="GJ76" s="477"/>
      <c r="GK76" s="477"/>
      <c r="GL76" s="477"/>
      <c r="GM76" s="477"/>
      <c r="GN76" s="477"/>
      <c r="GO76" s="477"/>
      <c r="GP76" s="477"/>
      <c r="GQ76" s="477"/>
      <c r="GR76" s="477"/>
      <c r="GS76" s="477"/>
      <c r="GT76" s="477"/>
      <c r="GU76" s="477"/>
      <c r="GV76" s="477"/>
      <c r="GW76" s="477"/>
      <c r="GX76" s="477"/>
      <c r="GY76" s="477"/>
      <c r="GZ76" s="477"/>
      <c r="HA76" s="477"/>
      <c r="HB76" s="477"/>
      <c r="HC76" s="477"/>
      <c r="HD76" s="477"/>
      <c r="HE76" s="477"/>
      <c r="HF76" s="477"/>
      <c r="HG76" s="477"/>
      <c r="HH76" s="477"/>
      <c r="HI76" s="477"/>
      <c r="HJ76" s="477"/>
      <c r="HK76" s="477"/>
      <c r="HL76" s="477"/>
      <c r="HM76" s="477"/>
      <c r="HN76" s="477"/>
      <c r="HO76" s="477"/>
      <c r="HP76" s="477"/>
      <c r="HQ76" s="477"/>
      <c r="HR76" s="477"/>
      <c r="HS76" s="477"/>
      <c r="HT76" s="477"/>
      <c r="HU76" s="477"/>
      <c r="HV76" s="477"/>
      <c r="HW76" s="477"/>
      <c r="HX76" s="477"/>
      <c r="HY76" s="477"/>
      <c r="HZ76" s="477"/>
      <c r="IA76" s="477"/>
      <c r="IB76" s="477"/>
      <c r="IC76" s="477"/>
      <c r="ID76" s="477"/>
      <c r="IE76" s="477"/>
      <c r="IF76" s="477"/>
      <c r="IG76" s="477"/>
      <c r="IH76" s="477"/>
      <c r="II76" s="477"/>
      <c r="IJ76" s="477"/>
      <c r="IK76" s="477"/>
      <c r="IL76" s="477"/>
      <c r="IM76" s="477"/>
      <c r="IN76" s="477"/>
      <c r="IO76" s="477"/>
      <c r="IP76" s="477"/>
      <c r="IQ76" s="477"/>
      <c r="IR76" s="477"/>
      <c r="IS76" s="477"/>
      <c r="IT76" s="477"/>
      <c r="IU76" s="477"/>
      <c r="IV76" s="477"/>
    </row>
    <row r="77" spans="1:256">
      <c r="A77"/>
      <c r="B77"/>
      <c r="C77"/>
      <c r="D77"/>
      <c r="E77" s="488"/>
      <c r="F77" s="488"/>
      <c r="G77" s="472"/>
      <c r="H77"/>
      <c r="I77" s="474"/>
      <c r="J77"/>
      <c r="K77" s="474"/>
      <c r="L77"/>
      <c r="M77" s="477"/>
      <c r="N77" s="477"/>
      <c r="O77" s="477"/>
      <c r="P77" s="477"/>
      <c r="Q77" s="477"/>
      <c r="R77" s="477"/>
      <c r="S77" s="477"/>
      <c r="T77" s="477"/>
      <c r="U77" s="477"/>
      <c r="V77" s="477"/>
      <c r="W77" s="477"/>
      <c r="X77" s="477"/>
      <c r="Y77" s="477"/>
      <c r="Z77" s="477"/>
      <c r="AA77" s="477"/>
      <c r="AB77" s="477"/>
      <c r="AC77" s="477"/>
      <c r="AD77" s="477"/>
      <c r="AE77" s="477"/>
      <c r="AF77" s="477"/>
      <c r="AG77" s="477"/>
      <c r="AH77" s="477"/>
      <c r="AI77" s="477"/>
      <c r="AJ77" s="477"/>
      <c r="AK77" s="477"/>
      <c r="AL77" s="477"/>
      <c r="AM77" s="477"/>
      <c r="AN77" s="477"/>
      <c r="AO77" s="477"/>
      <c r="AP77" s="477"/>
      <c r="AQ77" s="477"/>
      <c r="AR77" s="477"/>
      <c r="AS77" s="477"/>
      <c r="AT77" s="477"/>
      <c r="AU77" s="477"/>
      <c r="AV77" s="477"/>
      <c r="AW77" s="477"/>
      <c r="AX77" s="477"/>
      <c r="AY77" s="477"/>
      <c r="AZ77" s="477"/>
      <c r="BA77" s="477"/>
      <c r="BB77" s="477"/>
      <c r="BC77" s="477"/>
      <c r="BD77" s="477"/>
      <c r="BE77" s="477"/>
      <c r="BF77" s="477"/>
      <c r="BG77" s="477"/>
      <c r="BH77" s="477"/>
      <c r="BI77" s="477"/>
      <c r="BJ77" s="477"/>
      <c r="BK77" s="477"/>
      <c r="BL77" s="477"/>
      <c r="BM77" s="477"/>
      <c r="BN77" s="477"/>
      <c r="BO77" s="477"/>
      <c r="BP77" s="477"/>
      <c r="BQ77" s="477"/>
      <c r="BR77" s="477"/>
      <c r="BS77" s="477"/>
      <c r="BT77" s="477"/>
      <c r="BU77" s="477"/>
      <c r="BV77" s="477"/>
      <c r="BW77" s="477"/>
      <c r="BX77" s="477"/>
      <c r="BY77" s="477"/>
      <c r="BZ77" s="477"/>
      <c r="CA77" s="477"/>
      <c r="CB77" s="477"/>
      <c r="CC77" s="477"/>
      <c r="CD77" s="477"/>
      <c r="CE77" s="477"/>
      <c r="CF77" s="477"/>
      <c r="CG77" s="477"/>
      <c r="CH77" s="477"/>
      <c r="CI77" s="477"/>
      <c r="CJ77" s="477"/>
      <c r="CK77" s="477"/>
      <c r="CL77" s="477"/>
      <c r="CM77" s="477"/>
      <c r="CN77" s="477"/>
      <c r="CO77" s="477"/>
      <c r="CP77" s="477"/>
      <c r="CQ77" s="477"/>
      <c r="CR77" s="477"/>
      <c r="CS77" s="477"/>
      <c r="CT77" s="477"/>
      <c r="CU77" s="477"/>
      <c r="CV77" s="477"/>
      <c r="CW77" s="477"/>
      <c r="CX77" s="477"/>
      <c r="CY77" s="477"/>
      <c r="CZ77" s="477"/>
      <c r="DA77" s="477"/>
      <c r="DB77" s="477"/>
      <c r="DC77" s="477"/>
      <c r="DD77" s="477"/>
      <c r="DE77" s="477"/>
      <c r="DF77" s="477"/>
      <c r="DG77" s="477"/>
      <c r="DH77" s="477"/>
      <c r="DI77" s="477"/>
      <c r="DJ77" s="477"/>
      <c r="DK77" s="477"/>
      <c r="DL77" s="477"/>
      <c r="DM77" s="477"/>
      <c r="DN77" s="477"/>
      <c r="DO77" s="477"/>
      <c r="DP77" s="477"/>
      <c r="DQ77" s="477"/>
      <c r="DR77" s="477"/>
      <c r="DS77" s="477"/>
      <c r="DT77" s="477"/>
      <c r="DU77" s="477"/>
      <c r="DV77" s="477"/>
      <c r="DW77" s="477"/>
      <c r="DX77" s="477"/>
      <c r="DY77" s="477"/>
      <c r="DZ77" s="477"/>
      <c r="EA77" s="477"/>
      <c r="EB77" s="477"/>
      <c r="EC77" s="477"/>
      <c r="ED77" s="477"/>
      <c r="EE77" s="477"/>
      <c r="EF77" s="477"/>
      <c r="EG77" s="477"/>
      <c r="EH77" s="477"/>
      <c r="EI77" s="477"/>
      <c r="EJ77" s="477"/>
      <c r="EK77" s="477"/>
      <c r="EL77" s="477"/>
      <c r="EM77" s="477"/>
      <c r="EN77" s="477"/>
      <c r="EO77" s="477"/>
      <c r="EP77" s="477"/>
      <c r="EQ77" s="477"/>
      <c r="ER77" s="477"/>
      <c r="ES77" s="477"/>
      <c r="ET77" s="477"/>
      <c r="EU77" s="477"/>
      <c r="EV77" s="477"/>
      <c r="EW77" s="477"/>
      <c r="EX77" s="477"/>
      <c r="EY77" s="477"/>
      <c r="EZ77" s="477"/>
      <c r="FA77" s="477"/>
      <c r="FB77" s="477"/>
      <c r="FC77" s="477"/>
      <c r="FD77" s="477"/>
      <c r="FE77" s="477"/>
      <c r="FF77" s="477"/>
      <c r="FG77" s="477"/>
      <c r="FH77" s="477"/>
      <c r="FI77" s="477"/>
      <c r="FJ77" s="477"/>
      <c r="FK77" s="477"/>
      <c r="FL77" s="477"/>
      <c r="FM77" s="477"/>
      <c r="FN77" s="477"/>
      <c r="FO77" s="477"/>
      <c r="FP77" s="477"/>
      <c r="FQ77" s="477"/>
      <c r="FR77" s="477"/>
      <c r="FS77" s="477"/>
      <c r="FT77" s="477"/>
      <c r="FU77" s="477"/>
      <c r="FV77" s="477"/>
      <c r="FW77" s="477"/>
      <c r="FX77" s="477"/>
      <c r="FY77" s="477"/>
      <c r="FZ77" s="477"/>
      <c r="GA77" s="477"/>
      <c r="GB77" s="477"/>
      <c r="GC77" s="477"/>
      <c r="GD77" s="477"/>
      <c r="GE77" s="477"/>
      <c r="GF77" s="477"/>
      <c r="GG77" s="477"/>
      <c r="GH77" s="477"/>
      <c r="GI77" s="477"/>
      <c r="GJ77" s="477"/>
      <c r="GK77" s="477"/>
      <c r="GL77" s="477"/>
      <c r="GM77" s="477"/>
      <c r="GN77" s="477"/>
      <c r="GO77" s="477"/>
      <c r="GP77" s="477"/>
      <c r="GQ77" s="477"/>
      <c r="GR77" s="477"/>
      <c r="GS77" s="477"/>
      <c r="GT77" s="477"/>
      <c r="GU77" s="477"/>
      <c r="GV77" s="477"/>
      <c r="GW77" s="477"/>
      <c r="GX77" s="477"/>
      <c r="GY77" s="477"/>
      <c r="GZ77" s="477"/>
      <c r="HA77" s="477"/>
      <c r="HB77" s="477"/>
      <c r="HC77" s="477"/>
      <c r="HD77" s="477"/>
      <c r="HE77" s="477"/>
      <c r="HF77" s="477"/>
      <c r="HG77" s="477"/>
      <c r="HH77" s="477"/>
      <c r="HI77" s="477"/>
      <c r="HJ77" s="477"/>
      <c r="HK77" s="477"/>
      <c r="HL77" s="477"/>
      <c r="HM77" s="477"/>
      <c r="HN77" s="477"/>
      <c r="HO77" s="477"/>
      <c r="HP77" s="477"/>
      <c r="HQ77" s="477"/>
      <c r="HR77" s="477"/>
      <c r="HS77" s="477"/>
      <c r="HT77" s="477"/>
      <c r="HU77" s="477"/>
      <c r="HV77" s="477"/>
      <c r="HW77" s="477"/>
      <c r="HX77" s="477"/>
      <c r="HY77" s="477"/>
      <c r="HZ77" s="477"/>
      <c r="IA77" s="477"/>
      <c r="IB77" s="477"/>
      <c r="IC77" s="477"/>
      <c r="ID77" s="477"/>
      <c r="IE77" s="477"/>
      <c r="IF77" s="477"/>
      <c r="IG77" s="477"/>
      <c r="IH77" s="477"/>
      <c r="II77" s="477"/>
      <c r="IJ77" s="477"/>
      <c r="IK77" s="477"/>
      <c r="IL77" s="477"/>
      <c r="IM77" s="477"/>
      <c r="IN77" s="477"/>
      <c r="IO77" s="477"/>
      <c r="IP77" s="477"/>
      <c r="IQ77" s="477"/>
      <c r="IR77" s="477"/>
      <c r="IS77" s="477"/>
      <c r="IT77" s="477"/>
      <c r="IU77" s="477"/>
      <c r="IV77" s="477"/>
    </row>
    <row r="78" spans="1:256">
      <c r="A78"/>
      <c r="B78"/>
      <c r="C78"/>
      <c r="D78"/>
      <c r="E78" s="488"/>
      <c r="F78" s="488"/>
      <c r="G78" s="472"/>
      <c r="H78"/>
      <c r="I78" s="474"/>
      <c r="J78"/>
      <c r="K78" s="474"/>
      <c r="L78"/>
      <c r="M78" s="477"/>
      <c r="N78" s="477"/>
      <c r="O78" s="477"/>
      <c r="P78" s="477"/>
      <c r="Q78" s="477"/>
      <c r="R78" s="477"/>
      <c r="S78" s="477"/>
      <c r="T78" s="477"/>
      <c r="U78" s="477"/>
      <c r="V78" s="477"/>
      <c r="W78" s="477"/>
      <c r="X78" s="477"/>
      <c r="Y78" s="477"/>
      <c r="Z78" s="477"/>
      <c r="AA78" s="477"/>
      <c r="AB78" s="477"/>
      <c r="AC78" s="477"/>
      <c r="AD78" s="477"/>
      <c r="AE78" s="477"/>
      <c r="AF78" s="477"/>
      <c r="AG78" s="477"/>
      <c r="AH78" s="477"/>
      <c r="AI78" s="477"/>
      <c r="AJ78" s="477"/>
      <c r="AK78" s="477"/>
      <c r="AL78" s="477"/>
      <c r="AM78" s="477"/>
      <c r="AN78" s="477"/>
      <c r="AO78" s="477"/>
      <c r="AP78" s="477"/>
      <c r="AQ78" s="477"/>
      <c r="AR78" s="477"/>
      <c r="AS78" s="477"/>
      <c r="AT78" s="477"/>
      <c r="AU78" s="477"/>
      <c r="AV78" s="477"/>
      <c r="AW78" s="477"/>
      <c r="AX78" s="477"/>
      <c r="AY78" s="477"/>
      <c r="AZ78" s="477"/>
      <c r="BA78" s="477"/>
      <c r="BB78" s="477"/>
      <c r="BC78" s="477"/>
      <c r="BD78" s="477"/>
      <c r="BE78" s="477"/>
      <c r="BF78" s="477"/>
      <c r="BG78" s="477"/>
      <c r="BH78" s="477"/>
      <c r="BI78" s="477"/>
      <c r="BJ78" s="477"/>
      <c r="BK78" s="477"/>
      <c r="BL78" s="477"/>
      <c r="BM78" s="477"/>
      <c r="BN78" s="477"/>
      <c r="BO78" s="477"/>
      <c r="BP78" s="477"/>
      <c r="BQ78" s="477"/>
      <c r="BR78" s="477"/>
      <c r="BS78" s="477"/>
      <c r="BT78" s="477"/>
      <c r="BU78" s="477"/>
      <c r="BV78" s="477"/>
      <c r="BW78" s="477"/>
      <c r="BX78" s="477"/>
      <c r="BY78" s="477"/>
      <c r="BZ78" s="477"/>
      <c r="CA78" s="477"/>
      <c r="CB78" s="477"/>
      <c r="CC78" s="477"/>
      <c r="CD78" s="477"/>
      <c r="CE78" s="477"/>
      <c r="CF78" s="477"/>
      <c r="CG78" s="477"/>
      <c r="CH78" s="477"/>
      <c r="CI78" s="477"/>
      <c r="CJ78" s="477"/>
      <c r="CK78" s="477"/>
      <c r="CL78" s="477"/>
      <c r="CM78" s="477"/>
      <c r="CN78" s="477"/>
      <c r="CO78" s="477"/>
      <c r="CP78" s="477"/>
      <c r="CQ78" s="477"/>
      <c r="CR78" s="477"/>
      <c r="CS78" s="477"/>
      <c r="CT78" s="477"/>
      <c r="CU78" s="477"/>
      <c r="CV78" s="477"/>
      <c r="CW78" s="477"/>
      <c r="CX78" s="477"/>
      <c r="CY78" s="477"/>
      <c r="CZ78" s="477"/>
      <c r="DA78" s="477"/>
      <c r="DB78" s="477"/>
      <c r="DC78" s="477"/>
      <c r="DD78" s="477"/>
      <c r="DE78" s="477"/>
      <c r="DF78" s="477"/>
      <c r="DG78" s="477"/>
      <c r="DH78" s="477"/>
      <c r="DI78" s="477"/>
      <c r="DJ78" s="477"/>
      <c r="DK78" s="477"/>
      <c r="DL78" s="477"/>
      <c r="DM78" s="477"/>
      <c r="DN78" s="477"/>
      <c r="DO78" s="477"/>
      <c r="DP78" s="477"/>
      <c r="DQ78" s="477"/>
      <c r="DR78" s="477"/>
      <c r="DS78" s="477"/>
      <c r="DT78" s="477"/>
      <c r="DU78" s="477"/>
      <c r="DV78" s="477"/>
      <c r="DW78" s="477"/>
      <c r="DX78" s="477"/>
      <c r="DY78" s="477"/>
      <c r="DZ78" s="477"/>
      <c r="EA78" s="477"/>
      <c r="EB78" s="477"/>
      <c r="EC78" s="477"/>
      <c r="ED78" s="477"/>
      <c r="EE78" s="477"/>
      <c r="EF78" s="477"/>
      <c r="EG78" s="477"/>
      <c r="EH78" s="477"/>
      <c r="EI78" s="477"/>
      <c r="EJ78" s="477"/>
      <c r="EK78" s="477"/>
      <c r="EL78" s="477"/>
      <c r="EM78" s="477"/>
      <c r="EN78" s="477"/>
      <c r="EO78" s="477"/>
      <c r="EP78" s="477"/>
      <c r="EQ78" s="477"/>
      <c r="ER78" s="477"/>
      <c r="ES78" s="477"/>
      <c r="ET78" s="477"/>
      <c r="EU78" s="477"/>
      <c r="EV78" s="477"/>
      <c r="EW78" s="477"/>
      <c r="EX78" s="477"/>
      <c r="EY78" s="477"/>
      <c r="EZ78" s="477"/>
      <c r="FA78" s="477"/>
      <c r="FB78" s="477"/>
      <c r="FC78" s="477"/>
      <c r="FD78" s="477"/>
      <c r="FE78" s="477"/>
      <c r="FF78" s="477"/>
      <c r="FG78" s="477"/>
      <c r="FH78" s="477"/>
      <c r="FI78" s="477"/>
      <c r="FJ78" s="477"/>
      <c r="FK78" s="477"/>
      <c r="FL78" s="477"/>
      <c r="FM78" s="477"/>
      <c r="FN78" s="477"/>
      <c r="FO78" s="477"/>
      <c r="FP78" s="477"/>
      <c r="FQ78" s="477"/>
      <c r="FR78" s="477"/>
      <c r="FS78" s="477"/>
      <c r="FT78" s="477"/>
      <c r="FU78" s="477"/>
      <c r="FV78" s="477"/>
      <c r="FW78" s="477"/>
      <c r="FX78" s="477"/>
      <c r="FY78" s="477"/>
      <c r="FZ78" s="477"/>
      <c r="GA78" s="477"/>
      <c r="GB78" s="477"/>
      <c r="GC78" s="477"/>
      <c r="GD78" s="477"/>
      <c r="GE78" s="477"/>
      <c r="GF78" s="477"/>
      <c r="GG78" s="477"/>
      <c r="GH78" s="477"/>
      <c r="GI78" s="477"/>
      <c r="GJ78" s="477"/>
      <c r="GK78" s="477"/>
      <c r="GL78" s="477"/>
      <c r="GM78" s="477"/>
      <c r="GN78" s="477"/>
      <c r="GO78" s="477"/>
      <c r="GP78" s="477"/>
      <c r="GQ78" s="477"/>
      <c r="GR78" s="477"/>
      <c r="GS78" s="477"/>
      <c r="GT78" s="477"/>
      <c r="GU78" s="477"/>
      <c r="GV78" s="477"/>
      <c r="GW78" s="477"/>
      <c r="GX78" s="477"/>
      <c r="GY78" s="477"/>
      <c r="GZ78" s="477"/>
      <c r="HA78" s="477"/>
      <c r="HB78" s="477"/>
      <c r="HC78" s="477"/>
      <c r="HD78" s="477"/>
      <c r="HE78" s="477"/>
      <c r="HF78" s="477"/>
      <c r="HG78" s="477"/>
      <c r="HH78" s="477"/>
      <c r="HI78" s="477"/>
      <c r="HJ78" s="477"/>
      <c r="HK78" s="477"/>
      <c r="HL78" s="477"/>
      <c r="HM78" s="477"/>
      <c r="HN78" s="477"/>
      <c r="HO78" s="477"/>
      <c r="HP78" s="477"/>
      <c r="HQ78" s="477"/>
      <c r="HR78" s="477"/>
      <c r="HS78" s="477"/>
      <c r="HT78" s="477"/>
      <c r="HU78" s="477"/>
      <c r="HV78" s="477"/>
      <c r="HW78" s="477"/>
      <c r="HX78" s="477"/>
      <c r="HY78" s="477"/>
      <c r="HZ78" s="477"/>
      <c r="IA78" s="477"/>
      <c r="IB78" s="477"/>
      <c r="IC78" s="477"/>
      <c r="ID78" s="477"/>
      <c r="IE78" s="477"/>
      <c r="IF78" s="477"/>
      <c r="IG78" s="477"/>
      <c r="IH78" s="477"/>
      <c r="II78" s="477"/>
      <c r="IJ78" s="477"/>
      <c r="IK78" s="477"/>
      <c r="IL78" s="477"/>
      <c r="IM78" s="477"/>
      <c r="IN78" s="477"/>
      <c r="IO78" s="477"/>
      <c r="IP78" s="477"/>
      <c r="IQ78" s="477"/>
      <c r="IR78" s="477"/>
      <c r="IS78" s="477"/>
      <c r="IT78" s="477"/>
      <c r="IU78" s="477"/>
      <c r="IV78" s="477"/>
    </row>
    <row r="79" spans="1:256">
      <c r="A79"/>
      <c r="B79"/>
      <c r="C79"/>
      <c r="D79"/>
      <c r="E79" s="488"/>
      <c r="F79" s="488"/>
      <c r="G79" s="472"/>
      <c r="H79"/>
      <c r="I79" s="474"/>
      <c r="J79"/>
      <c r="K79" s="474"/>
      <c r="L79"/>
      <c r="M79" s="477"/>
      <c r="N79" s="477"/>
      <c r="O79" s="477"/>
      <c r="P79" s="477"/>
      <c r="Q79" s="477"/>
      <c r="R79" s="477"/>
      <c r="S79" s="477"/>
      <c r="T79" s="477"/>
      <c r="U79" s="477"/>
      <c r="V79" s="477"/>
      <c r="W79" s="477"/>
      <c r="X79" s="477"/>
      <c r="Y79" s="477"/>
      <c r="Z79" s="477"/>
      <c r="AA79" s="477"/>
      <c r="AB79" s="477"/>
      <c r="AC79" s="477"/>
      <c r="AD79" s="477"/>
      <c r="AE79" s="477"/>
      <c r="AF79" s="477"/>
      <c r="AG79" s="477"/>
      <c r="AH79" s="477"/>
      <c r="AI79" s="477"/>
      <c r="AJ79" s="477"/>
      <c r="AK79" s="477"/>
      <c r="AL79" s="477"/>
      <c r="AM79" s="477"/>
      <c r="AN79" s="477"/>
      <c r="AO79" s="477"/>
      <c r="AP79" s="477"/>
      <c r="AQ79" s="477"/>
      <c r="AR79" s="477"/>
      <c r="AS79" s="477"/>
      <c r="AT79" s="477"/>
      <c r="AU79" s="477"/>
      <c r="AV79" s="477"/>
      <c r="AW79" s="477"/>
      <c r="AX79" s="477"/>
      <c r="AY79" s="477"/>
      <c r="AZ79" s="477"/>
      <c r="BA79" s="477"/>
      <c r="BB79" s="477"/>
      <c r="BC79" s="477"/>
      <c r="BD79" s="477"/>
      <c r="BE79" s="477"/>
      <c r="BF79" s="477"/>
      <c r="BG79" s="477"/>
      <c r="BH79" s="477"/>
      <c r="BI79" s="477"/>
      <c r="BJ79" s="477"/>
      <c r="BK79" s="477"/>
      <c r="BL79" s="477"/>
      <c r="BM79" s="477"/>
      <c r="BN79" s="477"/>
      <c r="BO79" s="477"/>
      <c r="BP79" s="477"/>
      <c r="BQ79" s="477"/>
      <c r="BR79" s="477"/>
      <c r="BS79" s="477"/>
      <c r="BT79" s="477"/>
      <c r="BU79" s="477"/>
      <c r="BV79" s="477"/>
      <c r="BW79" s="477"/>
      <c r="BX79" s="477"/>
      <c r="BY79" s="477"/>
      <c r="BZ79" s="477"/>
      <c r="CA79" s="477"/>
      <c r="CB79" s="477"/>
      <c r="CC79" s="477"/>
      <c r="CD79" s="477"/>
      <c r="CE79" s="477"/>
      <c r="CF79" s="477"/>
      <c r="CG79" s="477"/>
      <c r="CH79" s="477"/>
      <c r="CI79" s="477"/>
      <c r="CJ79" s="477"/>
      <c r="CK79" s="477"/>
      <c r="CL79" s="477"/>
      <c r="CM79" s="477"/>
      <c r="CN79" s="477"/>
      <c r="CO79" s="477"/>
      <c r="CP79" s="477"/>
      <c r="CQ79" s="477"/>
      <c r="CR79" s="477"/>
      <c r="CS79" s="477"/>
      <c r="CT79" s="477"/>
      <c r="CU79" s="477"/>
      <c r="CV79" s="477"/>
      <c r="CW79" s="477"/>
      <c r="CX79" s="477"/>
      <c r="CY79" s="477"/>
      <c r="CZ79" s="477"/>
      <c r="DA79" s="477"/>
      <c r="DB79" s="477"/>
      <c r="DC79" s="477"/>
      <c r="DD79" s="477"/>
      <c r="DE79" s="477"/>
      <c r="DF79" s="477"/>
      <c r="DG79" s="477"/>
      <c r="DH79" s="477"/>
      <c r="DI79" s="477"/>
      <c r="DJ79" s="477"/>
      <c r="DK79" s="477"/>
      <c r="DL79" s="477"/>
      <c r="DM79" s="477"/>
      <c r="DN79" s="477"/>
      <c r="DO79" s="477"/>
      <c r="DP79" s="477"/>
      <c r="DQ79" s="477"/>
      <c r="DR79" s="477"/>
      <c r="DS79" s="477"/>
      <c r="DT79" s="477"/>
      <c r="DU79" s="477"/>
      <c r="DV79" s="477"/>
      <c r="DW79" s="477"/>
      <c r="DX79" s="477"/>
      <c r="DY79" s="477"/>
      <c r="DZ79" s="477"/>
      <c r="EA79" s="477"/>
      <c r="EB79" s="477"/>
      <c r="EC79" s="477"/>
      <c r="ED79" s="477"/>
      <c r="EE79" s="477"/>
      <c r="EF79" s="477"/>
      <c r="EG79" s="477"/>
      <c r="EH79" s="477"/>
      <c r="EI79" s="477"/>
      <c r="EJ79" s="477"/>
      <c r="EK79" s="477"/>
      <c r="EL79" s="477"/>
      <c r="EM79" s="477"/>
      <c r="EN79" s="477"/>
      <c r="EO79" s="477"/>
      <c r="EP79" s="477"/>
      <c r="EQ79" s="477"/>
      <c r="ER79" s="477"/>
      <c r="ES79" s="477"/>
      <c r="ET79" s="477"/>
      <c r="EU79" s="477"/>
      <c r="EV79" s="477"/>
      <c r="EW79" s="477"/>
      <c r="EX79" s="477"/>
      <c r="EY79" s="477"/>
      <c r="EZ79" s="477"/>
      <c r="FA79" s="477"/>
      <c r="FB79" s="477"/>
      <c r="FC79" s="477"/>
      <c r="FD79" s="477"/>
      <c r="FE79" s="477"/>
      <c r="FF79" s="477"/>
      <c r="FG79" s="477"/>
      <c r="FH79" s="477"/>
      <c r="FI79" s="477"/>
      <c r="FJ79" s="477"/>
      <c r="FK79" s="477"/>
      <c r="FL79" s="477"/>
      <c r="FM79" s="477"/>
      <c r="FN79" s="477"/>
      <c r="FO79" s="477"/>
      <c r="FP79" s="477"/>
      <c r="FQ79" s="477"/>
      <c r="FR79" s="477"/>
      <c r="FS79" s="477"/>
      <c r="FT79" s="477"/>
      <c r="FU79" s="477"/>
      <c r="FV79" s="477"/>
      <c r="FW79" s="477"/>
      <c r="FX79" s="477"/>
      <c r="FY79" s="477"/>
      <c r="FZ79" s="477"/>
      <c r="GA79" s="477"/>
      <c r="GB79" s="477"/>
      <c r="GC79" s="477"/>
      <c r="GD79" s="477"/>
      <c r="GE79" s="477"/>
      <c r="GF79" s="477"/>
      <c r="GG79" s="477"/>
      <c r="GH79" s="477"/>
      <c r="GI79" s="477"/>
      <c r="GJ79" s="477"/>
      <c r="GK79" s="477"/>
      <c r="GL79" s="477"/>
      <c r="GM79" s="477"/>
      <c r="GN79" s="477"/>
      <c r="GO79" s="477"/>
      <c r="GP79" s="477"/>
      <c r="GQ79" s="477"/>
      <c r="GR79" s="477"/>
      <c r="GS79" s="477"/>
      <c r="GT79" s="477"/>
      <c r="GU79" s="477"/>
      <c r="GV79" s="477"/>
      <c r="GW79" s="477"/>
      <c r="GX79" s="477"/>
      <c r="GY79" s="477"/>
      <c r="GZ79" s="477"/>
      <c r="HA79" s="477"/>
      <c r="HB79" s="477"/>
      <c r="HC79" s="477"/>
      <c r="HD79" s="477"/>
      <c r="HE79" s="477"/>
      <c r="HF79" s="477"/>
      <c r="HG79" s="477"/>
      <c r="HH79" s="477"/>
      <c r="HI79" s="477"/>
      <c r="HJ79" s="477"/>
      <c r="HK79" s="477"/>
      <c r="HL79" s="477"/>
      <c r="HM79" s="477"/>
      <c r="HN79" s="477"/>
      <c r="HO79" s="477"/>
      <c r="HP79" s="477"/>
      <c r="HQ79" s="477"/>
      <c r="HR79" s="477"/>
      <c r="HS79" s="477"/>
      <c r="HT79" s="477"/>
      <c r="HU79" s="477"/>
      <c r="HV79" s="477"/>
      <c r="HW79" s="477"/>
      <c r="HX79" s="477"/>
      <c r="HY79" s="477"/>
      <c r="HZ79" s="477"/>
      <c r="IA79" s="477"/>
      <c r="IB79" s="477"/>
      <c r="IC79" s="477"/>
      <c r="ID79" s="477"/>
      <c r="IE79" s="477"/>
      <c r="IF79" s="477"/>
      <c r="IG79" s="477"/>
      <c r="IH79" s="477"/>
      <c r="II79" s="477"/>
      <c r="IJ79" s="477"/>
      <c r="IK79" s="477"/>
      <c r="IL79" s="477"/>
      <c r="IM79" s="477"/>
      <c r="IN79" s="477"/>
      <c r="IO79" s="477"/>
      <c r="IP79" s="477"/>
      <c r="IQ79" s="477"/>
      <c r="IR79" s="477"/>
      <c r="IS79" s="477"/>
      <c r="IT79" s="477"/>
      <c r="IU79" s="477"/>
      <c r="IV79" s="477"/>
    </row>
    <row r="80" spans="1:256">
      <c r="A80"/>
      <c r="B80"/>
      <c r="C80"/>
      <c r="D80"/>
      <c r="E80" s="488"/>
      <c r="F80" s="488"/>
      <c r="G80" s="472"/>
      <c r="H80"/>
      <c r="I80" s="474"/>
      <c r="J80"/>
      <c r="K80" s="474"/>
      <c r="L80"/>
      <c r="M80" s="477"/>
      <c r="N80" s="477"/>
      <c r="O80" s="477"/>
      <c r="P80" s="477"/>
      <c r="Q80" s="477"/>
      <c r="R80" s="477"/>
      <c r="S80" s="477"/>
      <c r="T80" s="477"/>
      <c r="U80" s="477"/>
      <c r="V80" s="477"/>
      <c r="W80" s="477"/>
      <c r="X80" s="477"/>
      <c r="Y80" s="477"/>
      <c r="Z80" s="477"/>
      <c r="AA80" s="477"/>
      <c r="AB80" s="477"/>
      <c r="AC80" s="477"/>
      <c r="AD80" s="477"/>
      <c r="AE80" s="477"/>
      <c r="AF80" s="477"/>
      <c r="AG80" s="477"/>
      <c r="AH80" s="477"/>
      <c r="AI80" s="477"/>
      <c r="AJ80" s="477"/>
      <c r="AK80" s="477"/>
      <c r="AL80" s="477"/>
      <c r="AM80" s="477"/>
      <c r="AN80" s="477"/>
      <c r="AO80" s="477"/>
      <c r="AP80" s="477"/>
      <c r="AQ80" s="477"/>
      <c r="AR80" s="477"/>
      <c r="AS80" s="477"/>
      <c r="AT80" s="477"/>
      <c r="AU80" s="477"/>
      <c r="AV80" s="477"/>
      <c r="AW80" s="477"/>
      <c r="AX80" s="477"/>
      <c r="AY80" s="477"/>
      <c r="AZ80" s="477"/>
      <c r="BA80" s="477"/>
      <c r="BB80" s="477"/>
      <c r="BC80" s="477"/>
      <c r="BD80" s="477"/>
      <c r="BE80" s="477"/>
      <c r="BF80" s="477"/>
      <c r="BG80" s="477"/>
      <c r="BH80" s="477"/>
      <c r="BI80" s="477"/>
      <c r="BJ80" s="477"/>
      <c r="BK80" s="477"/>
      <c r="BL80" s="477"/>
      <c r="BM80" s="477"/>
      <c r="BN80" s="477"/>
      <c r="BO80" s="477"/>
      <c r="BP80" s="477"/>
      <c r="BQ80" s="477"/>
      <c r="BR80" s="477"/>
      <c r="BS80" s="477"/>
      <c r="BT80" s="477"/>
      <c r="BU80" s="477"/>
      <c r="BV80" s="477"/>
      <c r="BW80" s="477"/>
      <c r="BX80" s="477"/>
      <c r="BY80" s="477"/>
      <c r="BZ80" s="477"/>
      <c r="CA80" s="477"/>
      <c r="CB80" s="477"/>
      <c r="CC80" s="477"/>
      <c r="CD80" s="477"/>
      <c r="CE80" s="477"/>
      <c r="CF80" s="477"/>
      <c r="CG80" s="477"/>
      <c r="CH80" s="477"/>
      <c r="CI80" s="477"/>
      <c r="CJ80" s="477"/>
      <c r="CK80" s="477"/>
      <c r="CL80" s="477"/>
      <c r="CM80" s="477"/>
      <c r="CN80" s="477"/>
      <c r="CO80" s="477"/>
      <c r="CP80" s="477"/>
      <c r="CQ80" s="477"/>
      <c r="CR80" s="477"/>
      <c r="CS80" s="477"/>
      <c r="CT80" s="477"/>
      <c r="CU80" s="477"/>
      <c r="CV80" s="477"/>
      <c r="CW80" s="477"/>
      <c r="CX80" s="477"/>
      <c r="CY80" s="477"/>
      <c r="CZ80" s="477"/>
      <c r="DA80" s="477"/>
      <c r="DB80" s="477"/>
      <c r="DC80" s="477"/>
      <c r="DD80" s="477"/>
      <c r="DE80" s="477"/>
      <c r="DF80" s="477"/>
      <c r="DG80" s="477"/>
      <c r="DH80" s="477"/>
      <c r="DI80" s="477"/>
      <c r="DJ80" s="477"/>
      <c r="DK80" s="477"/>
      <c r="DL80" s="477"/>
      <c r="DM80" s="477"/>
      <c r="DN80" s="477"/>
      <c r="DO80" s="477"/>
      <c r="DP80" s="477"/>
      <c r="DQ80" s="477"/>
      <c r="DR80" s="477"/>
      <c r="DS80" s="477"/>
      <c r="DT80" s="477"/>
      <c r="DU80" s="477"/>
      <c r="DV80" s="477"/>
      <c r="DW80" s="477"/>
      <c r="DX80" s="477"/>
      <c r="DY80" s="477"/>
      <c r="DZ80" s="477"/>
      <c r="EA80" s="477"/>
      <c r="EB80" s="477"/>
      <c r="EC80" s="477"/>
      <c r="ED80" s="477"/>
      <c r="EE80" s="477"/>
      <c r="EF80" s="477"/>
      <c r="EG80" s="477"/>
      <c r="EH80" s="477"/>
      <c r="EI80" s="477"/>
      <c r="EJ80" s="477"/>
      <c r="EK80" s="477"/>
      <c r="EL80" s="477"/>
      <c r="EM80" s="477"/>
      <c r="EN80" s="477"/>
      <c r="EO80" s="477"/>
      <c r="EP80" s="477"/>
      <c r="EQ80" s="477"/>
      <c r="ER80" s="477"/>
      <c r="ES80" s="477"/>
      <c r="ET80" s="477"/>
      <c r="EU80" s="477"/>
      <c r="EV80" s="477"/>
      <c r="EW80" s="477"/>
      <c r="EX80" s="477"/>
      <c r="EY80" s="477"/>
      <c r="EZ80" s="477"/>
      <c r="FA80" s="477"/>
      <c r="FB80" s="477"/>
      <c r="FC80" s="477"/>
      <c r="FD80" s="477"/>
      <c r="FE80" s="477"/>
      <c r="FF80" s="477"/>
      <c r="FG80" s="477"/>
      <c r="FH80" s="477"/>
      <c r="FI80" s="477"/>
      <c r="FJ80" s="477"/>
      <c r="FK80" s="477"/>
      <c r="FL80" s="477"/>
      <c r="FM80" s="477"/>
      <c r="FN80" s="477"/>
      <c r="FO80" s="477"/>
      <c r="FP80" s="477"/>
      <c r="FQ80" s="477"/>
      <c r="FR80" s="477"/>
      <c r="FS80" s="477"/>
      <c r="FT80" s="477"/>
      <c r="FU80" s="477"/>
      <c r="FV80" s="477"/>
      <c r="FW80" s="477"/>
      <c r="FX80" s="477"/>
      <c r="FY80" s="477"/>
      <c r="FZ80" s="477"/>
      <c r="GA80" s="477"/>
      <c r="GB80" s="477"/>
      <c r="GC80" s="477"/>
      <c r="GD80" s="477"/>
      <c r="GE80" s="477"/>
      <c r="GF80" s="477"/>
      <c r="GG80" s="477"/>
      <c r="GH80" s="477"/>
      <c r="GI80" s="477"/>
      <c r="GJ80" s="477"/>
      <c r="GK80" s="477"/>
      <c r="GL80" s="477"/>
      <c r="GM80" s="477"/>
      <c r="GN80" s="477"/>
      <c r="GO80" s="477"/>
      <c r="GP80" s="477"/>
      <c r="GQ80" s="477"/>
      <c r="GR80" s="477"/>
      <c r="GS80" s="477"/>
      <c r="GT80" s="477"/>
      <c r="GU80" s="477"/>
      <c r="GV80" s="477"/>
      <c r="GW80" s="477"/>
      <c r="GX80" s="477"/>
      <c r="GY80" s="477"/>
      <c r="GZ80" s="477"/>
      <c r="HA80" s="477"/>
      <c r="HB80" s="477"/>
      <c r="HC80" s="477"/>
      <c r="HD80" s="477"/>
      <c r="HE80" s="477"/>
      <c r="HF80" s="477"/>
      <c r="HG80" s="477"/>
      <c r="HH80" s="477"/>
      <c r="HI80" s="477"/>
      <c r="HJ80" s="477"/>
      <c r="HK80" s="477"/>
      <c r="HL80" s="477"/>
      <c r="HM80" s="477"/>
      <c r="HN80" s="477"/>
      <c r="HO80" s="477"/>
      <c r="HP80" s="477"/>
      <c r="HQ80" s="477"/>
      <c r="HR80" s="477"/>
      <c r="HS80" s="477"/>
      <c r="HT80" s="477"/>
      <c r="HU80" s="477"/>
      <c r="HV80" s="477"/>
      <c r="HW80" s="477"/>
      <c r="HX80" s="477"/>
      <c r="HY80" s="477"/>
      <c r="HZ80" s="477"/>
      <c r="IA80" s="477"/>
      <c r="IB80" s="477"/>
      <c r="IC80" s="477"/>
      <c r="ID80" s="477"/>
      <c r="IE80" s="477"/>
      <c r="IF80" s="477"/>
      <c r="IG80" s="477"/>
      <c r="IH80" s="477"/>
      <c r="II80" s="477"/>
      <c r="IJ80" s="477"/>
      <c r="IK80" s="477"/>
      <c r="IL80" s="477"/>
      <c r="IM80" s="477"/>
      <c r="IN80" s="477"/>
      <c r="IO80" s="477"/>
      <c r="IP80" s="477"/>
      <c r="IQ80" s="477"/>
      <c r="IR80" s="477"/>
      <c r="IS80" s="477"/>
      <c r="IT80" s="477"/>
      <c r="IU80" s="477"/>
      <c r="IV80" s="477"/>
    </row>
    <row r="81" spans="5:256">
      <c r="E81" s="488"/>
      <c r="F81" s="488"/>
      <c r="G81" s="472"/>
      <c r="H81"/>
      <c r="I81" s="474"/>
      <c r="J81"/>
      <c r="K81" s="474"/>
      <c r="L81"/>
      <c r="M81" s="477"/>
      <c r="N81" s="477"/>
      <c r="O81" s="477"/>
      <c r="P81" s="477"/>
      <c r="Q81" s="477"/>
      <c r="R81" s="477"/>
      <c r="S81" s="477"/>
      <c r="T81" s="477"/>
      <c r="U81" s="477"/>
      <c r="V81" s="477"/>
      <c r="W81" s="477"/>
      <c r="X81" s="477"/>
      <c r="Y81" s="477"/>
      <c r="Z81" s="477"/>
      <c r="AA81" s="477"/>
      <c r="AB81" s="477"/>
      <c r="AC81" s="477"/>
      <c r="AD81" s="477"/>
      <c r="AE81" s="477"/>
      <c r="AF81" s="477"/>
      <c r="AG81" s="477"/>
      <c r="AH81" s="477"/>
      <c r="AI81" s="477"/>
      <c r="AJ81" s="477"/>
      <c r="AK81" s="477"/>
      <c r="AL81" s="477"/>
      <c r="AM81" s="477"/>
      <c r="AN81" s="477"/>
      <c r="AO81" s="477"/>
      <c r="AP81" s="477"/>
      <c r="AQ81" s="477"/>
      <c r="AR81" s="477"/>
      <c r="AS81" s="477"/>
      <c r="AT81" s="477"/>
      <c r="AU81" s="477"/>
      <c r="AV81" s="477"/>
      <c r="AW81" s="477"/>
      <c r="AX81" s="477"/>
      <c r="AY81" s="477"/>
      <c r="AZ81" s="477"/>
      <c r="BA81" s="477"/>
      <c r="BB81" s="477"/>
      <c r="BC81" s="477"/>
      <c r="BD81" s="477"/>
      <c r="BE81" s="477"/>
      <c r="BF81" s="477"/>
      <c r="BG81" s="477"/>
      <c r="BH81" s="477"/>
      <c r="BI81" s="477"/>
      <c r="BJ81" s="477"/>
      <c r="BK81" s="477"/>
      <c r="BL81" s="477"/>
      <c r="BM81" s="477"/>
      <c r="BN81" s="477"/>
      <c r="BO81" s="477"/>
      <c r="BP81" s="477"/>
      <c r="BQ81" s="477"/>
      <c r="BR81" s="477"/>
      <c r="BS81" s="477"/>
      <c r="BT81" s="477"/>
      <c r="BU81" s="477"/>
      <c r="BV81" s="477"/>
      <c r="BW81" s="477"/>
      <c r="BX81" s="477"/>
      <c r="BY81" s="477"/>
      <c r="BZ81" s="477"/>
      <c r="CA81" s="477"/>
      <c r="CB81" s="477"/>
      <c r="CC81" s="477"/>
      <c r="CD81" s="477"/>
      <c r="CE81" s="477"/>
      <c r="CF81" s="477"/>
      <c r="CG81" s="477"/>
      <c r="CH81" s="477"/>
      <c r="CI81" s="477"/>
      <c r="CJ81" s="477"/>
      <c r="CK81" s="477"/>
      <c r="CL81" s="477"/>
      <c r="CM81" s="477"/>
      <c r="CN81" s="477"/>
      <c r="CO81" s="477"/>
      <c r="CP81" s="477"/>
      <c r="CQ81" s="477"/>
      <c r="CR81" s="477"/>
      <c r="CS81" s="477"/>
      <c r="CT81" s="477"/>
      <c r="CU81" s="477"/>
      <c r="CV81" s="477"/>
      <c r="CW81" s="477"/>
      <c r="CX81" s="477"/>
      <c r="CY81" s="477"/>
      <c r="CZ81" s="477"/>
      <c r="DA81" s="477"/>
      <c r="DB81" s="477"/>
      <c r="DC81" s="477"/>
      <c r="DD81" s="477"/>
      <c r="DE81" s="477"/>
      <c r="DF81" s="477"/>
      <c r="DG81" s="477"/>
      <c r="DH81" s="477"/>
      <c r="DI81" s="477"/>
      <c r="DJ81" s="477"/>
      <c r="DK81" s="477"/>
      <c r="DL81" s="477"/>
      <c r="DM81" s="477"/>
      <c r="DN81" s="477"/>
      <c r="DO81" s="477"/>
      <c r="DP81" s="477"/>
      <c r="DQ81" s="477"/>
      <c r="DR81" s="477"/>
      <c r="DS81" s="477"/>
      <c r="DT81" s="477"/>
      <c r="DU81" s="477"/>
      <c r="DV81" s="477"/>
      <c r="DW81" s="477"/>
      <c r="DX81" s="477"/>
      <c r="DY81" s="477"/>
      <c r="DZ81" s="477"/>
      <c r="EA81" s="477"/>
      <c r="EB81" s="477"/>
      <c r="EC81" s="477"/>
      <c r="ED81" s="477"/>
      <c r="EE81" s="477"/>
      <c r="EF81" s="477"/>
      <c r="EG81" s="477"/>
      <c r="EH81" s="477"/>
      <c r="EI81" s="477"/>
      <c r="EJ81" s="477"/>
      <c r="EK81" s="477"/>
      <c r="EL81" s="477"/>
      <c r="EM81" s="477"/>
      <c r="EN81" s="477"/>
      <c r="EO81" s="477"/>
      <c r="EP81" s="477"/>
      <c r="EQ81" s="477"/>
      <c r="ER81" s="477"/>
      <c r="ES81" s="477"/>
      <c r="ET81" s="477"/>
      <c r="EU81" s="477"/>
      <c r="EV81" s="477"/>
      <c r="EW81" s="477"/>
      <c r="EX81" s="477"/>
      <c r="EY81" s="477"/>
      <c r="EZ81" s="477"/>
      <c r="FA81" s="477"/>
      <c r="FB81" s="477"/>
      <c r="FC81" s="477"/>
      <c r="FD81" s="477"/>
      <c r="FE81" s="477"/>
      <c r="FF81" s="477"/>
      <c r="FG81" s="477"/>
      <c r="FH81" s="477"/>
      <c r="FI81" s="477"/>
      <c r="FJ81" s="477"/>
      <c r="FK81" s="477"/>
      <c r="FL81" s="477"/>
      <c r="FM81" s="477"/>
      <c r="FN81" s="477"/>
      <c r="FO81" s="477"/>
      <c r="FP81" s="477"/>
      <c r="FQ81" s="477"/>
      <c r="FR81" s="477"/>
      <c r="FS81" s="477"/>
      <c r="FT81" s="477"/>
      <c r="FU81" s="477"/>
      <c r="FV81" s="477"/>
      <c r="FW81" s="477"/>
      <c r="FX81" s="477"/>
      <c r="FY81" s="477"/>
      <c r="FZ81" s="477"/>
      <c r="GA81" s="477"/>
      <c r="GB81" s="477"/>
      <c r="GC81" s="477"/>
      <c r="GD81" s="477"/>
      <c r="GE81" s="477"/>
      <c r="GF81" s="477"/>
      <c r="GG81" s="477"/>
      <c r="GH81" s="477"/>
      <c r="GI81" s="477"/>
      <c r="GJ81" s="477"/>
      <c r="GK81" s="477"/>
      <c r="GL81" s="477"/>
      <c r="GM81" s="477"/>
      <c r="GN81" s="477"/>
      <c r="GO81" s="477"/>
      <c r="GP81" s="477"/>
      <c r="GQ81" s="477"/>
      <c r="GR81" s="477"/>
      <c r="GS81" s="477"/>
      <c r="GT81" s="477"/>
      <c r="GU81" s="477"/>
      <c r="GV81" s="477"/>
      <c r="GW81" s="477"/>
      <c r="GX81" s="477"/>
      <c r="GY81" s="477"/>
      <c r="GZ81" s="477"/>
      <c r="HA81" s="477"/>
      <c r="HB81" s="477"/>
      <c r="HC81" s="477"/>
      <c r="HD81" s="477"/>
      <c r="HE81" s="477"/>
      <c r="HF81" s="477"/>
      <c r="HG81" s="477"/>
      <c r="HH81" s="477"/>
      <c r="HI81" s="477"/>
      <c r="HJ81" s="477"/>
      <c r="HK81" s="477"/>
      <c r="HL81" s="477"/>
      <c r="HM81" s="477"/>
      <c r="HN81" s="477"/>
      <c r="HO81" s="477"/>
      <c r="HP81" s="477"/>
      <c r="HQ81" s="477"/>
      <c r="HR81" s="477"/>
      <c r="HS81" s="477"/>
      <c r="HT81" s="477"/>
      <c r="HU81" s="477"/>
      <c r="HV81" s="477"/>
      <c r="HW81" s="477"/>
      <c r="HX81" s="477"/>
      <c r="HY81" s="477"/>
      <c r="HZ81" s="477"/>
      <c r="IA81" s="477"/>
      <c r="IB81" s="477"/>
      <c r="IC81" s="477"/>
      <c r="ID81" s="477"/>
      <c r="IE81" s="477"/>
      <c r="IF81" s="477"/>
      <c r="IG81" s="477"/>
      <c r="IH81" s="477"/>
      <c r="II81" s="477"/>
      <c r="IJ81" s="477"/>
      <c r="IK81" s="477"/>
      <c r="IL81" s="477"/>
      <c r="IM81" s="477"/>
      <c r="IN81" s="477"/>
      <c r="IO81" s="477"/>
      <c r="IP81" s="477"/>
      <c r="IQ81" s="477"/>
      <c r="IR81" s="477"/>
      <c r="IS81" s="477"/>
      <c r="IT81" s="477"/>
      <c r="IU81" s="477"/>
      <c r="IV81" s="477"/>
    </row>
    <row r="82" spans="5:256">
      <c r="E82" s="488"/>
      <c r="F82" s="488"/>
      <c r="G82" s="472"/>
      <c r="H82"/>
      <c r="I82" s="474"/>
      <c r="J82"/>
      <c r="K82" s="474"/>
      <c r="L82"/>
      <c r="M82" s="477"/>
      <c r="N82" s="477"/>
      <c r="O82" s="477"/>
      <c r="P82" s="477"/>
      <c r="Q82" s="477"/>
      <c r="R82" s="477"/>
      <c r="S82" s="477"/>
      <c r="T82" s="477"/>
      <c r="U82" s="477"/>
      <c r="V82" s="477"/>
      <c r="W82" s="477"/>
      <c r="X82" s="477"/>
      <c r="Y82" s="477"/>
      <c r="Z82" s="477"/>
      <c r="AA82" s="477"/>
      <c r="AB82" s="477"/>
      <c r="AC82" s="477"/>
      <c r="AD82" s="477"/>
      <c r="AE82" s="477"/>
      <c r="AF82" s="477"/>
      <c r="AG82" s="477"/>
      <c r="AH82" s="477"/>
      <c r="AI82" s="477"/>
      <c r="AJ82" s="477"/>
      <c r="AK82" s="477"/>
      <c r="AL82" s="477"/>
      <c r="AM82" s="477"/>
      <c r="AN82" s="477"/>
      <c r="AO82" s="477"/>
      <c r="AP82" s="477"/>
      <c r="AQ82" s="477"/>
      <c r="AR82" s="477"/>
      <c r="AS82" s="477"/>
      <c r="AT82" s="477"/>
      <c r="AU82" s="477"/>
      <c r="AV82" s="477"/>
      <c r="AW82" s="477"/>
      <c r="AX82" s="477"/>
      <c r="AY82" s="477"/>
      <c r="AZ82" s="477"/>
      <c r="BA82" s="477"/>
      <c r="BB82" s="477"/>
      <c r="BC82" s="477"/>
      <c r="BD82" s="477"/>
      <c r="BE82" s="477"/>
      <c r="BF82" s="477"/>
      <c r="BG82" s="477"/>
      <c r="BH82" s="477"/>
      <c r="BI82" s="477"/>
      <c r="BJ82" s="477"/>
      <c r="BK82" s="477"/>
      <c r="BL82" s="477"/>
      <c r="BM82" s="477"/>
      <c r="BN82" s="477"/>
      <c r="BO82" s="477"/>
      <c r="BP82" s="477"/>
      <c r="BQ82" s="477"/>
      <c r="BR82" s="477"/>
      <c r="BS82" s="477"/>
      <c r="BT82" s="477"/>
      <c r="BU82" s="477"/>
      <c r="BV82" s="477"/>
      <c r="BW82" s="477"/>
      <c r="BX82" s="477"/>
      <c r="BY82" s="477"/>
      <c r="BZ82" s="477"/>
      <c r="CA82" s="477"/>
      <c r="CB82" s="477"/>
      <c r="CC82" s="477"/>
      <c r="CD82" s="477"/>
      <c r="CE82" s="477"/>
      <c r="CF82" s="477"/>
      <c r="CG82" s="477"/>
      <c r="CH82" s="477"/>
      <c r="CI82" s="477"/>
      <c r="CJ82" s="477"/>
      <c r="CK82" s="477"/>
      <c r="CL82" s="477"/>
      <c r="CM82" s="477"/>
      <c r="CN82" s="477"/>
      <c r="CO82" s="477"/>
      <c r="CP82" s="477"/>
      <c r="CQ82" s="477"/>
      <c r="CR82" s="477"/>
      <c r="CS82" s="477"/>
      <c r="CT82" s="477"/>
      <c r="CU82" s="477"/>
      <c r="CV82" s="477"/>
      <c r="CW82" s="477"/>
      <c r="CX82" s="477"/>
      <c r="CY82" s="477"/>
      <c r="CZ82" s="477"/>
      <c r="DA82" s="477"/>
      <c r="DB82" s="477"/>
      <c r="DC82" s="477"/>
      <c r="DD82" s="477"/>
      <c r="DE82" s="477"/>
      <c r="DF82" s="477"/>
      <c r="DG82" s="477"/>
      <c r="DH82" s="477"/>
      <c r="DI82" s="477"/>
      <c r="DJ82" s="477"/>
      <c r="DK82" s="477"/>
      <c r="DL82" s="477"/>
      <c r="DM82" s="477"/>
      <c r="DN82" s="477"/>
      <c r="DO82" s="477"/>
      <c r="DP82" s="477"/>
      <c r="DQ82" s="477"/>
      <c r="DR82" s="477"/>
      <c r="DS82" s="477"/>
      <c r="DT82" s="477"/>
      <c r="DU82" s="477"/>
      <c r="DV82" s="477"/>
      <c r="DW82" s="477"/>
      <c r="DX82" s="477"/>
      <c r="DY82" s="477"/>
      <c r="DZ82" s="477"/>
      <c r="EA82" s="477"/>
      <c r="EB82" s="477"/>
      <c r="EC82" s="477"/>
      <c r="ED82" s="477"/>
      <c r="EE82" s="477"/>
      <c r="EF82" s="477"/>
      <c r="EG82" s="477"/>
      <c r="EH82" s="477"/>
      <c r="EI82" s="477"/>
      <c r="EJ82" s="477"/>
      <c r="EK82" s="477"/>
      <c r="EL82" s="477"/>
      <c r="EM82" s="477"/>
      <c r="EN82" s="477"/>
      <c r="EO82" s="477"/>
      <c r="EP82" s="477"/>
      <c r="EQ82" s="477"/>
      <c r="ER82" s="477"/>
      <c r="ES82" s="477"/>
      <c r="ET82" s="477"/>
      <c r="EU82" s="477"/>
      <c r="EV82" s="477"/>
      <c r="EW82" s="477"/>
      <c r="EX82" s="477"/>
      <c r="EY82" s="477"/>
      <c r="EZ82" s="477"/>
      <c r="FA82" s="477"/>
      <c r="FB82" s="477"/>
      <c r="FC82" s="477"/>
      <c r="FD82" s="477"/>
      <c r="FE82" s="477"/>
      <c r="FF82" s="477"/>
      <c r="FG82" s="477"/>
      <c r="FH82" s="477"/>
      <c r="FI82" s="477"/>
      <c r="FJ82" s="477"/>
      <c r="FK82" s="477"/>
      <c r="FL82" s="477"/>
      <c r="FM82" s="477"/>
      <c r="FN82" s="477"/>
      <c r="FO82" s="477"/>
      <c r="FP82" s="477"/>
      <c r="FQ82" s="477"/>
      <c r="FR82" s="477"/>
      <c r="FS82" s="477"/>
      <c r="FT82" s="477"/>
      <c r="FU82" s="477"/>
      <c r="FV82" s="477"/>
      <c r="FW82" s="477"/>
      <c r="FX82" s="477"/>
      <c r="FY82" s="477"/>
      <c r="FZ82" s="477"/>
      <c r="GA82" s="477"/>
      <c r="GB82" s="477"/>
      <c r="GC82" s="477"/>
      <c r="GD82" s="477"/>
      <c r="GE82" s="477"/>
      <c r="GF82" s="477"/>
      <c r="GG82" s="477"/>
      <c r="GH82" s="477"/>
      <c r="GI82" s="477"/>
      <c r="GJ82" s="477"/>
      <c r="GK82" s="477"/>
      <c r="GL82" s="477"/>
      <c r="GM82" s="477"/>
      <c r="GN82" s="477"/>
      <c r="GO82" s="477"/>
      <c r="GP82" s="477"/>
      <c r="GQ82" s="477"/>
      <c r="GR82" s="477"/>
      <c r="GS82" s="477"/>
      <c r="GT82" s="477"/>
      <c r="GU82" s="477"/>
      <c r="GV82" s="477"/>
      <c r="GW82" s="477"/>
      <c r="GX82" s="477"/>
      <c r="GY82" s="477"/>
      <c r="GZ82" s="477"/>
      <c r="HA82" s="477"/>
      <c r="HB82" s="477"/>
      <c r="HC82" s="477"/>
      <c r="HD82" s="477"/>
      <c r="HE82" s="477"/>
      <c r="HF82" s="477"/>
      <c r="HG82" s="477"/>
      <c r="HH82" s="477"/>
      <c r="HI82" s="477"/>
      <c r="HJ82" s="477"/>
      <c r="HK82" s="477"/>
      <c r="HL82" s="477"/>
      <c r="HM82" s="477"/>
      <c r="HN82" s="477"/>
      <c r="HO82" s="477"/>
      <c r="HP82" s="477"/>
      <c r="HQ82" s="477"/>
      <c r="HR82" s="477"/>
      <c r="HS82" s="477"/>
      <c r="HT82" s="477"/>
      <c r="HU82" s="477"/>
      <c r="HV82" s="477"/>
      <c r="HW82" s="477"/>
      <c r="HX82" s="477"/>
      <c r="HY82" s="477"/>
      <c r="HZ82" s="477"/>
      <c r="IA82" s="477"/>
      <c r="IB82" s="477"/>
      <c r="IC82" s="477"/>
      <c r="ID82" s="477"/>
      <c r="IE82" s="477"/>
      <c r="IF82" s="477"/>
      <c r="IG82" s="477"/>
      <c r="IH82" s="477"/>
      <c r="II82" s="477"/>
      <c r="IJ82" s="477"/>
      <c r="IK82" s="477"/>
      <c r="IL82" s="477"/>
      <c r="IM82" s="477"/>
      <c r="IN82" s="477"/>
      <c r="IO82" s="477"/>
      <c r="IP82" s="477"/>
      <c r="IQ82" s="477"/>
      <c r="IR82" s="477"/>
      <c r="IS82" s="477"/>
      <c r="IT82" s="477"/>
      <c r="IU82" s="477"/>
      <c r="IV82" s="477"/>
    </row>
    <row r="83" spans="5:256">
      <c r="E83" s="488"/>
      <c r="F83" s="488"/>
      <c r="G83" s="472"/>
      <c r="H83"/>
      <c r="I83" s="474"/>
      <c r="J83"/>
      <c r="K83" s="474"/>
      <c r="L83"/>
      <c r="M83" s="477"/>
      <c r="N83" s="477"/>
      <c r="O83" s="477"/>
      <c r="P83" s="477"/>
      <c r="Q83" s="477"/>
      <c r="R83" s="477"/>
      <c r="S83" s="477"/>
      <c r="T83" s="477"/>
      <c r="U83" s="477"/>
      <c r="V83" s="477"/>
      <c r="W83" s="477"/>
      <c r="X83" s="477"/>
      <c r="Y83" s="477"/>
      <c r="Z83" s="477"/>
      <c r="AA83" s="477"/>
      <c r="AB83" s="477"/>
      <c r="AC83" s="477"/>
      <c r="AD83" s="477"/>
      <c r="AE83" s="477"/>
      <c r="AF83" s="477"/>
      <c r="AG83" s="477"/>
      <c r="AH83" s="477"/>
      <c r="AI83" s="477"/>
      <c r="AJ83" s="477"/>
      <c r="AK83" s="477"/>
      <c r="AL83" s="477"/>
      <c r="AM83" s="477"/>
      <c r="AN83" s="477"/>
      <c r="AO83" s="477"/>
      <c r="AP83" s="477"/>
      <c r="AQ83" s="477"/>
      <c r="AR83" s="477"/>
      <c r="AS83" s="477"/>
      <c r="AT83" s="477"/>
      <c r="AU83" s="477"/>
      <c r="AV83" s="477"/>
      <c r="AW83" s="477"/>
      <c r="AX83" s="477"/>
      <c r="AY83" s="477"/>
      <c r="AZ83" s="477"/>
      <c r="BA83" s="477"/>
      <c r="BB83" s="477"/>
      <c r="BC83" s="477"/>
      <c r="BD83" s="477"/>
      <c r="BE83" s="477"/>
      <c r="BF83" s="477"/>
      <c r="BG83" s="477"/>
      <c r="BH83" s="477"/>
      <c r="BI83" s="477"/>
      <c r="BJ83" s="477"/>
      <c r="BK83" s="477"/>
      <c r="BL83" s="477"/>
      <c r="BM83" s="477"/>
      <c r="BN83" s="477"/>
      <c r="BO83" s="477"/>
      <c r="BP83" s="477"/>
      <c r="BQ83" s="477"/>
      <c r="BR83" s="477"/>
      <c r="BS83" s="477"/>
      <c r="BT83" s="477"/>
      <c r="BU83" s="477"/>
      <c r="BV83" s="477"/>
      <c r="BW83" s="477"/>
      <c r="BX83" s="477"/>
      <c r="BY83" s="477"/>
      <c r="BZ83" s="477"/>
      <c r="CA83" s="477"/>
      <c r="CB83" s="477"/>
      <c r="CC83" s="477"/>
      <c r="CD83" s="477"/>
      <c r="CE83" s="477"/>
      <c r="CF83" s="477"/>
      <c r="CG83" s="477"/>
      <c r="CH83" s="477"/>
      <c r="CI83" s="477"/>
      <c r="CJ83" s="477"/>
      <c r="CK83" s="477"/>
      <c r="CL83" s="477"/>
      <c r="CM83" s="477"/>
      <c r="CN83" s="477"/>
      <c r="CO83" s="477"/>
      <c r="CP83" s="477"/>
      <c r="CQ83" s="477"/>
      <c r="CR83" s="477"/>
      <c r="CS83" s="477"/>
      <c r="CT83" s="477"/>
      <c r="CU83" s="477"/>
      <c r="CV83" s="477"/>
      <c r="CW83" s="477"/>
      <c r="CX83" s="477"/>
      <c r="CY83" s="477"/>
      <c r="CZ83" s="477"/>
      <c r="DA83" s="477"/>
      <c r="DB83" s="477"/>
      <c r="DC83" s="477"/>
      <c r="DD83" s="477"/>
      <c r="DE83" s="477"/>
      <c r="DF83" s="477"/>
      <c r="DG83" s="477"/>
      <c r="DH83" s="477"/>
      <c r="DI83" s="477"/>
      <c r="DJ83" s="477"/>
      <c r="DK83" s="477"/>
      <c r="DL83" s="477"/>
      <c r="DM83" s="477"/>
      <c r="DN83" s="477"/>
      <c r="DO83" s="477"/>
      <c r="DP83" s="477"/>
      <c r="DQ83" s="477"/>
      <c r="DR83" s="477"/>
      <c r="DS83" s="477"/>
      <c r="DT83" s="477"/>
      <c r="DU83" s="477"/>
      <c r="DV83" s="477"/>
      <c r="DW83" s="477"/>
      <c r="DX83" s="477"/>
      <c r="DY83" s="477"/>
      <c r="DZ83" s="477"/>
      <c r="EA83" s="477"/>
      <c r="EB83" s="477"/>
      <c r="EC83" s="477"/>
      <c r="ED83" s="477"/>
      <c r="EE83" s="477"/>
      <c r="EF83" s="477"/>
      <c r="EG83" s="477"/>
      <c r="EH83" s="477"/>
      <c r="EI83" s="477"/>
      <c r="EJ83" s="477"/>
      <c r="EK83" s="477"/>
      <c r="EL83" s="477"/>
      <c r="EM83" s="477"/>
      <c r="EN83" s="477"/>
      <c r="EO83" s="477"/>
      <c r="EP83" s="477"/>
      <c r="EQ83" s="477"/>
      <c r="ER83" s="477"/>
      <c r="ES83" s="477"/>
      <c r="ET83" s="477"/>
      <c r="EU83" s="477"/>
      <c r="EV83" s="477"/>
      <c r="EW83" s="477"/>
      <c r="EX83" s="477"/>
      <c r="EY83" s="477"/>
      <c r="EZ83" s="477"/>
      <c r="FA83" s="477"/>
      <c r="FB83" s="477"/>
      <c r="FC83" s="477"/>
      <c r="FD83" s="477"/>
      <c r="FE83" s="477"/>
      <c r="FF83" s="477"/>
      <c r="FG83" s="477"/>
      <c r="FH83" s="477"/>
      <c r="FI83" s="477"/>
      <c r="FJ83" s="477"/>
      <c r="FK83" s="477"/>
      <c r="FL83" s="477"/>
      <c r="FM83" s="477"/>
      <c r="FN83" s="477"/>
      <c r="FO83" s="477"/>
      <c r="FP83" s="477"/>
      <c r="FQ83" s="477"/>
      <c r="FR83" s="477"/>
      <c r="FS83" s="477"/>
      <c r="FT83" s="477"/>
      <c r="FU83" s="477"/>
      <c r="FV83" s="477"/>
      <c r="FW83" s="477"/>
      <c r="FX83" s="477"/>
      <c r="FY83" s="477"/>
      <c r="FZ83" s="477"/>
      <c r="GA83" s="477"/>
      <c r="GB83" s="477"/>
      <c r="GC83" s="477"/>
      <c r="GD83" s="477"/>
      <c r="GE83" s="477"/>
      <c r="GF83" s="477"/>
      <c r="GG83" s="477"/>
      <c r="GH83" s="477"/>
      <c r="GI83" s="477"/>
      <c r="GJ83" s="477"/>
      <c r="GK83" s="477"/>
      <c r="GL83" s="477"/>
      <c r="GM83" s="477"/>
      <c r="GN83" s="477"/>
      <c r="GO83" s="477"/>
      <c r="GP83" s="477"/>
      <c r="GQ83" s="477"/>
      <c r="GR83" s="477"/>
      <c r="GS83" s="477"/>
      <c r="GT83" s="477"/>
      <c r="GU83" s="477"/>
      <c r="GV83" s="477"/>
      <c r="GW83" s="477"/>
      <c r="GX83" s="477"/>
      <c r="GY83" s="477"/>
      <c r="GZ83" s="477"/>
      <c r="HA83" s="477"/>
      <c r="HB83" s="477"/>
      <c r="HC83" s="477"/>
      <c r="HD83" s="477"/>
      <c r="HE83" s="477"/>
      <c r="HF83" s="477"/>
      <c r="HG83" s="477"/>
      <c r="HH83" s="477"/>
      <c r="HI83" s="477"/>
      <c r="HJ83" s="477"/>
      <c r="HK83" s="477"/>
      <c r="HL83" s="477"/>
      <c r="HM83" s="477"/>
      <c r="HN83" s="477"/>
      <c r="HO83" s="477"/>
      <c r="HP83" s="477"/>
      <c r="HQ83" s="477"/>
      <c r="HR83" s="477"/>
      <c r="HS83" s="477"/>
      <c r="HT83" s="477"/>
      <c r="HU83" s="477"/>
      <c r="HV83" s="477"/>
      <c r="HW83" s="477"/>
      <c r="HX83" s="477"/>
      <c r="HY83" s="477"/>
      <c r="HZ83" s="477"/>
      <c r="IA83" s="477"/>
      <c r="IB83" s="477"/>
      <c r="IC83" s="477"/>
      <c r="ID83" s="477"/>
      <c r="IE83" s="477"/>
      <c r="IF83" s="477"/>
      <c r="IG83" s="477"/>
      <c r="IH83" s="477"/>
      <c r="II83" s="477"/>
      <c r="IJ83" s="477"/>
      <c r="IK83" s="477"/>
      <c r="IL83" s="477"/>
      <c r="IM83" s="477"/>
      <c r="IN83" s="477"/>
      <c r="IO83" s="477"/>
      <c r="IP83" s="477"/>
      <c r="IQ83" s="477"/>
      <c r="IR83" s="477"/>
      <c r="IS83" s="477"/>
      <c r="IT83" s="477"/>
      <c r="IU83" s="477"/>
      <c r="IV83" s="477"/>
    </row>
    <row r="84" spans="5:256">
      <c r="E84" s="488"/>
      <c r="F84" s="488"/>
      <c r="G84" s="472"/>
      <c r="H84"/>
      <c r="I84" s="474"/>
      <c r="J84"/>
      <c r="K84" s="474"/>
      <c r="L84"/>
      <c r="M84" s="477"/>
      <c r="N84" s="477"/>
      <c r="O84" s="477"/>
      <c r="P84" s="477"/>
      <c r="Q84" s="477"/>
      <c r="R84" s="477"/>
      <c r="S84" s="477"/>
      <c r="T84" s="477"/>
      <c r="U84" s="477"/>
      <c r="V84" s="477"/>
      <c r="W84" s="477"/>
      <c r="X84" s="477"/>
      <c r="Y84" s="477"/>
      <c r="Z84" s="477"/>
      <c r="AA84" s="477"/>
      <c r="AB84" s="477"/>
      <c r="AC84" s="477"/>
      <c r="AD84" s="477"/>
      <c r="AE84" s="477"/>
      <c r="AF84" s="477"/>
      <c r="AG84" s="477"/>
      <c r="AH84" s="477"/>
      <c r="AI84" s="477"/>
      <c r="AJ84" s="477"/>
      <c r="AK84" s="477"/>
      <c r="AL84" s="477"/>
      <c r="AM84" s="477"/>
      <c r="AN84" s="477"/>
      <c r="AO84" s="477"/>
      <c r="AP84" s="477"/>
      <c r="AQ84" s="477"/>
      <c r="AR84" s="477"/>
      <c r="AS84" s="477"/>
      <c r="AT84" s="477"/>
      <c r="AU84" s="477"/>
      <c r="AV84" s="477"/>
      <c r="AW84" s="477"/>
      <c r="AX84" s="477"/>
      <c r="AY84" s="477"/>
      <c r="AZ84" s="477"/>
      <c r="BA84" s="477"/>
      <c r="BB84" s="477"/>
      <c r="BC84" s="477"/>
      <c r="BD84" s="477"/>
      <c r="BE84" s="477"/>
      <c r="BF84" s="477"/>
      <c r="BG84" s="477"/>
      <c r="BH84" s="477"/>
      <c r="BI84" s="477"/>
      <c r="BJ84" s="477"/>
      <c r="BK84" s="477"/>
      <c r="BL84" s="477"/>
      <c r="BM84" s="477"/>
      <c r="BN84" s="477"/>
      <c r="BO84" s="477"/>
      <c r="BP84" s="477"/>
      <c r="BQ84" s="477"/>
      <c r="BR84" s="477"/>
      <c r="BS84" s="477"/>
      <c r="BT84" s="477"/>
      <c r="BU84" s="477"/>
      <c r="BV84" s="477"/>
      <c r="BW84" s="477"/>
      <c r="BX84" s="477"/>
      <c r="BY84" s="477"/>
      <c r="BZ84" s="477"/>
      <c r="CA84" s="477"/>
      <c r="CB84" s="477"/>
      <c r="CC84" s="477"/>
      <c r="CD84" s="477"/>
      <c r="CE84" s="477"/>
      <c r="CF84" s="477"/>
      <c r="CG84" s="477"/>
      <c r="CH84" s="477"/>
      <c r="CI84" s="477"/>
      <c r="CJ84" s="477"/>
      <c r="CK84" s="477"/>
      <c r="CL84" s="477"/>
      <c r="CM84" s="477"/>
      <c r="CN84" s="477"/>
      <c r="CO84" s="477"/>
      <c r="CP84" s="477"/>
      <c r="CQ84" s="477"/>
      <c r="CR84" s="477"/>
      <c r="CS84" s="477"/>
      <c r="CT84" s="477"/>
      <c r="CU84" s="477"/>
      <c r="CV84" s="477"/>
      <c r="CW84" s="477"/>
      <c r="CX84" s="477"/>
      <c r="CY84" s="477"/>
      <c r="CZ84" s="477"/>
      <c r="DA84" s="477"/>
      <c r="DB84" s="477"/>
      <c r="DC84" s="477"/>
      <c r="DD84" s="477"/>
      <c r="DE84" s="477"/>
      <c r="DF84" s="477"/>
      <c r="DG84" s="477"/>
      <c r="DH84" s="477"/>
      <c r="DI84" s="477"/>
      <c r="DJ84" s="477"/>
      <c r="DK84" s="477"/>
      <c r="DL84" s="477"/>
      <c r="DM84" s="477"/>
      <c r="DN84" s="477"/>
      <c r="DO84" s="477"/>
      <c r="DP84" s="477"/>
      <c r="DQ84" s="477"/>
      <c r="DR84" s="477"/>
      <c r="DS84" s="477"/>
      <c r="DT84" s="477"/>
      <c r="DU84" s="477"/>
      <c r="DV84" s="477"/>
      <c r="DW84" s="477"/>
      <c r="DX84" s="477"/>
      <c r="DY84" s="477"/>
      <c r="DZ84" s="477"/>
      <c r="EA84" s="477"/>
      <c r="EB84" s="477"/>
      <c r="EC84" s="477"/>
      <c r="ED84" s="477"/>
      <c r="EE84" s="477"/>
      <c r="EF84" s="477"/>
      <c r="EG84" s="477"/>
      <c r="EH84" s="477"/>
      <c r="EI84" s="477"/>
      <c r="EJ84" s="477"/>
      <c r="EK84" s="477"/>
      <c r="EL84" s="477"/>
      <c r="EM84" s="477"/>
      <c r="EN84" s="477"/>
      <c r="EO84" s="477"/>
      <c r="EP84" s="477"/>
      <c r="EQ84" s="477"/>
      <c r="ER84" s="477"/>
      <c r="ES84" s="477"/>
      <c r="ET84" s="477"/>
      <c r="EU84" s="477"/>
      <c r="EV84" s="477"/>
      <c r="EW84" s="477"/>
      <c r="EX84" s="477"/>
      <c r="EY84" s="477"/>
      <c r="EZ84" s="477"/>
      <c r="FA84" s="477"/>
      <c r="FB84" s="477"/>
      <c r="FC84" s="477"/>
      <c r="FD84" s="477"/>
      <c r="FE84" s="477"/>
      <c r="FF84" s="477"/>
      <c r="FG84" s="477"/>
      <c r="FH84" s="477"/>
      <c r="FI84" s="477"/>
      <c r="FJ84" s="477"/>
      <c r="FK84" s="477"/>
      <c r="FL84" s="477"/>
      <c r="FM84" s="477"/>
      <c r="FN84" s="477"/>
      <c r="FO84" s="477"/>
      <c r="FP84" s="477"/>
      <c r="FQ84" s="477"/>
      <c r="FR84" s="477"/>
      <c r="FS84" s="477"/>
      <c r="FT84" s="477"/>
      <c r="FU84" s="477"/>
      <c r="FV84" s="477"/>
      <c r="FW84" s="477"/>
      <c r="FX84" s="477"/>
      <c r="FY84" s="477"/>
      <c r="FZ84" s="477"/>
      <c r="GA84" s="477"/>
      <c r="GB84" s="477"/>
      <c r="GC84" s="477"/>
      <c r="GD84" s="477"/>
      <c r="GE84" s="477"/>
      <c r="GF84" s="477"/>
      <c r="GG84" s="477"/>
      <c r="GH84" s="477"/>
      <c r="GI84" s="477"/>
      <c r="GJ84" s="477"/>
      <c r="GK84" s="477"/>
      <c r="GL84" s="477"/>
      <c r="GM84" s="477"/>
      <c r="GN84" s="477"/>
      <c r="GO84" s="477"/>
      <c r="GP84" s="477"/>
      <c r="GQ84" s="477"/>
      <c r="GR84" s="477"/>
      <c r="GS84" s="477"/>
      <c r="GT84" s="477"/>
      <c r="GU84" s="477"/>
      <c r="GV84" s="477"/>
      <c r="GW84" s="477"/>
      <c r="GX84" s="477"/>
      <c r="GY84" s="477"/>
      <c r="GZ84" s="477"/>
      <c r="HA84" s="477"/>
      <c r="HB84" s="477"/>
      <c r="HC84" s="477"/>
      <c r="HD84" s="477"/>
      <c r="HE84" s="477"/>
      <c r="HF84" s="477"/>
      <c r="HG84" s="477"/>
      <c r="HH84" s="477"/>
      <c r="HI84" s="477"/>
      <c r="HJ84" s="477"/>
      <c r="HK84" s="477"/>
      <c r="HL84" s="477"/>
      <c r="HM84" s="477"/>
      <c r="HN84" s="477"/>
      <c r="HO84" s="477"/>
      <c r="HP84" s="477"/>
      <c r="HQ84" s="477"/>
      <c r="HR84" s="477"/>
      <c r="HS84" s="477"/>
      <c r="HT84" s="477"/>
      <c r="HU84" s="477"/>
      <c r="HV84" s="477"/>
      <c r="HW84" s="477"/>
      <c r="HX84" s="477"/>
      <c r="HY84" s="477"/>
      <c r="HZ84" s="477"/>
      <c r="IA84" s="477"/>
      <c r="IB84" s="477"/>
      <c r="IC84" s="477"/>
      <c r="ID84" s="477"/>
      <c r="IE84" s="477"/>
      <c r="IF84" s="477"/>
      <c r="IG84" s="477"/>
      <c r="IH84" s="477"/>
      <c r="II84" s="477"/>
      <c r="IJ84" s="477"/>
      <c r="IK84" s="477"/>
      <c r="IL84" s="477"/>
      <c r="IM84" s="477"/>
      <c r="IN84" s="477"/>
      <c r="IO84" s="477"/>
      <c r="IP84" s="477"/>
      <c r="IQ84" s="477"/>
      <c r="IR84" s="477"/>
      <c r="IS84" s="477"/>
      <c r="IT84" s="477"/>
      <c r="IU84" s="477"/>
      <c r="IV84" s="477"/>
    </row>
    <row r="85" spans="5:256">
      <c r="E85" s="488"/>
      <c r="F85" s="488"/>
      <c r="G85" s="472"/>
      <c r="H85"/>
      <c r="I85" s="474"/>
      <c r="J85"/>
      <c r="K85" s="474"/>
      <c r="L85"/>
      <c r="M85" s="477"/>
      <c r="N85" s="477"/>
      <c r="O85" s="477"/>
      <c r="P85" s="477"/>
      <c r="Q85" s="477"/>
      <c r="R85" s="477"/>
      <c r="S85" s="477"/>
      <c r="T85" s="477"/>
      <c r="U85" s="477"/>
      <c r="V85" s="477"/>
      <c r="W85" s="477"/>
      <c r="X85" s="477"/>
      <c r="Y85" s="477"/>
      <c r="Z85" s="477"/>
      <c r="AA85" s="477"/>
      <c r="AB85" s="477"/>
      <c r="AC85" s="477"/>
      <c r="AD85" s="477"/>
      <c r="AE85" s="477"/>
      <c r="AF85" s="477"/>
      <c r="AG85" s="477"/>
      <c r="AH85" s="477"/>
      <c r="AI85" s="477"/>
      <c r="AJ85" s="477"/>
      <c r="AK85" s="477"/>
      <c r="AL85" s="477"/>
      <c r="AM85" s="477"/>
      <c r="AN85" s="477"/>
      <c r="AO85" s="477"/>
      <c r="AP85" s="477"/>
      <c r="AQ85" s="477"/>
      <c r="AR85" s="477"/>
      <c r="AS85" s="477"/>
      <c r="AT85" s="477"/>
      <c r="AU85" s="477"/>
      <c r="AV85" s="477"/>
      <c r="AW85" s="477"/>
      <c r="AX85" s="477"/>
      <c r="AY85" s="477"/>
      <c r="AZ85" s="477"/>
      <c r="BA85" s="477"/>
      <c r="BB85" s="477"/>
      <c r="BC85" s="477"/>
      <c r="BD85" s="477"/>
      <c r="BE85" s="477"/>
      <c r="BF85" s="477"/>
      <c r="BG85" s="477"/>
      <c r="BH85" s="477"/>
      <c r="BI85" s="477"/>
      <c r="BJ85" s="477"/>
      <c r="BK85" s="477"/>
      <c r="BL85" s="477"/>
      <c r="BM85" s="477"/>
      <c r="BN85" s="477"/>
      <c r="BO85" s="477"/>
      <c r="BP85" s="477"/>
      <c r="BQ85" s="477"/>
      <c r="BR85" s="477"/>
      <c r="BS85" s="477"/>
      <c r="BT85" s="477"/>
      <c r="BU85" s="477"/>
      <c r="BV85" s="477"/>
      <c r="BW85" s="477"/>
      <c r="BX85" s="477"/>
      <c r="BY85" s="477"/>
      <c r="BZ85" s="477"/>
      <c r="CA85" s="477"/>
      <c r="CB85" s="477"/>
      <c r="CC85" s="477"/>
      <c r="CD85" s="477"/>
      <c r="CE85" s="477"/>
      <c r="CF85" s="477"/>
      <c r="CG85" s="477"/>
      <c r="CH85" s="477"/>
      <c r="CI85" s="477"/>
      <c r="CJ85" s="477"/>
      <c r="CK85" s="477"/>
      <c r="CL85" s="477"/>
      <c r="CM85" s="477"/>
      <c r="CN85" s="477"/>
      <c r="CO85" s="477"/>
      <c r="CP85" s="477"/>
      <c r="CQ85" s="477"/>
      <c r="CR85" s="477"/>
      <c r="CS85" s="477"/>
      <c r="CT85" s="477"/>
      <c r="CU85" s="477"/>
      <c r="CV85" s="477"/>
      <c r="CW85" s="477"/>
      <c r="CX85" s="477"/>
      <c r="CY85" s="477"/>
      <c r="CZ85" s="477"/>
      <c r="DA85" s="477"/>
      <c r="DB85" s="477"/>
      <c r="DC85" s="477"/>
      <c r="DD85" s="477"/>
      <c r="DE85" s="477"/>
      <c r="DF85" s="477"/>
      <c r="DG85" s="477"/>
      <c r="DH85" s="477"/>
      <c r="DI85" s="477"/>
      <c r="DJ85" s="477"/>
      <c r="DK85" s="477"/>
      <c r="DL85" s="477"/>
      <c r="DM85" s="477"/>
      <c r="DN85" s="477"/>
      <c r="DO85" s="477"/>
      <c r="DP85" s="477"/>
      <c r="DQ85" s="477"/>
      <c r="DR85" s="477"/>
      <c r="DS85" s="477"/>
      <c r="DT85" s="477"/>
      <c r="DU85" s="477"/>
      <c r="DV85" s="477"/>
      <c r="DW85" s="477"/>
      <c r="DX85" s="477"/>
      <c r="DY85" s="477"/>
      <c r="DZ85" s="477"/>
      <c r="EA85" s="477"/>
      <c r="EB85" s="477"/>
      <c r="EC85" s="477"/>
      <c r="ED85" s="477"/>
      <c r="EE85" s="477"/>
      <c r="EF85" s="477"/>
      <c r="EG85" s="477"/>
      <c r="EH85" s="477"/>
      <c r="EI85" s="477"/>
      <c r="EJ85" s="477"/>
      <c r="EK85" s="477"/>
      <c r="EL85" s="477"/>
      <c r="EM85" s="477"/>
      <c r="EN85" s="477"/>
      <c r="EO85" s="477"/>
      <c r="EP85" s="477"/>
      <c r="EQ85" s="477"/>
      <c r="ER85" s="477"/>
      <c r="ES85" s="477"/>
      <c r="ET85" s="477"/>
      <c r="EU85" s="477"/>
      <c r="EV85" s="477"/>
      <c r="EW85" s="477"/>
      <c r="EX85" s="477"/>
      <c r="EY85" s="477"/>
      <c r="EZ85" s="477"/>
      <c r="FA85" s="477"/>
      <c r="FB85" s="477"/>
      <c r="FC85" s="477"/>
      <c r="FD85" s="477"/>
      <c r="FE85" s="477"/>
      <c r="FF85" s="477"/>
      <c r="FG85" s="477"/>
      <c r="FH85" s="477"/>
      <c r="FI85" s="477"/>
      <c r="FJ85" s="477"/>
      <c r="FK85" s="477"/>
      <c r="FL85" s="477"/>
      <c r="FM85" s="477"/>
      <c r="FN85" s="477"/>
      <c r="FO85" s="477"/>
      <c r="FP85" s="477"/>
      <c r="FQ85" s="477"/>
      <c r="FR85" s="477"/>
      <c r="FS85" s="477"/>
      <c r="FT85" s="477"/>
      <c r="FU85" s="477"/>
      <c r="FV85" s="477"/>
      <c r="FW85" s="477"/>
      <c r="FX85" s="477"/>
      <c r="FY85" s="477"/>
      <c r="FZ85" s="477"/>
      <c r="GA85" s="477"/>
      <c r="GB85" s="477"/>
      <c r="GC85" s="477"/>
      <c r="GD85" s="477"/>
      <c r="GE85" s="477"/>
      <c r="GF85" s="477"/>
      <c r="GG85" s="477"/>
      <c r="GH85" s="477"/>
      <c r="GI85" s="477"/>
      <c r="GJ85" s="477"/>
      <c r="GK85" s="477"/>
      <c r="GL85" s="477"/>
      <c r="GM85" s="477"/>
      <c r="GN85" s="477"/>
      <c r="GO85" s="477"/>
      <c r="GP85" s="477"/>
      <c r="GQ85" s="477"/>
      <c r="GR85" s="477"/>
      <c r="GS85" s="477"/>
      <c r="GT85" s="477"/>
      <c r="GU85" s="477"/>
      <c r="GV85" s="477"/>
      <c r="GW85" s="477"/>
      <c r="GX85" s="477"/>
      <c r="GY85" s="477"/>
      <c r="GZ85" s="477"/>
      <c r="HA85" s="477"/>
      <c r="HB85" s="477"/>
      <c r="HC85" s="477"/>
      <c r="HD85" s="477"/>
      <c r="HE85" s="477"/>
      <c r="HF85" s="477"/>
      <c r="HG85" s="477"/>
      <c r="HH85" s="477"/>
      <c r="HI85" s="477"/>
      <c r="HJ85" s="477"/>
      <c r="HK85" s="477"/>
      <c r="HL85" s="477"/>
      <c r="HM85" s="477"/>
      <c r="HN85" s="477"/>
      <c r="HO85" s="477"/>
      <c r="HP85" s="477"/>
      <c r="HQ85" s="477"/>
      <c r="HR85" s="477"/>
      <c r="HS85" s="477"/>
      <c r="HT85" s="477"/>
      <c r="HU85" s="477"/>
      <c r="HV85" s="477"/>
      <c r="HW85" s="477"/>
      <c r="HX85" s="477"/>
      <c r="HY85" s="477"/>
      <c r="HZ85" s="477"/>
      <c r="IA85" s="477"/>
      <c r="IB85" s="477"/>
      <c r="IC85" s="477"/>
      <c r="ID85" s="477"/>
      <c r="IE85" s="477"/>
      <c r="IF85" s="477"/>
      <c r="IG85" s="477"/>
      <c r="IH85" s="477"/>
      <c r="II85" s="477"/>
      <c r="IJ85" s="477"/>
      <c r="IK85" s="477"/>
      <c r="IL85" s="477"/>
      <c r="IM85" s="477"/>
      <c r="IN85" s="477"/>
      <c r="IO85" s="477"/>
      <c r="IP85" s="477"/>
      <c r="IQ85" s="477"/>
      <c r="IR85" s="477"/>
      <c r="IS85" s="477"/>
      <c r="IT85" s="477"/>
      <c r="IU85" s="477"/>
      <c r="IV85" s="477"/>
    </row>
    <row r="86" spans="5:256">
      <c r="E86" s="488"/>
      <c r="F86" s="488"/>
      <c r="G86" s="472"/>
      <c r="H86"/>
      <c r="I86" s="474"/>
      <c r="J86"/>
      <c r="K86" s="474"/>
      <c r="L86"/>
      <c r="M86" s="477"/>
      <c r="N86" s="477"/>
      <c r="O86" s="477"/>
      <c r="P86" s="477"/>
      <c r="Q86" s="477"/>
      <c r="R86" s="477"/>
      <c r="S86" s="477"/>
      <c r="T86" s="477"/>
      <c r="U86" s="477"/>
      <c r="V86" s="477"/>
      <c r="W86" s="477"/>
      <c r="X86" s="477"/>
      <c r="Y86" s="477"/>
      <c r="Z86" s="477"/>
      <c r="AA86" s="477"/>
      <c r="AB86" s="477"/>
      <c r="AC86" s="477"/>
      <c r="AD86" s="477"/>
      <c r="AE86" s="477"/>
      <c r="AF86" s="477"/>
      <c r="AG86" s="477"/>
      <c r="AH86" s="477"/>
      <c r="AI86" s="477"/>
      <c r="AJ86" s="477"/>
      <c r="AK86" s="477"/>
      <c r="AL86" s="477"/>
      <c r="AM86" s="477"/>
      <c r="AN86" s="477"/>
      <c r="AO86" s="477"/>
      <c r="AP86" s="477"/>
      <c r="AQ86" s="477"/>
      <c r="AR86" s="477"/>
      <c r="AS86" s="477"/>
      <c r="AT86" s="477"/>
      <c r="AU86" s="477"/>
      <c r="AV86" s="477"/>
      <c r="AW86" s="477"/>
      <c r="AX86" s="477"/>
      <c r="AY86" s="477"/>
      <c r="AZ86" s="477"/>
      <c r="BA86" s="477"/>
      <c r="BB86" s="477"/>
      <c r="BC86" s="477"/>
      <c r="BD86" s="477"/>
      <c r="BE86" s="477"/>
      <c r="BF86" s="477"/>
      <c r="BG86" s="477"/>
      <c r="BH86" s="477"/>
      <c r="BI86" s="477"/>
      <c r="BJ86" s="477"/>
      <c r="BK86" s="477"/>
      <c r="BL86" s="477"/>
      <c r="BM86" s="477"/>
      <c r="BN86" s="477"/>
      <c r="BO86" s="477"/>
      <c r="BP86" s="477"/>
      <c r="BQ86" s="477"/>
      <c r="BR86" s="477"/>
      <c r="BS86" s="477"/>
      <c r="BT86" s="477"/>
      <c r="BU86" s="477"/>
      <c r="BV86" s="477"/>
      <c r="BW86" s="477"/>
      <c r="BX86" s="477"/>
      <c r="BY86" s="477"/>
      <c r="BZ86" s="477"/>
      <c r="CA86" s="477"/>
      <c r="CB86" s="477"/>
      <c r="CC86" s="477"/>
      <c r="CD86" s="477"/>
      <c r="CE86" s="477"/>
      <c r="CF86" s="477"/>
      <c r="CG86" s="477"/>
      <c r="CH86" s="477"/>
      <c r="CI86" s="477"/>
      <c r="CJ86" s="477"/>
      <c r="CK86" s="477"/>
      <c r="CL86" s="477"/>
      <c r="CM86" s="477"/>
      <c r="CN86" s="477"/>
      <c r="CO86" s="477"/>
      <c r="CP86" s="477"/>
      <c r="CQ86" s="477"/>
      <c r="CR86" s="477"/>
      <c r="CS86" s="477"/>
      <c r="CT86" s="477"/>
      <c r="CU86" s="477"/>
      <c r="CV86" s="477"/>
      <c r="CW86" s="477"/>
      <c r="CX86" s="477"/>
      <c r="CY86" s="477"/>
      <c r="CZ86" s="477"/>
      <c r="DA86" s="477"/>
      <c r="DB86" s="477"/>
      <c r="DC86" s="477"/>
      <c r="DD86" s="477"/>
      <c r="DE86" s="477"/>
      <c r="DF86" s="477"/>
      <c r="DG86" s="477"/>
      <c r="DH86" s="477"/>
      <c r="DI86" s="477"/>
      <c r="DJ86" s="477"/>
      <c r="DK86" s="477"/>
      <c r="DL86" s="477"/>
      <c r="DM86" s="477"/>
      <c r="DN86" s="477"/>
      <c r="DO86" s="477"/>
      <c r="DP86" s="477"/>
      <c r="DQ86" s="477"/>
      <c r="DR86" s="477"/>
      <c r="DS86" s="477"/>
      <c r="DT86" s="477"/>
      <c r="DU86" s="477"/>
      <c r="DV86" s="477"/>
      <c r="DW86" s="477"/>
      <c r="DX86" s="477"/>
      <c r="DY86" s="477"/>
      <c r="DZ86" s="477"/>
      <c r="EA86" s="477"/>
      <c r="EB86" s="477"/>
      <c r="EC86" s="477"/>
      <c r="ED86" s="477"/>
      <c r="EE86" s="477"/>
      <c r="EF86" s="477"/>
      <c r="EG86" s="477"/>
      <c r="EH86" s="477"/>
      <c r="EI86" s="477"/>
      <c r="EJ86" s="477"/>
      <c r="EK86" s="477"/>
      <c r="EL86" s="477"/>
      <c r="EM86" s="477"/>
      <c r="EN86" s="477"/>
      <c r="EO86" s="477"/>
      <c r="EP86" s="477"/>
      <c r="EQ86" s="477"/>
      <c r="ER86" s="477"/>
      <c r="ES86" s="477"/>
      <c r="ET86" s="477"/>
      <c r="EU86" s="477"/>
      <c r="EV86" s="477"/>
      <c r="EW86" s="477"/>
      <c r="EX86" s="477"/>
      <c r="EY86" s="477"/>
      <c r="EZ86" s="477"/>
      <c r="FA86" s="477"/>
      <c r="FB86" s="477"/>
      <c r="FC86" s="477"/>
      <c r="FD86" s="477"/>
      <c r="FE86" s="477"/>
      <c r="FF86" s="477"/>
      <c r="FG86" s="477"/>
      <c r="FH86" s="477"/>
      <c r="FI86" s="477"/>
      <c r="FJ86" s="477"/>
      <c r="FK86" s="477"/>
      <c r="FL86" s="477"/>
      <c r="FM86" s="477"/>
      <c r="FN86" s="477"/>
      <c r="FO86" s="477"/>
      <c r="FP86" s="477"/>
      <c r="FQ86" s="477"/>
      <c r="FR86" s="477"/>
      <c r="FS86" s="477"/>
      <c r="FT86" s="477"/>
      <c r="FU86" s="477"/>
      <c r="FV86" s="477"/>
      <c r="FW86" s="477"/>
      <c r="FX86" s="477"/>
      <c r="FY86" s="477"/>
      <c r="FZ86" s="477"/>
      <c r="GA86" s="477"/>
      <c r="GB86" s="477"/>
      <c r="GC86" s="477"/>
      <c r="GD86" s="477"/>
      <c r="GE86" s="477"/>
      <c r="GF86" s="477"/>
      <c r="GG86" s="477"/>
      <c r="GH86" s="477"/>
      <c r="GI86" s="477"/>
      <c r="GJ86" s="477"/>
      <c r="GK86" s="477"/>
      <c r="GL86" s="477"/>
      <c r="GM86" s="477"/>
      <c r="GN86" s="477"/>
      <c r="GO86" s="477"/>
      <c r="GP86" s="477"/>
      <c r="GQ86" s="477"/>
      <c r="GR86" s="477"/>
      <c r="GS86" s="477"/>
      <c r="GT86" s="477"/>
      <c r="GU86" s="477"/>
      <c r="GV86" s="477"/>
      <c r="GW86" s="477"/>
      <c r="GX86" s="477"/>
      <c r="GY86" s="477"/>
      <c r="GZ86" s="477"/>
      <c r="HA86" s="477"/>
      <c r="HB86" s="477"/>
      <c r="HC86" s="477"/>
      <c r="HD86" s="477"/>
      <c r="HE86" s="477"/>
      <c r="HF86" s="477"/>
      <c r="HG86" s="477"/>
      <c r="HH86" s="477"/>
      <c r="HI86" s="477"/>
      <c r="HJ86" s="477"/>
      <c r="HK86" s="477"/>
      <c r="HL86" s="477"/>
      <c r="HM86" s="477"/>
      <c r="HN86" s="477"/>
      <c r="HO86" s="477"/>
      <c r="HP86" s="477"/>
      <c r="HQ86" s="477"/>
      <c r="HR86" s="477"/>
      <c r="HS86" s="477"/>
      <c r="HT86" s="477"/>
      <c r="HU86" s="477"/>
      <c r="HV86" s="477"/>
      <c r="HW86" s="477"/>
      <c r="HX86" s="477"/>
      <c r="HY86" s="477"/>
      <c r="HZ86" s="477"/>
      <c r="IA86" s="477"/>
      <c r="IB86" s="477"/>
      <c r="IC86" s="477"/>
      <c r="ID86" s="477"/>
      <c r="IE86" s="477"/>
      <c r="IF86" s="477"/>
      <c r="IG86" s="477"/>
      <c r="IH86" s="477"/>
      <c r="II86" s="477"/>
      <c r="IJ86" s="477"/>
      <c r="IK86" s="477"/>
      <c r="IL86" s="477"/>
      <c r="IM86" s="477"/>
      <c r="IN86" s="477"/>
      <c r="IO86" s="477"/>
      <c r="IP86" s="477"/>
      <c r="IQ86" s="477"/>
      <c r="IR86" s="477"/>
      <c r="IS86" s="477"/>
      <c r="IT86" s="477"/>
      <c r="IU86" s="477"/>
      <c r="IV86" s="477"/>
    </row>
    <row r="87" spans="5:256">
      <c r="E87" s="488"/>
      <c r="F87" s="488"/>
      <c r="G87" s="472"/>
      <c r="H87"/>
      <c r="I87" s="474"/>
      <c r="J87"/>
      <c r="K87" s="474"/>
      <c r="L87"/>
      <c r="M87" s="477"/>
      <c r="N87" s="477"/>
      <c r="O87" s="477"/>
      <c r="P87" s="477"/>
      <c r="Q87" s="477"/>
      <c r="R87" s="477"/>
      <c r="S87" s="477"/>
      <c r="T87" s="477"/>
      <c r="U87" s="477"/>
      <c r="V87" s="477"/>
      <c r="W87" s="477"/>
      <c r="X87" s="477"/>
      <c r="Y87" s="477"/>
      <c r="Z87" s="477"/>
      <c r="AA87" s="477"/>
      <c r="AB87" s="477"/>
      <c r="AC87" s="477"/>
      <c r="AD87" s="477"/>
      <c r="AE87" s="477"/>
      <c r="AF87" s="477"/>
      <c r="AG87" s="477"/>
      <c r="AH87" s="477"/>
      <c r="AI87" s="477"/>
      <c r="AJ87" s="477"/>
      <c r="AK87" s="477"/>
      <c r="AL87" s="477"/>
      <c r="AM87" s="477"/>
      <c r="AN87" s="477"/>
      <c r="AO87" s="477"/>
      <c r="AP87" s="477"/>
      <c r="AQ87" s="477"/>
      <c r="AR87" s="477"/>
      <c r="AS87" s="477"/>
      <c r="AT87" s="477"/>
      <c r="AU87" s="477"/>
      <c r="AV87" s="477"/>
      <c r="AW87" s="477"/>
      <c r="AX87" s="477"/>
      <c r="AY87" s="477"/>
      <c r="AZ87" s="477"/>
      <c r="BA87" s="477"/>
      <c r="BB87" s="477"/>
      <c r="BC87" s="477"/>
      <c r="BD87" s="477"/>
      <c r="BE87" s="477"/>
      <c r="BF87" s="477"/>
      <c r="BG87" s="477"/>
      <c r="BH87" s="477"/>
      <c r="BI87" s="477"/>
      <c r="BJ87" s="477"/>
      <c r="BK87" s="477"/>
      <c r="BL87" s="477"/>
      <c r="BM87" s="477"/>
      <c r="BN87" s="477"/>
      <c r="BO87" s="477"/>
      <c r="BP87" s="477"/>
      <c r="BQ87" s="477"/>
      <c r="BR87" s="477"/>
      <c r="BS87" s="477"/>
      <c r="BT87" s="477"/>
      <c r="BU87" s="477"/>
      <c r="BV87" s="477"/>
      <c r="BW87" s="477"/>
      <c r="BX87" s="477"/>
      <c r="BY87" s="477"/>
      <c r="BZ87" s="477"/>
      <c r="CA87" s="477"/>
      <c r="CB87" s="477"/>
      <c r="CC87" s="477"/>
      <c r="CD87" s="477"/>
      <c r="CE87" s="477"/>
      <c r="CF87" s="477"/>
      <c r="CG87" s="477"/>
      <c r="CH87" s="477"/>
      <c r="CI87" s="477"/>
      <c r="CJ87" s="477"/>
      <c r="CK87" s="477"/>
      <c r="CL87" s="477"/>
      <c r="CM87" s="477"/>
      <c r="CN87" s="477"/>
      <c r="CO87" s="477"/>
      <c r="CP87" s="477"/>
      <c r="CQ87" s="477"/>
      <c r="CR87" s="477"/>
      <c r="CS87" s="477"/>
      <c r="CT87" s="477"/>
      <c r="CU87" s="477"/>
      <c r="CV87" s="477"/>
      <c r="CW87" s="477"/>
      <c r="CX87" s="477"/>
      <c r="CY87" s="477"/>
      <c r="CZ87" s="477"/>
      <c r="DA87" s="477"/>
      <c r="DB87" s="477"/>
      <c r="DC87" s="477"/>
      <c r="DD87" s="477"/>
      <c r="DE87" s="477"/>
      <c r="DF87" s="477"/>
      <c r="DG87" s="477"/>
      <c r="DH87" s="477"/>
      <c r="DI87" s="477"/>
      <c r="DJ87" s="477"/>
      <c r="DK87" s="477"/>
      <c r="DL87" s="477"/>
      <c r="DM87" s="477"/>
      <c r="DN87" s="477"/>
      <c r="DO87" s="477"/>
      <c r="DP87" s="477"/>
      <c r="DQ87" s="477"/>
      <c r="DR87" s="477"/>
      <c r="DS87" s="477"/>
      <c r="DT87" s="477"/>
      <c r="DU87" s="477"/>
      <c r="DV87" s="477"/>
      <c r="DW87" s="477"/>
      <c r="DX87" s="477"/>
      <c r="DY87" s="477"/>
      <c r="DZ87" s="477"/>
      <c r="EA87" s="477"/>
      <c r="EB87" s="477"/>
      <c r="EC87" s="477"/>
      <c r="ED87" s="477"/>
      <c r="EE87" s="477"/>
      <c r="EF87" s="477"/>
      <c r="EG87" s="477"/>
      <c r="EH87" s="477"/>
      <c r="EI87" s="477"/>
      <c r="EJ87" s="477"/>
      <c r="EK87" s="477"/>
      <c r="EL87" s="477"/>
      <c r="EM87" s="477"/>
      <c r="EN87" s="477"/>
      <c r="EO87" s="477"/>
      <c r="EP87" s="477"/>
      <c r="EQ87" s="477"/>
      <c r="ER87" s="477"/>
      <c r="ES87" s="477"/>
      <c r="ET87" s="477"/>
      <c r="EU87" s="477"/>
      <c r="EV87" s="477"/>
      <c r="EW87" s="477"/>
      <c r="EX87" s="477"/>
      <c r="EY87" s="477"/>
      <c r="EZ87" s="477"/>
      <c r="FA87" s="477"/>
      <c r="FB87" s="477"/>
      <c r="FC87" s="477"/>
      <c r="FD87" s="477"/>
      <c r="FE87" s="477"/>
      <c r="FF87" s="477"/>
      <c r="FG87" s="477"/>
      <c r="FH87" s="477"/>
      <c r="FI87" s="477"/>
      <c r="FJ87" s="477"/>
      <c r="FK87" s="477"/>
      <c r="FL87" s="477"/>
      <c r="FM87" s="477"/>
      <c r="FN87" s="477"/>
      <c r="FO87" s="477"/>
      <c r="FP87" s="477"/>
      <c r="FQ87" s="477"/>
      <c r="FR87" s="477"/>
      <c r="FS87" s="477"/>
      <c r="FT87" s="477"/>
      <c r="FU87" s="477"/>
      <c r="FV87" s="477"/>
      <c r="FW87" s="477"/>
      <c r="FX87" s="477"/>
      <c r="FY87" s="477"/>
      <c r="FZ87" s="477"/>
      <c r="GA87" s="477"/>
      <c r="GB87" s="477"/>
      <c r="GC87" s="477"/>
      <c r="GD87" s="477"/>
      <c r="GE87" s="477"/>
      <c r="GF87" s="477"/>
      <c r="GG87" s="477"/>
      <c r="GH87" s="477"/>
      <c r="GI87" s="477"/>
      <c r="GJ87" s="477"/>
      <c r="GK87" s="477"/>
      <c r="GL87" s="477"/>
      <c r="GM87" s="477"/>
      <c r="GN87" s="477"/>
      <c r="GO87" s="477"/>
      <c r="GP87" s="477"/>
      <c r="GQ87" s="477"/>
      <c r="GR87" s="477"/>
      <c r="GS87" s="477"/>
      <c r="GT87" s="477"/>
      <c r="GU87" s="477"/>
      <c r="GV87" s="477"/>
      <c r="GW87" s="477"/>
      <c r="GX87" s="477"/>
      <c r="GY87" s="477"/>
      <c r="GZ87" s="477"/>
      <c r="HA87" s="477"/>
      <c r="HB87" s="477"/>
      <c r="HC87" s="477"/>
      <c r="HD87" s="477"/>
      <c r="HE87" s="477"/>
      <c r="HF87" s="477"/>
      <c r="HG87" s="477"/>
      <c r="HH87" s="477"/>
      <c r="HI87" s="477"/>
      <c r="HJ87" s="477"/>
      <c r="HK87" s="477"/>
      <c r="HL87" s="477"/>
      <c r="HM87" s="477"/>
      <c r="HN87" s="477"/>
      <c r="HO87" s="477"/>
      <c r="HP87" s="477"/>
      <c r="HQ87" s="477"/>
      <c r="HR87" s="477"/>
      <c r="HS87" s="477"/>
      <c r="HT87" s="477"/>
      <c r="HU87" s="477"/>
      <c r="HV87" s="477"/>
      <c r="HW87" s="477"/>
      <c r="HX87" s="477"/>
      <c r="HY87" s="477"/>
      <c r="HZ87" s="477"/>
      <c r="IA87" s="477"/>
      <c r="IB87" s="477"/>
      <c r="IC87" s="477"/>
      <c r="ID87" s="477"/>
      <c r="IE87" s="477"/>
      <c r="IF87" s="477"/>
      <c r="IG87" s="477"/>
      <c r="IH87" s="477"/>
      <c r="II87" s="477"/>
      <c r="IJ87" s="477"/>
      <c r="IK87" s="477"/>
      <c r="IL87" s="477"/>
      <c r="IM87" s="477"/>
      <c r="IN87" s="477"/>
      <c r="IO87" s="477"/>
      <c r="IP87" s="477"/>
      <c r="IQ87" s="477"/>
      <c r="IR87" s="477"/>
      <c r="IS87" s="477"/>
      <c r="IT87" s="477"/>
      <c r="IU87" s="477"/>
      <c r="IV87" s="477"/>
    </row>
    <row r="88" spans="5:256">
      <c r="E88" s="488"/>
      <c r="F88" s="488"/>
      <c r="G88" s="472"/>
      <c r="H88"/>
      <c r="I88" s="474"/>
      <c r="J88"/>
      <c r="K88" s="474"/>
      <c r="L88"/>
      <c r="M88" s="477"/>
      <c r="N88" s="477"/>
      <c r="O88" s="477"/>
      <c r="P88" s="477"/>
      <c r="Q88" s="477"/>
      <c r="R88" s="477"/>
      <c r="S88" s="477"/>
      <c r="T88" s="477"/>
      <c r="U88" s="477"/>
      <c r="V88" s="477"/>
      <c r="W88" s="477"/>
      <c r="X88" s="477"/>
      <c r="Y88" s="477"/>
      <c r="Z88" s="477"/>
      <c r="AA88" s="477"/>
      <c r="AB88" s="477"/>
      <c r="AC88" s="477"/>
      <c r="AD88" s="477"/>
      <c r="AE88" s="477"/>
      <c r="AF88" s="477"/>
      <c r="AG88" s="477"/>
      <c r="AH88" s="477"/>
      <c r="AI88" s="477"/>
      <c r="AJ88" s="477"/>
      <c r="AK88" s="477"/>
      <c r="AL88" s="477"/>
      <c r="AM88" s="477"/>
      <c r="AN88" s="477"/>
      <c r="AO88" s="477"/>
      <c r="AP88" s="477"/>
      <c r="AQ88" s="477"/>
      <c r="AR88" s="477"/>
      <c r="AS88" s="477"/>
      <c r="AT88" s="477"/>
      <c r="AU88" s="477"/>
      <c r="AV88" s="477"/>
      <c r="AW88" s="477"/>
      <c r="AX88" s="477"/>
      <c r="AY88" s="477"/>
      <c r="AZ88" s="477"/>
      <c r="BA88" s="477"/>
      <c r="BB88" s="477"/>
      <c r="BC88" s="477"/>
      <c r="BD88" s="477"/>
      <c r="BE88" s="477"/>
      <c r="BF88" s="477"/>
      <c r="BG88" s="477"/>
      <c r="BH88" s="477"/>
      <c r="BI88" s="477"/>
      <c r="BJ88" s="477"/>
      <c r="BK88" s="477"/>
      <c r="BL88" s="477"/>
      <c r="BM88" s="477"/>
      <c r="BN88" s="477"/>
      <c r="BO88" s="477"/>
      <c r="BP88" s="477"/>
      <c r="BQ88" s="477"/>
      <c r="BR88" s="477"/>
      <c r="BS88" s="477"/>
      <c r="BT88" s="477"/>
      <c r="BU88" s="477"/>
      <c r="BV88" s="477"/>
      <c r="BW88" s="477"/>
      <c r="BX88" s="477"/>
      <c r="BY88" s="477"/>
      <c r="BZ88" s="477"/>
      <c r="CA88" s="477"/>
      <c r="CB88" s="477"/>
      <c r="CC88" s="477"/>
      <c r="CD88" s="477"/>
      <c r="CE88" s="477"/>
      <c r="CF88" s="477"/>
      <c r="CG88" s="477"/>
      <c r="CH88" s="477"/>
      <c r="CI88" s="477"/>
      <c r="CJ88" s="477"/>
      <c r="CK88" s="477"/>
      <c r="CL88" s="477"/>
      <c r="CM88" s="477"/>
      <c r="CN88" s="477"/>
      <c r="CO88" s="477"/>
      <c r="CP88" s="477"/>
      <c r="CQ88" s="477"/>
      <c r="CR88" s="477"/>
      <c r="CS88" s="477"/>
      <c r="CT88" s="477"/>
      <c r="CU88" s="477"/>
      <c r="CV88" s="477"/>
      <c r="CW88" s="477"/>
      <c r="CX88" s="477"/>
      <c r="CY88" s="477"/>
      <c r="CZ88" s="477"/>
      <c r="DA88" s="477"/>
      <c r="DB88" s="477"/>
      <c r="DC88" s="477"/>
      <c r="DD88" s="477"/>
      <c r="DE88" s="477"/>
      <c r="DF88" s="477"/>
      <c r="DG88" s="477"/>
      <c r="DH88" s="477"/>
      <c r="DI88" s="477"/>
      <c r="DJ88" s="477"/>
      <c r="DK88" s="477"/>
      <c r="DL88" s="477"/>
      <c r="DM88" s="477"/>
      <c r="DN88" s="477"/>
      <c r="DO88" s="477"/>
      <c r="DP88" s="477"/>
      <c r="DQ88" s="477"/>
      <c r="DR88" s="477"/>
      <c r="DS88" s="477"/>
      <c r="DT88" s="477"/>
      <c r="DU88" s="477"/>
      <c r="DV88" s="477"/>
      <c r="DW88" s="477"/>
      <c r="DX88" s="477"/>
      <c r="DY88" s="477"/>
      <c r="DZ88" s="477"/>
      <c r="EA88" s="477"/>
      <c r="EB88" s="477"/>
      <c r="EC88" s="477"/>
      <c r="ED88" s="477"/>
      <c r="EE88" s="477"/>
      <c r="EF88" s="477"/>
      <c r="EG88" s="477"/>
      <c r="EH88" s="477"/>
      <c r="EI88" s="477"/>
      <c r="EJ88" s="477"/>
      <c r="EK88" s="477"/>
      <c r="EL88" s="477"/>
      <c r="EM88" s="477"/>
      <c r="EN88" s="477"/>
      <c r="EO88" s="477"/>
      <c r="EP88" s="477"/>
      <c r="EQ88" s="477"/>
      <c r="ER88" s="477"/>
      <c r="ES88" s="477"/>
      <c r="ET88" s="477"/>
      <c r="EU88" s="477"/>
      <c r="EV88" s="477"/>
      <c r="EW88" s="477"/>
      <c r="EX88" s="477"/>
      <c r="EY88" s="477"/>
      <c r="EZ88" s="477"/>
      <c r="FA88" s="477"/>
      <c r="FB88" s="477"/>
      <c r="FC88" s="477"/>
      <c r="FD88" s="477"/>
      <c r="FE88" s="477"/>
      <c r="FF88" s="477"/>
      <c r="FG88" s="477"/>
      <c r="FH88" s="477"/>
      <c r="FI88" s="477"/>
      <c r="FJ88" s="477"/>
      <c r="FK88" s="477"/>
      <c r="FL88" s="477"/>
      <c r="FM88" s="477"/>
      <c r="FN88" s="477"/>
      <c r="FO88" s="477"/>
      <c r="FP88" s="477"/>
      <c r="FQ88" s="477"/>
      <c r="FR88" s="477"/>
      <c r="FS88" s="477"/>
      <c r="FT88" s="477"/>
      <c r="FU88" s="477"/>
      <c r="FV88" s="477"/>
      <c r="FW88" s="477"/>
      <c r="FX88" s="477"/>
      <c r="FY88" s="477"/>
      <c r="FZ88" s="477"/>
      <c r="GA88" s="477"/>
      <c r="GB88" s="477"/>
      <c r="GC88" s="477"/>
      <c r="GD88" s="477"/>
      <c r="GE88" s="477"/>
      <c r="GF88" s="477"/>
      <c r="GG88" s="477"/>
      <c r="GH88" s="477"/>
      <c r="GI88" s="477"/>
      <c r="GJ88" s="477"/>
      <c r="GK88" s="477"/>
      <c r="GL88" s="477"/>
      <c r="GM88" s="477"/>
      <c r="GN88" s="477"/>
      <c r="GO88" s="477"/>
      <c r="GP88" s="477"/>
      <c r="GQ88" s="477"/>
      <c r="GR88" s="477"/>
      <c r="GS88" s="477"/>
      <c r="GT88" s="477"/>
      <c r="GU88" s="477"/>
      <c r="GV88" s="477"/>
      <c r="GW88" s="477"/>
      <c r="GX88" s="477"/>
      <c r="GY88" s="477"/>
      <c r="GZ88" s="477"/>
      <c r="HA88" s="477"/>
      <c r="HB88" s="477"/>
      <c r="HC88" s="477"/>
      <c r="HD88" s="477"/>
      <c r="HE88" s="477"/>
      <c r="HF88" s="477"/>
      <c r="HG88" s="477"/>
      <c r="HH88" s="477"/>
      <c r="HI88" s="477"/>
      <c r="HJ88" s="477"/>
      <c r="HK88" s="477"/>
      <c r="HL88" s="477"/>
      <c r="HM88" s="477"/>
      <c r="HN88" s="477"/>
      <c r="HO88" s="477"/>
      <c r="HP88" s="477"/>
      <c r="HQ88" s="477"/>
      <c r="HR88" s="477"/>
      <c r="HS88" s="477"/>
      <c r="HT88" s="477"/>
      <c r="HU88" s="477"/>
      <c r="HV88" s="477"/>
      <c r="HW88" s="477"/>
      <c r="HX88" s="477"/>
      <c r="HY88" s="477"/>
      <c r="HZ88" s="477"/>
      <c r="IA88" s="477"/>
      <c r="IB88" s="477"/>
      <c r="IC88" s="477"/>
      <c r="ID88" s="477"/>
      <c r="IE88" s="477"/>
      <c r="IF88" s="477"/>
      <c r="IG88" s="477"/>
      <c r="IH88" s="477"/>
      <c r="II88" s="477"/>
      <c r="IJ88" s="477"/>
      <c r="IK88" s="477"/>
      <c r="IL88" s="477"/>
      <c r="IM88" s="477"/>
      <c r="IN88" s="477"/>
      <c r="IO88" s="477"/>
      <c r="IP88" s="477"/>
      <c r="IQ88" s="477"/>
      <c r="IR88" s="477"/>
      <c r="IS88" s="477"/>
      <c r="IT88" s="477"/>
      <c r="IU88" s="477"/>
      <c r="IV88" s="477"/>
    </row>
    <row r="89" spans="5:256">
      <c r="E89" s="488"/>
      <c r="F89" s="488"/>
      <c r="G89" s="472"/>
      <c r="H89"/>
      <c r="I89" s="474"/>
      <c r="J89"/>
      <c r="K89" s="474"/>
      <c r="L89"/>
      <c r="M89" s="477"/>
      <c r="N89" s="477"/>
      <c r="O89" s="477"/>
      <c r="P89" s="477"/>
      <c r="Q89" s="477"/>
      <c r="R89" s="477"/>
      <c r="S89" s="477"/>
      <c r="T89" s="477"/>
      <c r="U89" s="477"/>
      <c r="V89" s="477"/>
      <c r="W89" s="477"/>
      <c r="X89" s="477"/>
      <c r="Y89" s="477"/>
      <c r="Z89" s="477"/>
      <c r="AA89" s="477"/>
      <c r="AB89" s="477"/>
      <c r="AC89" s="477"/>
      <c r="AD89" s="477"/>
      <c r="AE89" s="477"/>
      <c r="AF89" s="477"/>
      <c r="AG89" s="477"/>
      <c r="AH89" s="477"/>
      <c r="AI89" s="477"/>
      <c r="AJ89" s="477"/>
      <c r="AK89" s="477"/>
      <c r="AL89" s="477"/>
      <c r="AM89" s="477"/>
      <c r="AN89" s="477"/>
      <c r="AO89" s="477"/>
      <c r="AP89" s="477"/>
      <c r="AQ89" s="477"/>
      <c r="AR89" s="477"/>
      <c r="AS89" s="477"/>
      <c r="AT89" s="477"/>
      <c r="AU89" s="477"/>
      <c r="AV89" s="477"/>
      <c r="AW89" s="477"/>
      <c r="AX89" s="477"/>
      <c r="AY89" s="477"/>
      <c r="AZ89" s="477"/>
      <c r="BA89" s="477"/>
      <c r="BB89" s="477"/>
      <c r="BC89" s="477"/>
      <c r="BD89" s="477"/>
      <c r="BE89" s="477"/>
      <c r="BF89" s="477"/>
      <c r="BG89" s="477"/>
      <c r="BH89" s="477"/>
      <c r="BI89" s="477"/>
      <c r="BJ89" s="477"/>
      <c r="BK89" s="477"/>
      <c r="BL89" s="477"/>
      <c r="BM89" s="477"/>
      <c r="BN89" s="477"/>
      <c r="BO89" s="477"/>
      <c r="BP89" s="477"/>
      <c r="BQ89" s="477"/>
      <c r="BR89" s="477"/>
      <c r="BS89" s="477"/>
      <c r="BT89" s="477"/>
      <c r="BU89" s="477"/>
      <c r="BV89" s="477"/>
      <c r="BW89" s="477"/>
      <c r="BX89" s="477"/>
      <c r="BY89" s="477"/>
      <c r="BZ89" s="477"/>
      <c r="CA89" s="477"/>
      <c r="CB89" s="477"/>
      <c r="CC89" s="477"/>
      <c r="CD89" s="477"/>
      <c r="CE89" s="477"/>
      <c r="CF89" s="477"/>
      <c r="CG89" s="477"/>
      <c r="CH89" s="477"/>
      <c r="CI89" s="477"/>
      <c r="CJ89" s="477"/>
      <c r="CK89" s="477"/>
      <c r="CL89" s="477"/>
      <c r="CM89" s="477"/>
      <c r="CN89" s="477"/>
      <c r="CO89" s="477"/>
      <c r="CP89" s="477"/>
      <c r="CQ89" s="477"/>
      <c r="CR89" s="477"/>
      <c r="CS89" s="477"/>
      <c r="CT89" s="477"/>
      <c r="CU89" s="477"/>
      <c r="CV89" s="477"/>
      <c r="CW89" s="477"/>
      <c r="CX89" s="477"/>
      <c r="CY89" s="477"/>
      <c r="CZ89" s="477"/>
      <c r="DA89" s="477"/>
      <c r="DB89" s="477"/>
      <c r="DC89" s="477"/>
      <c r="DD89" s="477"/>
      <c r="DE89" s="477"/>
      <c r="DF89" s="477"/>
      <c r="DG89" s="477"/>
      <c r="DH89" s="477"/>
      <c r="DI89" s="477"/>
      <c r="DJ89" s="477"/>
      <c r="DK89" s="477"/>
      <c r="DL89" s="477"/>
      <c r="DM89" s="477"/>
      <c r="DN89" s="477"/>
      <c r="DO89" s="477"/>
      <c r="DP89" s="477"/>
      <c r="DQ89" s="477"/>
      <c r="DR89" s="477"/>
      <c r="DS89" s="477"/>
      <c r="DT89" s="477"/>
      <c r="DU89" s="477"/>
      <c r="DV89" s="477"/>
      <c r="DW89" s="477"/>
      <c r="DX89" s="477"/>
      <c r="DY89" s="477"/>
      <c r="DZ89" s="477"/>
      <c r="EA89" s="477"/>
      <c r="EB89" s="477"/>
      <c r="EC89" s="477"/>
      <c r="ED89" s="477"/>
      <c r="EE89" s="477"/>
      <c r="EF89" s="477"/>
      <c r="EG89" s="477"/>
      <c r="EH89" s="477"/>
      <c r="EI89" s="477"/>
      <c r="EJ89" s="477"/>
      <c r="EK89" s="477"/>
      <c r="EL89" s="477"/>
      <c r="EM89" s="477"/>
      <c r="EN89" s="477"/>
      <c r="EO89" s="477"/>
      <c r="EP89" s="477"/>
      <c r="EQ89" s="477"/>
      <c r="ER89" s="477"/>
      <c r="ES89" s="477"/>
      <c r="ET89" s="477"/>
      <c r="EU89" s="477"/>
      <c r="EV89" s="477"/>
      <c r="EW89" s="477"/>
      <c r="EX89" s="477"/>
      <c r="EY89" s="477"/>
      <c r="EZ89" s="477"/>
      <c r="FA89" s="477"/>
      <c r="FB89" s="477"/>
      <c r="FC89" s="477"/>
      <c r="FD89" s="477"/>
      <c r="FE89" s="477"/>
      <c r="FF89" s="477"/>
      <c r="FG89" s="477"/>
      <c r="FH89" s="477"/>
      <c r="FI89" s="477"/>
      <c r="FJ89" s="477"/>
      <c r="FK89" s="477"/>
      <c r="FL89" s="477"/>
      <c r="FM89" s="477"/>
      <c r="FN89" s="477"/>
      <c r="FO89" s="477"/>
      <c r="FP89" s="477"/>
      <c r="FQ89" s="477"/>
      <c r="FR89" s="477"/>
      <c r="FS89" s="477"/>
      <c r="FT89" s="477"/>
      <c r="FU89" s="477"/>
      <c r="FV89" s="477"/>
      <c r="FW89" s="477"/>
      <c r="FX89" s="477"/>
      <c r="FY89" s="477"/>
      <c r="FZ89" s="477"/>
      <c r="GA89" s="477"/>
      <c r="GB89" s="477"/>
      <c r="GC89" s="477"/>
      <c r="GD89" s="477"/>
      <c r="GE89" s="477"/>
      <c r="GF89" s="477"/>
      <c r="GG89" s="477"/>
      <c r="GH89" s="477"/>
      <c r="GI89" s="477"/>
      <c r="GJ89" s="477"/>
      <c r="GK89" s="477"/>
      <c r="GL89" s="477"/>
      <c r="GM89" s="477"/>
      <c r="GN89" s="477"/>
      <c r="GO89" s="477"/>
      <c r="GP89" s="477"/>
      <c r="GQ89" s="477"/>
      <c r="GR89" s="477"/>
      <c r="GS89" s="477"/>
      <c r="GT89" s="477"/>
      <c r="GU89" s="477"/>
      <c r="GV89" s="477"/>
      <c r="GW89" s="477"/>
      <c r="GX89" s="477"/>
      <c r="GY89" s="477"/>
      <c r="GZ89" s="477"/>
      <c r="HA89" s="477"/>
      <c r="HB89" s="477"/>
      <c r="HC89" s="477"/>
      <c r="HD89" s="477"/>
      <c r="HE89" s="477"/>
      <c r="HF89" s="477"/>
      <c r="HG89" s="477"/>
      <c r="HH89" s="477"/>
      <c r="HI89" s="477"/>
      <c r="HJ89" s="477"/>
      <c r="HK89" s="477"/>
      <c r="HL89" s="477"/>
      <c r="HM89" s="477"/>
      <c r="HN89" s="477"/>
      <c r="HO89" s="477"/>
      <c r="HP89" s="477"/>
      <c r="HQ89" s="477"/>
      <c r="HR89" s="477"/>
      <c r="HS89" s="477"/>
      <c r="HT89" s="477"/>
      <c r="HU89" s="477"/>
      <c r="HV89" s="477"/>
      <c r="HW89" s="477"/>
      <c r="HX89" s="477"/>
      <c r="HY89" s="477"/>
      <c r="HZ89" s="477"/>
      <c r="IA89" s="477"/>
      <c r="IB89" s="477"/>
      <c r="IC89" s="477"/>
      <c r="ID89" s="477"/>
      <c r="IE89" s="477"/>
      <c r="IF89" s="477"/>
      <c r="IG89" s="477"/>
      <c r="IH89" s="477"/>
      <c r="II89" s="477"/>
      <c r="IJ89" s="477"/>
      <c r="IK89" s="477"/>
      <c r="IL89" s="477"/>
      <c r="IM89" s="477"/>
      <c r="IN89" s="477"/>
      <c r="IO89" s="477"/>
      <c r="IP89" s="477"/>
      <c r="IQ89" s="477"/>
      <c r="IR89" s="477"/>
      <c r="IS89" s="477"/>
      <c r="IT89" s="477"/>
      <c r="IU89" s="477"/>
      <c r="IV89" s="477"/>
    </row>
    <row r="90" spans="5:256">
      <c r="E90" s="488"/>
      <c r="F90" s="488"/>
      <c r="G90" s="472"/>
      <c r="H90"/>
      <c r="I90" s="474"/>
      <c r="J90"/>
      <c r="K90" s="474"/>
      <c r="L90"/>
      <c r="M90" s="477"/>
      <c r="N90" s="477"/>
      <c r="O90" s="477"/>
      <c r="P90" s="477"/>
      <c r="Q90" s="477"/>
      <c r="R90" s="477"/>
      <c r="S90" s="477"/>
      <c r="T90" s="477"/>
      <c r="U90" s="477"/>
      <c r="V90" s="477"/>
      <c r="W90" s="477"/>
      <c r="X90" s="477"/>
      <c r="Y90" s="477"/>
      <c r="Z90" s="477"/>
      <c r="AA90" s="477"/>
      <c r="AB90" s="477"/>
      <c r="AC90" s="477"/>
      <c r="AD90" s="477"/>
      <c r="AE90" s="477"/>
      <c r="AF90" s="477"/>
      <c r="AG90" s="477"/>
      <c r="AH90" s="477"/>
      <c r="AI90" s="477"/>
      <c r="AJ90" s="477"/>
      <c r="AK90" s="477"/>
      <c r="AL90" s="477"/>
      <c r="AM90" s="477"/>
      <c r="AN90" s="477"/>
      <c r="AO90" s="477"/>
      <c r="AP90" s="477"/>
      <c r="AQ90" s="477"/>
      <c r="AR90" s="477"/>
      <c r="AS90" s="477"/>
      <c r="AT90" s="477"/>
      <c r="AU90" s="477"/>
      <c r="AV90" s="477"/>
      <c r="AW90" s="477"/>
      <c r="AX90" s="477"/>
      <c r="AY90" s="477"/>
      <c r="AZ90" s="477"/>
      <c r="BA90" s="477"/>
      <c r="BB90" s="477"/>
      <c r="BC90" s="477"/>
      <c r="BD90" s="477"/>
      <c r="BE90" s="477"/>
      <c r="BF90" s="477"/>
      <c r="BG90" s="477"/>
      <c r="BH90" s="477"/>
      <c r="BI90" s="477"/>
      <c r="BJ90" s="477"/>
      <c r="BK90" s="477"/>
      <c r="BL90" s="477"/>
      <c r="BM90" s="477"/>
      <c r="BN90" s="477"/>
      <c r="BO90" s="477"/>
      <c r="BP90" s="477"/>
      <c r="BQ90" s="477"/>
      <c r="BR90" s="477"/>
      <c r="BS90" s="477"/>
      <c r="BT90" s="477"/>
      <c r="BU90" s="477"/>
      <c r="BV90" s="477"/>
      <c r="BW90" s="477"/>
      <c r="BX90" s="477"/>
      <c r="BY90" s="477"/>
      <c r="BZ90" s="477"/>
      <c r="CA90" s="477"/>
      <c r="CB90" s="477"/>
      <c r="CC90" s="477"/>
      <c r="CD90" s="477"/>
      <c r="CE90" s="477"/>
      <c r="CF90" s="477"/>
      <c r="CG90" s="477"/>
      <c r="CH90" s="477"/>
      <c r="CI90" s="477"/>
      <c r="CJ90" s="477"/>
      <c r="CK90" s="477"/>
      <c r="CL90" s="477"/>
      <c r="CM90" s="477"/>
      <c r="CN90" s="477"/>
      <c r="CO90" s="477"/>
      <c r="CP90" s="477"/>
      <c r="CQ90" s="477"/>
      <c r="CR90" s="477"/>
      <c r="CS90" s="477"/>
      <c r="CT90" s="477"/>
      <c r="CU90" s="477"/>
      <c r="CV90" s="477"/>
      <c r="CW90" s="477"/>
      <c r="CX90" s="477"/>
      <c r="CY90" s="477"/>
      <c r="CZ90" s="477"/>
      <c r="DA90" s="477"/>
      <c r="DB90" s="477"/>
      <c r="DC90" s="477"/>
      <c r="DD90" s="477"/>
      <c r="DE90" s="477"/>
      <c r="DF90" s="477"/>
      <c r="DG90" s="477"/>
      <c r="DH90" s="477"/>
      <c r="DI90" s="477"/>
      <c r="DJ90" s="477"/>
      <c r="DK90" s="477"/>
      <c r="DL90" s="477"/>
      <c r="DM90" s="477"/>
      <c r="DN90" s="477"/>
      <c r="DO90" s="477"/>
      <c r="DP90" s="477"/>
      <c r="DQ90" s="477"/>
      <c r="DR90" s="477"/>
      <c r="DS90" s="477"/>
      <c r="DT90" s="477"/>
      <c r="DU90" s="477"/>
      <c r="DV90" s="477"/>
      <c r="DW90" s="477"/>
      <c r="DX90" s="477"/>
      <c r="DY90" s="477"/>
      <c r="DZ90" s="477"/>
      <c r="EA90" s="477"/>
      <c r="EB90" s="477"/>
      <c r="EC90" s="477"/>
      <c r="ED90" s="477"/>
      <c r="EE90" s="477"/>
      <c r="EF90" s="477"/>
      <c r="EG90" s="477"/>
      <c r="EH90" s="477"/>
      <c r="EI90" s="477"/>
      <c r="EJ90" s="477"/>
      <c r="EK90" s="477"/>
      <c r="EL90" s="477"/>
      <c r="EM90" s="477"/>
      <c r="EN90" s="477"/>
      <c r="EO90" s="477"/>
      <c r="EP90" s="477"/>
      <c r="EQ90" s="477"/>
      <c r="ER90" s="477"/>
      <c r="ES90" s="477"/>
      <c r="ET90" s="477"/>
      <c r="EU90" s="477"/>
      <c r="EV90" s="477"/>
      <c r="EW90" s="477"/>
      <c r="EX90" s="477"/>
      <c r="EY90" s="477"/>
      <c r="EZ90" s="477"/>
      <c r="FA90" s="477"/>
      <c r="FB90" s="477"/>
      <c r="FC90" s="477"/>
      <c r="FD90" s="477"/>
      <c r="FE90" s="477"/>
      <c r="FF90" s="477"/>
      <c r="FG90" s="477"/>
      <c r="FH90" s="477"/>
      <c r="FI90" s="477"/>
      <c r="FJ90" s="477"/>
      <c r="FK90" s="477"/>
      <c r="FL90" s="477"/>
      <c r="FM90" s="477"/>
      <c r="FN90" s="477"/>
      <c r="FO90" s="477"/>
      <c r="FP90" s="477"/>
      <c r="FQ90" s="477"/>
      <c r="FR90" s="477"/>
      <c r="FS90" s="477"/>
      <c r="FT90" s="477"/>
      <c r="FU90" s="477"/>
      <c r="FV90" s="477"/>
      <c r="FW90" s="477"/>
      <c r="FX90" s="477"/>
      <c r="FY90" s="477"/>
      <c r="FZ90" s="477"/>
      <c r="GA90" s="477"/>
      <c r="GB90" s="477"/>
      <c r="GC90" s="477"/>
      <c r="GD90" s="477"/>
      <c r="GE90" s="477"/>
      <c r="GF90" s="477"/>
      <c r="GG90" s="477"/>
      <c r="GH90" s="477"/>
      <c r="GI90" s="477"/>
      <c r="GJ90" s="477"/>
      <c r="GK90" s="477"/>
      <c r="GL90" s="477"/>
      <c r="GM90" s="477"/>
      <c r="GN90" s="477"/>
      <c r="GO90" s="477"/>
      <c r="GP90" s="477"/>
      <c r="GQ90" s="477"/>
      <c r="GR90" s="477"/>
      <c r="GS90" s="477"/>
      <c r="GT90" s="477"/>
      <c r="GU90" s="477"/>
      <c r="GV90" s="477"/>
      <c r="GW90" s="477"/>
      <c r="GX90" s="477"/>
      <c r="GY90" s="477"/>
      <c r="GZ90" s="477"/>
      <c r="HA90" s="477"/>
      <c r="HB90" s="477"/>
      <c r="HC90" s="477"/>
      <c r="HD90" s="477"/>
      <c r="HE90" s="477"/>
      <c r="HF90" s="477"/>
      <c r="HG90" s="477"/>
      <c r="HH90" s="477"/>
      <c r="HI90" s="477"/>
      <c r="HJ90" s="477"/>
      <c r="HK90" s="477"/>
      <c r="HL90" s="477"/>
      <c r="HM90" s="477"/>
      <c r="HN90" s="477"/>
      <c r="HO90" s="477"/>
      <c r="HP90" s="477"/>
      <c r="HQ90" s="477"/>
      <c r="HR90" s="477"/>
      <c r="HS90" s="477"/>
      <c r="HT90" s="477"/>
      <c r="HU90" s="477"/>
      <c r="HV90" s="477"/>
      <c r="HW90" s="477"/>
      <c r="HX90" s="477"/>
      <c r="HY90" s="477"/>
      <c r="HZ90" s="477"/>
      <c r="IA90" s="477"/>
      <c r="IB90" s="477"/>
      <c r="IC90" s="477"/>
      <c r="ID90" s="477"/>
      <c r="IE90" s="477"/>
      <c r="IF90" s="477"/>
      <c r="IG90" s="477"/>
      <c r="IH90" s="477"/>
      <c r="II90" s="477"/>
      <c r="IJ90" s="477"/>
      <c r="IK90" s="477"/>
      <c r="IL90" s="477"/>
      <c r="IM90" s="477"/>
      <c r="IN90" s="477"/>
      <c r="IO90" s="477"/>
      <c r="IP90" s="477"/>
      <c r="IQ90" s="477"/>
      <c r="IR90" s="477"/>
      <c r="IS90" s="477"/>
      <c r="IT90" s="477"/>
      <c r="IU90" s="477"/>
      <c r="IV90" s="477"/>
    </row>
    <row r="91" spans="5:256">
      <c r="E91" s="488"/>
      <c r="F91" s="488"/>
      <c r="G91" s="472"/>
      <c r="H91"/>
      <c r="I91" s="474"/>
      <c r="J91"/>
      <c r="K91" s="474"/>
      <c r="L91"/>
      <c r="M91" s="477"/>
      <c r="N91" s="477"/>
      <c r="O91" s="477"/>
      <c r="P91" s="477"/>
      <c r="Q91" s="477"/>
      <c r="R91" s="477"/>
      <c r="S91" s="477"/>
      <c r="T91" s="477"/>
      <c r="U91" s="477"/>
      <c r="V91" s="477"/>
      <c r="W91" s="477"/>
      <c r="X91" s="477"/>
      <c r="Y91" s="477"/>
      <c r="Z91" s="477"/>
      <c r="AA91" s="477"/>
      <c r="AB91" s="477"/>
      <c r="AC91" s="477"/>
      <c r="AD91" s="477"/>
      <c r="AE91" s="477"/>
      <c r="AF91" s="477"/>
      <c r="AG91" s="477"/>
      <c r="AH91" s="477"/>
      <c r="AI91" s="477"/>
      <c r="AJ91" s="477"/>
      <c r="AK91" s="477"/>
      <c r="AL91" s="477"/>
      <c r="AM91" s="477"/>
      <c r="AN91" s="477"/>
      <c r="AO91" s="477"/>
      <c r="AP91" s="477"/>
      <c r="AQ91" s="477"/>
      <c r="AR91" s="477"/>
      <c r="AS91" s="477"/>
      <c r="AT91" s="477"/>
      <c r="AU91" s="477"/>
      <c r="AV91" s="477"/>
      <c r="AW91" s="477"/>
      <c r="AX91" s="477"/>
      <c r="AY91" s="477"/>
      <c r="AZ91" s="477"/>
      <c r="BA91" s="477"/>
      <c r="BB91" s="477"/>
      <c r="BC91" s="477"/>
      <c r="BD91" s="477"/>
      <c r="BE91" s="477"/>
      <c r="BF91" s="477"/>
      <c r="BG91" s="477"/>
      <c r="BH91" s="477"/>
      <c r="BI91" s="477"/>
      <c r="BJ91" s="477"/>
      <c r="BK91" s="477"/>
      <c r="BL91" s="477"/>
      <c r="BM91" s="477"/>
      <c r="BN91" s="477"/>
      <c r="BO91" s="477"/>
      <c r="BP91" s="477"/>
      <c r="BQ91" s="477"/>
      <c r="BR91" s="477"/>
      <c r="BS91" s="477"/>
      <c r="BT91" s="477"/>
      <c r="BU91" s="477"/>
      <c r="BV91" s="477"/>
      <c r="BW91" s="477"/>
      <c r="BX91" s="477"/>
      <c r="BY91" s="477"/>
      <c r="BZ91" s="477"/>
      <c r="CA91" s="477"/>
      <c r="CB91" s="477"/>
      <c r="CC91" s="477"/>
      <c r="CD91" s="477"/>
      <c r="CE91" s="477"/>
      <c r="CF91" s="477"/>
      <c r="CG91" s="477"/>
      <c r="CH91" s="477"/>
      <c r="CI91" s="477"/>
      <c r="CJ91" s="477"/>
      <c r="CK91" s="477"/>
      <c r="CL91" s="477"/>
      <c r="CM91" s="477"/>
      <c r="CN91" s="477"/>
      <c r="CO91" s="477"/>
      <c r="CP91" s="477"/>
      <c r="CQ91" s="477"/>
      <c r="CR91" s="477"/>
      <c r="CS91" s="477"/>
      <c r="CT91" s="477"/>
      <c r="CU91" s="477"/>
      <c r="CV91" s="477"/>
      <c r="CW91" s="477"/>
      <c r="CX91" s="477"/>
      <c r="CY91" s="477"/>
      <c r="CZ91" s="477"/>
      <c r="DA91" s="477"/>
      <c r="DB91" s="477"/>
      <c r="DC91" s="477"/>
      <c r="DD91" s="477"/>
      <c r="DE91" s="477"/>
      <c r="DF91" s="477"/>
      <c r="DG91" s="477"/>
      <c r="DH91" s="477"/>
      <c r="DI91" s="477"/>
      <c r="DJ91" s="477"/>
      <c r="DK91" s="477"/>
      <c r="DL91" s="477"/>
      <c r="DM91" s="477"/>
      <c r="DN91" s="477"/>
      <c r="DO91" s="477"/>
      <c r="DP91" s="477"/>
      <c r="DQ91" s="477"/>
      <c r="DR91" s="477"/>
      <c r="DS91" s="477"/>
      <c r="DT91" s="477"/>
      <c r="DU91" s="477"/>
      <c r="DV91" s="477"/>
      <c r="DW91" s="477"/>
      <c r="DX91" s="477"/>
      <c r="DY91" s="477"/>
      <c r="DZ91" s="477"/>
      <c r="EA91" s="477"/>
      <c r="EB91" s="477"/>
      <c r="EC91" s="477"/>
      <c r="ED91" s="477"/>
      <c r="EE91" s="477"/>
      <c r="EF91" s="477"/>
      <c r="EG91" s="477"/>
      <c r="EH91" s="477"/>
      <c r="EI91" s="477"/>
      <c r="EJ91" s="477"/>
      <c r="EK91" s="477"/>
      <c r="EL91" s="477"/>
      <c r="EM91" s="477"/>
      <c r="EN91" s="477"/>
      <c r="EO91" s="477"/>
      <c r="EP91" s="477"/>
      <c r="EQ91" s="477"/>
      <c r="ER91" s="477"/>
      <c r="ES91" s="477"/>
      <c r="ET91" s="477"/>
      <c r="EU91" s="477"/>
      <c r="EV91" s="477"/>
      <c r="EW91" s="477"/>
      <c r="EX91" s="477"/>
      <c r="EY91" s="477"/>
      <c r="EZ91" s="477"/>
      <c r="FA91" s="477"/>
      <c r="FB91" s="477"/>
      <c r="FC91" s="477"/>
      <c r="FD91" s="477"/>
      <c r="FE91" s="477"/>
      <c r="FF91" s="477"/>
      <c r="FG91" s="477"/>
      <c r="FH91" s="477"/>
      <c r="FI91" s="477"/>
      <c r="FJ91" s="477"/>
      <c r="FK91" s="477"/>
      <c r="FL91" s="477"/>
      <c r="FM91" s="477"/>
      <c r="FN91" s="477"/>
      <c r="FO91" s="477"/>
      <c r="FP91" s="477"/>
      <c r="FQ91" s="477"/>
      <c r="FR91" s="477"/>
      <c r="FS91" s="477"/>
      <c r="FT91" s="477"/>
      <c r="FU91" s="477"/>
      <c r="FV91" s="477"/>
      <c r="FW91" s="477"/>
      <c r="FX91" s="477"/>
      <c r="FY91" s="477"/>
      <c r="FZ91" s="477"/>
      <c r="GA91" s="477"/>
      <c r="GB91" s="477"/>
      <c r="GC91" s="477"/>
      <c r="GD91" s="477"/>
      <c r="GE91" s="477"/>
      <c r="GF91" s="477"/>
      <c r="GG91" s="477"/>
      <c r="GH91" s="477"/>
      <c r="GI91" s="477"/>
      <c r="GJ91" s="477"/>
      <c r="GK91" s="477"/>
      <c r="GL91" s="477"/>
      <c r="GM91" s="477"/>
      <c r="GN91" s="477"/>
      <c r="GO91" s="477"/>
      <c r="GP91" s="477"/>
      <c r="GQ91" s="477"/>
      <c r="GR91" s="477"/>
      <c r="GS91" s="477"/>
      <c r="GT91" s="477"/>
      <c r="GU91" s="477"/>
      <c r="GV91" s="477"/>
      <c r="GW91" s="477"/>
      <c r="GX91" s="477"/>
      <c r="GY91" s="477"/>
      <c r="GZ91" s="477"/>
      <c r="HA91" s="477"/>
      <c r="HB91" s="477"/>
      <c r="HC91" s="477"/>
      <c r="HD91" s="477"/>
      <c r="HE91" s="477"/>
      <c r="HF91" s="477"/>
      <c r="HG91" s="477"/>
      <c r="HH91" s="477"/>
      <c r="HI91" s="477"/>
      <c r="HJ91" s="477"/>
      <c r="HK91" s="477"/>
      <c r="HL91" s="477"/>
      <c r="HM91" s="477"/>
      <c r="HN91" s="477"/>
      <c r="HO91" s="477"/>
      <c r="HP91" s="477"/>
      <c r="HQ91" s="477"/>
      <c r="HR91" s="477"/>
      <c r="HS91" s="477"/>
      <c r="HT91" s="477"/>
      <c r="HU91" s="477"/>
      <c r="HV91" s="477"/>
      <c r="HW91" s="477"/>
      <c r="HX91" s="477"/>
      <c r="HY91" s="477"/>
      <c r="HZ91" s="477"/>
      <c r="IA91" s="477"/>
      <c r="IB91" s="477"/>
      <c r="IC91" s="477"/>
      <c r="ID91" s="477"/>
      <c r="IE91" s="477"/>
      <c r="IF91" s="477"/>
      <c r="IG91" s="477"/>
      <c r="IH91" s="477"/>
      <c r="II91" s="477"/>
      <c r="IJ91" s="477"/>
      <c r="IK91" s="477"/>
      <c r="IL91" s="477"/>
      <c r="IM91" s="477"/>
      <c r="IN91" s="477"/>
      <c r="IO91" s="477"/>
      <c r="IP91" s="477"/>
      <c r="IQ91" s="477"/>
      <c r="IR91" s="477"/>
      <c r="IS91" s="477"/>
      <c r="IT91" s="477"/>
      <c r="IU91" s="477"/>
      <c r="IV91" s="477"/>
    </row>
    <row r="92" spans="5:256">
      <c r="E92" s="488"/>
      <c r="F92" s="488"/>
      <c r="G92" s="472"/>
      <c r="H92"/>
      <c r="I92" s="474"/>
      <c r="J92"/>
      <c r="K92" s="474"/>
      <c r="L92"/>
      <c r="M92" s="477"/>
      <c r="N92" s="477"/>
      <c r="O92" s="477"/>
      <c r="P92" s="477"/>
      <c r="Q92" s="477"/>
      <c r="R92" s="477"/>
      <c r="S92" s="477"/>
      <c r="T92" s="477"/>
      <c r="U92" s="477"/>
      <c r="V92" s="477"/>
      <c r="W92" s="477"/>
      <c r="X92" s="477"/>
      <c r="Y92" s="477"/>
      <c r="Z92" s="477"/>
      <c r="AA92" s="477"/>
      <c r="AB92" s="477"/>
      <c r="AC92" s="477"/>
      <c r="AD92" s="477"/>
      <c r="AE92" s="477"/>
      <c r="AF92" s="477"/>
      <c r="AG92" s="477"/>
      <c r="AH92" s="477"/>
      <c r="AI92" s="477"/>
      <c r="AJ92" s="477"/>
      <c r="AK92" s="477"/>
      <c r="AL92" s="477"/>
      <c r="AM92" s="477"/>
      <c r="AN92" s="477"/>
      <c r="AO92" s="477"/>
      <c r="AP92" s="477"/>
      <c r="AQ92" s="477"/>
      <c r="AR92" s="477"/>
      <c r="AS92" s="477"/>
      <c r="AT92" s="477"/>
      <c r="AU92" s="477"/>
      <c r="AV92" s="477"/>
      <c r="AW92" s="477"/>
      <c r="AX92" s="477"/>
      <c r="AY92" s="477"/>
      <c r="AZ92" s="477"/>
      <c r="BA92" s="477"/>
      <c r="BB92" s="477"/>
      <c r="BC92" s="477"/>
      <c r="BD92" s="477"/>
      <c r="BE92" s="477"/>
      <c r="BF92" s="477"/>
      <c r="BG92" s="477"/>
      <c r="BH92" s="477"/>
      <c r="BI92" s="477"/>
      <c r="BJ92" s="477"/>
      <c r="BK92" s="477"/>
      <c r="BL92" s="477"/>
      <c r="BM92" s="477"/>
      <c r="BN92" s="477"/>
      <c r="BO92" s="477"/>
      <c r="BP92" s="477"/>
      <c r="BQ92" s="477"/>
      <c r="BR92" s="477"/>
      <c r="BS92" s="477"/>
      <c r="BT92" s="477"/>
      <c r="BU92" s="477"/>
      <c r="BV92" s="477"/>
      <c r="BW92" s="477"/>
      <c r="BX92" s="477"/>
      <c r="BY92" s="477"/>
      <c r="BZ92" s="477"/>
      <c r="CA92" s="477"/>
      <c r="CB92" s="477"/>
      <c r="CC92" s="477"/>
      <c r="CD92" s="477"/>
      <c r="CE92" s="477"/>
      <c r="CF92" s="477"/>
      <c r="CG92" s="477"/>
      <c r="CH92" s="477"/>
      <c r="CI92" s="477"/>
      <c r="CJ92" s="477"/>
      <c r="CK92" s="477"/>
      <c r="CL92" s="477"/>
      <c r="CM92" s="477"/>
      <c r="CN92" s="477"/>
      <c r="CO92" s="477"/>
      <c r="CP92" s="477"/>
      <c r="CQ92" s="477"/>
      <c r="CR92" s="477"/>
      <c r="CS92" s="477"/>
      <c r="CT92" s="477"/>
      <c r="CU92" s="477"/>
      <c r="CV92" s="477"/>
      <c r="CW92" s="477"/>
      <c r="CX92" s="477"/>
      <c r="CY92" s="477"/>
      <c r="CZ92" s="477"/>
      <c r="DA92" s="477"/>
      <c r="DB92" s="477"/>
      <c r="DC92" s="477"/>
      <c r="DD92" s="477"/>
      <c r="DE92" s="477"/>
      <c r="DF92" s="477"/>
      <c r="DG92" s="477"/>
      <c r="DH92" s="477"/>
      <c r="DI92" s="477"/>
      <c r="DJ92" s="477"/>
      <c r="DK92" s="477"/>
      <c r="DL92" s="477"/>
      <c r="DM92" s="477"/>
      <c r="DN92" s="477"/>
      <c r="DO92" s="477"/>
      <c r="DP92" s="477"/>
      <c r="DQ92" s="477"/>
      <c r="DR92" s="477"/>
      <c r="DS92" s="477"/>
      <c r="DT92" s="477"/>
      <c r="DU92" s="477"/>
      <c r="DV92" s="477"/>
      <c r="DW92" s="477"/>
      <c r="DX92" s="477"/>
      <c r="DY92" s="477"/>
      <c r="DZ92" s="477"/>
      <c r="EA92" s="477"/>
      <c r="EB92" s="477"/>
      <c r="EC92" s="477"/>
      <c r="ED92" s="477"/>
      <c r="EE92" s="477"/>
      <c r="EF92" s="477"/>
      <c r="EG92" s="477"/>
      <c r="EH92" s="477"/>
      <c r="EI92" s="477"/>
      <c r="EJ92" s="477"/>
      <c r="EK92" s="477"/>
      <c r="EL92" s="477"/>
      <c r="EM92" s="477"/>
      <c r="EN92" s="477"/>
      <c r="EO92" s="477"/>
      <c r="EP92" s="477"/>
      <c r="EQ92" s="477"/>
      <c r="ER92" s="477"/>
      <c r="ES92" s="477"/>
      <c r="ET92" s="477"/>
      <c r="EU92" s="477"/>
      <c r="EV92" s="477"/>
      <c r="EW92" s="477"/>
      <c r="EX92" s="477"/>
      <c r="EY92" s="477"/>
      <c r="EZ92" s="477"/>
      <c r="FA92" s="477"/>
      <c r="FB92" s="477"/>
      <c r="FC92" s="477"/>
      <c r="FD92" s="477"/>
      <c r="FE92" s="477"/>
      <c r="FF92" s="477"/>
      <c r="FG92" s="477"/>
      <c r="FH92" s="477"/>
      <c r="FI92" s="477"/>
      <c r="FJ92" s="477"/>
      <c r="FK92" s="477"/>
      <c r="FL92" s="477"/>
      <c r="FM92" s="477"/>
      <c r="FN92" s="477"/>
      <c r="FO92" s="477"/>
      <c r="FP92" s="477"/>
      <c r="FQ92" s="477"/>
      <c r="FR92" s="477"/>
      <c r="FS92" s="477"/>
      <c r="FT92" s="477"/>
      <c r="FU92" s="477"/>
      <c r="FV92" s="477"/>
      <c r="FW92" s="477"/>
      <c r="FX92" s="477"/>
      <c r="FY92" s="477"/>
      <c r="FZ92" s="477"/>
      <c r="GA92" s="477"/>
      <c r="GB92" s="477"/>
      <c r="GC92" s="477"/>
      <c r="GD92" s="477"/>
      <c r="GE92" s="477"/>
      <c r="GF92" s="477"/>
      <c r="GG92" s="477"/>
      <c r="GH92" s="477"/>
      <c r="GI92" s="477"/>
      <c r="GJ92" s="477"/>
      <c r="GK92" s="477"/>
      <c r="GL92" s="477"/>
      <c r="GM92" s="477"/>
      <c r="GN92" s="477"/>
      <c r="GO92" s="477"/>
      <c r="GP92" s="477"/>
      <c r="GQ92" s="477"/>
      <c r="GR92" s="477"/>
      <c r="GS92" s="477"/>
      <c r="GT92" s="477"/>
      <c r="GU92" s="477"/>
      <c r="GV92" s="477"/>
      <c r="GW92" s="477"/>
      <c r="GX92" s="477"/>
      <c r="GY92" s="477"/>
      <c r="GZ92" s="477"/>
      <c r="HA92" s="477"/>
      <c r="HB92" s="477"/>
      <c r="HC92" s="477"/>
      <c r="HD92" s="477"/>
      <c r="HE92" s="477"/>
      <c r="HF92" s="477"/>
      <c r="HG92" s="477"/>
      <c r="HH92" s="477"/>
      <c r="HI92" s="477"/>
      <c r="HJ92" s="477"/>
      <c r="HK92" s="477"/>
      <c r="HL92" s="477"/>
      <c r="HM92" s="477"/>
      <c r="HN92" s="477"/>
      <c r="HO92" s="477"/>
      <c r="HP92" s="477"/>
      <c r="HQ92" s="477"/>
      <c r="HR92" s="477"/>
      <c r="HS92" s="477"/>
      <c r="HT92" s="477"/>
      <c r="HU92" s="477"/>
      <c r="HV92" s="477"/>
      <c r="HW92" s="477"/>
      <c r="HX92" s="477"/>
      <c r="HY92" s="477"/>
      <c r="HZ92" s="477"/>
      <c r="IA92" s="477"/>
      <c r="IB92" s="477"/>
      <c r="IC92" s="477"/>
      <c r="ID92" s="477"/>
      <c r="IE92" s="477"/>
      <c r="IF92" s="477"/>
      <c r="IG92" s="477"/>
      <c r="IH92" s="477"/>
      <c r="II92" s="477"/>
      <c r="IJ92" s="477"/>
      <c r="IK92" s="477"/>
      <c r="IL92" s="477"/>
      <c r="IM92" s="477"/>
      <c r="IN92" s="477"/>
      <c r="IO92" s="477"/>
      <c r="IP92" s="477"/>
      <c r="IQ92" s="477"/>
      <c r="IR92" s="477"/>
      <c r="IS92" s="477"/>
      <c r="IT92" s="477"/>
      <c r="IU92" s="477"/>
      <c r="IV92" s="477"/>
    </row>
    <row r="93" spans="5:256">
      <c r="E93" s="488"/>
      <c r="F93" s="488"/>
      <c r="G93" s="472"/>
      <c r="H93"/>
      <c r="I93" s="474"/>
      <c r="J93"/>
      <c r="K93" s="474"/>
      <c r="L93"/>
      <c r="M93" s="477"/>
      <c r="N93" s="477"/>
      <c r="O93" s="477"/>
      <c r="P93" s="477"/>
      <c r="Q93" s="477"/>
      <c r="R93" s="477"/>
      <c r="S93" s="477"/>
      <c r="T93" s="477"/>
      <c r="U93" s="477"/>
      <c r="V93" s="477"/>
      <c r="W93" s="477"/>
      <c r="X93" s="477"/>
      <c r="Y93" s="477"/>
      <c r="Z93" s="477"/>
      <c r="AA93" s="477"/>
      <c r="AB93" s="477"/>
      <c r="AC93" s="477"/>
      <c r="AD93" s="477"/>
      <c r="AE93" s="477"/>
      <c r="AF93" s="477"/>
      <c r="AG93" s="477"/>
      <c r="AH93" s="477"/>
      <c r="AI93" s="477"/>
      <c r="AJ93" s="477"/>
      <c r="AK93" s="477"/>
      <c r="AL93" s="477"/>
      <c r="AM93" s="477"/>
      <c r="AN93" s="477"/>
      <c r="AO93" s="477"/>
      <c r="AP93" s="477"/>
      <c r="AQ93" s="477"/>
      <c r="AR93" s="477"/>
      <c r="AS93" s="477"/>
      <c r="AT93" s="477"/>
      <c r="AU93" s="477"/>
      <c r="AV93" s="477"/>
      <c r="AW93" s="477"/>
      <c r="AX93" s="477"/>
      <c r="AY93" s="477"/>
      <c r="AZ93" s="477"/>
      <c r="BA93" s="477"/>
      <c r="BB93" s="477"/>
      <c r="BC93" s="477"/>
      <c r="BD93" s="477"/>
      <c r="BE93" s="477"/>
      <c r="BF93" s="477"/>
      <c r="BG93" s="477"/>
      <c r="BH93" s="477"/>
      <c r="BI93" s="477"/>
      <c r="BJ93" s="477"/>
      <c r="BK93" s="477"/>
      <c r="BL93" s="477"/>
      <c r="BM93" s="477"/>
      <c r="BN93" s="477"/>
      <c r="BO93" s="477"/>
      <c r="BP93" s="477"/>
      <c r="BQ93" s="477"/>
      <c r="BR93" s="477"/>
      <c r="BS93" s="477"/>
      <c r="BT93" s="477"/>
      <c r="BU93" s="477"/>
      <c r="BV93" s="477"/>
      <c r="BW93" s="477"/>
      <c r="BX93" s="477"/>
      <c r="BY93" s="477"/>
      <c r="BZ93" s="477"/>
      <c r="CA93" s="477"/>
      <c r="CB93" s="477"/>
      <c r="CC93" s="477"/>
      <c r="CD93" s="477"/>
      <c r="CE93" s="477"/>
      <c r="CF93" s="477"/>
      <c r="CG93" s="477"/>
      <c r="CH93" s="477"/>
      <c r="CI93" s="477"/>
      <c r="CJ93" s="477"/>
      <c r="CK93" s="477"/>
      <c r="CL93" s="477"/>
      <c r="CM93" s="477"/>
      <c r="CN93" s="477"/>
      <c r="CO93" s="477"/>
      <c r="CP93" s="477"/>
      <c r="CQ93" s="477"/>
      <c r="CR93" s="477"/>
      <c r="CS93" s="477"/>
      <c r="CT93" s="477"/>
      <c r="CU93" s="477"/>
      <c r="CV93" s="477"/>
      <c r="CW93" s="477"/>
      <c r="CX93" s="477"/>
      <c r="CY93" s="477"/>
      <c r="CZ93" s="477"/>
      <c r="DA93" s="477"/>
      <c r="DB93" s="477"/>
      <c r="DC93" s="477"/>
      <c r="DD93" s="477"/>
      <c r="DE93" s="477"/>
      <c r="DF93" s="477"/>
      <c r="DG93" s="477"/>
      <c r="DH93" s="477"/>
      <c r="DI93" s="477"/>
      <c r="DJ93" s="477"/>
      <c r="DK93" s="477"/>
      <c r="DL93" s="477"/>
      <c r="DM93" s="477"/>
      <c r="DN93" s="477"/>
      <c r="DO93" s="477"/>
      <c r="DP93" s="477"/>
      <c r="DQ93" s="477"/>
      <c r="DR93" s="477"/>
      <c r="DS93" s="477"/>
      <c r="DT93" s="477"/>
      <c r="DU93" s="477"/>
      <c r="DV93" s="477"/>
      <c r="DW93" s="477"/>
      <c r="DX93" s="477"/>
      <c r="DY93" s="477"/>
      <c r="DZ93" s="477"/>
      <c r="EA93" s="477"/>
      <c r="EB93" s="477"/>
      <c r="EC93" s="477"/>
      <c r="ED93" s="477"/>
      <c r="EE93" s="477"/>
      <c r="EF93" s="477"/>
      <c r="EG93" s="477"/>
      <c r="EH93" s="477"/>
      <c r="EI93" s="477"/>
      <c r="EJ93" s="477"/>
      <c r="EK93" s="477"/>
      <c r="EL93" s="477"/>
      <c r="EM93" s="477"/>
      <c r="EN93" s="477"/>
      <c r="EO93" s="477"/>
      <c r="EP93" s="477"/>
      <c r="EQ93" s="477"/>
      <c r="ER93" s="477"/>
      <c r="ES93" s="477"/>
      <c r="ET93" s="477"/>
      <c r="EU93" s="477"/>
      <c r="EV93" s="477"/>
      <c r="EW93" s="477"/>
      <c r="EX93" s="477"/>
      <c r="EY93" s="477"/>
      <c r="EZ93" s="477"/>
      <c r="FA93" s="477"/>
      <c r="FB93" s="477"/>
      <c r="FC93" s="477"/>
      <c r="FD93" s="477"/>
      <c r="FE93" s="477"/>
      <c r="FF93" s="477"/>
      <c r="FG93" s="477"/>
      <c r="FH93" s="477"/>
      <c r="FI93" s="477"/>
      <c r="FJ93" s="477"/>
      <c r="FK93" s="477"/>
      <c r="FL93" s="477"/>
      <c r="FM93" s="477"/>
      <c r="FN93" s="477"/>
      <c r="FO93" s="477"/>
      <c r="FP93" s="477"/>
      <c r="FQ93" s="477"/>
      <c r="FR93" s="477"/>
      <c r="FS93" s="477"/>
      <c r="FT93" s="477"/>
      <c r="FU93" s="477"/>
      <c r="FV93" s="477"/>
      <c r="FW93" s="477"/>
      <c r="FX93" s="477"/>
      <c r="FY93" s="477"/>
      <c r="FZ93" s="477"/>
      <c r="GA93" s="477"/>
      <c r="GB93" s="477"/>
      <c r="GC93" s="477"/>
      <c r="GD93" s="477"/>
      <c r="GE93" s="477"/>
      <c r="GF93" s="477"/>
      <c r="GG93" s="477"/>
      <c r="GH93" s="477"/>
      <c r="GI93" s="477"/>
      <c r="GJ93" s="477"/>
      <c r="GK93" s="477"/>
      <c r="GL93" s="477"/>
      <c r="GM93" s="477"/>
      <c r="GN93" s="477"/>
      <c r="GO93" s="477"/>
      <c r="GP93" s="477"/>
      <c r="GQ93" s="477"/>
      <c r="GR93" s="477"/>
      <c r="GS93" s="477"/>
      <c r="GT93" s="477"/>
      <c r="GU93" s="477"/>
      <c r="GV93" s="477"/>
      <c r="GW93" s="477"/>
      <c r="GX93" s="477"/>
      <c r="GY93" s="477"/>
      <c r="GZ93" s="477"/>
      <c r="HA93" s="477"/>
      <c r="HB93" s="477"/>
      <c r="HC93" s="477"/>
      <c r="HD93" s="477"/>
      <c r="HE93" s="477"/>
      <c r="HF93" s="477"/>
      <c r="HG93" s="477"/>
      <c r="HH93" s="477"/>
      <c r="HI93" s="477"/>
      <c r="HJ93" s="477"/>
      <c r="HK93" s="477"/>
      <c r="HL93" s="477"/>
      <c r="HM93" s="477"/>
      <c r="HN93" s="477"/>
      <c r="HO93" s="477"/>
      <c r="HP93" s="477"/>
      <c r="HQ93" s="477"/>
      <c r="HR93" s="477"/>
      <c r="HS93" s="477"/>
      <c r="HT93" s="477"/>
      <c r="HU93" s="477"/>
      <c r="HV93" s="477"/>
      <c r="HW93" s="477"/>
      <c r="HX93" s="477"/>
      <c r="HY93" s="477"/>
      <c r="HZ93" s="477"/>
      <c r="IA93" s="477"/>
      <c r="IB93" s="477"/>
      <c r="IC93" s="477"/>
      <c r="ID93" s="477"/>
      <c r="IE93" s="477"/>
      <c r="IF93" s="477"/>
      <c r="IG93" s="477"/>
      <c r="IH93" s="477"/>
      <c r="II93" s="477"/>
      <c r="IJ93" s="477"/>
      <c r="IK93" s="477"/>
      <c r="IL93" s="477"/>
      <c r="IM93" s="477"/>
      <c r="IN93" s="477"/>
      <c r="IO93" s="477"/>
      <c r="IP93" s="477"/>
      <c r="IQ93" s="477"/>
      <c r="IR93" s="477"/>
      <c r="IS93" s="477"/>
      <c r="IT93" s="477"/>
      <c r="IU93" s="477"/>
      <c r="IV93" s="477"/>
    </row>
    <row r="94" spans="5:256">
      <c r="E94" s="488"/>
      <c r="F94" s="488"/>
      <c r="G94" s="472"/>
      <c r="H94"/>
      <c r="I94" s="474"/>
      <c r="J94"/>
      <c r="K94" s="474"/>
      <c r="L94"/>
      <c r="M94" s="477"/>
      <c r="N94" s="477"/>
      <c r="O94" s="477"/>
      <c r="P94" s="477"/>
      <c r="Q94" s="477"/>
      <c r="R94" s="477"/>
      <c r="S94" s="477"/>
      <c r="T94" s="477"/>
      <c r="U94" s="477"/>
      <c r="V94" s="477"/>
      <c r="W94" s="477"/>
      <c r="X94" s="477"/>
      <c r="Y94" s="477"/>
      <c r="Z94" s="477"/>
      <c r="AA94" s="477"/>
      <c r="AB94" s="477"/>
      <c r="AC94" s="477"/>
      <c r="AD94" s="477"/>
      <c r="AE94" s="477"/>
      <c r="AF94" s="477"/>
      <c r="AG94" s="477"/>
      <c r="AH94" s="477"/>
      <c r="AI94" s="477"/>
      <c r="AJ94" s="477"/>
      <c r="AK94" s="477"/>
      <c r="AL94" s="477"/>
      <c r="AM94" s="477"/>
      <c r="AN94" s="477"/>
      <c r="AO94" s="477"/>
      <c r="AP94" s="477"/>
      <c r="AQ94" s="477"/>
      <c r="AR94" s="477"/>
      <c r="AS94" s="477"/>
      <c r="AT94" s="477"/>
      <c r="AU94" s="477"/>
      <c r="AV94" s="477"/>
      <c r="AW94" s="477"/>
      <c r="AX94" s="477"/>
      <c r="AY94" s="477"/>
      <c r="AZ94" s="477"/>
      <c r="BA94" s="477"/>
      <c r="BB94" s="477"/>
      <c r="BC94" s="477"/>
      <c r="BD94" s="477"/>
      <c r="BE94" s="477"/>
      <c r="BF94" s="477"/>
      <c r="BG94" s="477"/>
      <c r="BH94" s="477"/>
      <c r="BI94" s="477"/>
      <c r="BJ94" s="477"/>
      <c r="BK94" s="477"/>
      <c r="BL94" s="477"/>
      <c r="BM94" s="477"/>
      <c r="BN94" s="477"/>
      <c r="BO94" s="477"/>
      <c r="BP94" s="477"/>
      <c r="BQ94" s="477"/>
      <c r="BR94" s="477"/>
      <c r="BS94" s="477"/>
      <c r="BT94" s="477"/>
      <c r="BU94" s="477"/>
      <c r="BV94" s="477"/>
      <c r="BW94" s="477"/>
      <c r="BX94" s="477"/>
      <c r="BY94" s="477"/>
      <c r="BZ94" s="477"/>
      <c r="CA94" s="477"/>
      <c r="CB94" s="477"/>
      <c r="CC94" s="477"/>
      <c r="CD94" s="477"/>
      <c r="CE94" s="477"/>
      <c r="CF94" s="477"/>
      <c r="CG94" s="477"/>
      <c r="CH94" s="477"/>
      <c r="CI94" s="477"/>
      <c r="CJ94" s="477"/>
      <c r="CK94" s="477"/>
      <c r="CL94" s="477"/>
      <c r="CM94" s="477"/>
      <c r="CN94" s="477"/>
      <c r="CO94" s="477"/>
      <c r="CP94" s="477"/>
      <c r="CQ94" s="477"/>
      <c r="CR94" s="477"/>
      <c r="CS94" s="477"/>
      <c r="CT94" s="477"/>
      <c r="CU94" s="477"/>
      <c r="CV94" s="477"/>
      <c r="CW94" s="477"/>
      <c r="CX94" s="477"/>
      <c r="CY94" s="477"/>
      <c r="CZ94" s="477"/>
      <c r="DA94" s="477"/>
      <c r="DB94" s="477"/>
      <c r="DC94" s="477"/>
      <c r="DD94" s="477"/>
      <c r="DE94" s="477"/>
      <c r="DF94" s="477"/>
      <c r="DG94" s="477"/>
      <c r="DH94" s="477"/>
      <c r="DI94" s="477"/>
      <c r="DJ94" s="477"/>
      <c r="DK94" s="477"/>
      <c r="DL94" s="477"/>
      <c r="DM94" s="477"/>
      <c r="DN94" s="477"/>
      <c r="DO94" s="477"/>
      <c r="DP94" s="477"/>
      <c r="DQ94" s="477"/>
      <c r="DR94" s="477"/>
      <c r="DS94" s="477"/>
      <c r="DT94" s="477"/>
      <c r="DU94" s="477"/>
      <c r="DV94" s="477"/>
      <c r="DW94" s="477"/>
      <c r="DX94" s="477"/>
      <c r="DY94" s="477"/>
      <c r="DZ94" s="477"/>
      <c r="EA94" s="477"/>
      <c r="EB94" s="477"/>
      <c r="EC94" s="477"/>
      <c r="ED94" s="477"/>
      <c r="EE94" s="477"/>
      <c r="EF94" s="477"/>
      <c r="EG94" s="477"/>
      <c r="EH94" s="477"/>
      <c r="EI94" s="477"/>
      <c r="EJ94" s="477"/>
      <c r="EK94" s="477"/>
      <c r="EL94" s="477"/>
      <c r="EM94" s="477"/>
      <c r="EN94" s="477"/>
      <c r="EO94" s="477"/>
      <c r="EP94" s="477"/>
      <c r="EQ94" s="477"/>
      <c r="ER94" s="477"/>
      <c r="ES94" s="477"/>
      <c r="ET94" s="477"/>
      <c r="EU94" s="477"/>
      <c r="EV94" s="477"/>
      <c r="EW94" s="477"/>
      <c r="EX94" s="477"/>
      <c r="EY94" s="477"/>
      <c r="EZ94" s="477"/>
      <c r="FA94" s="477"/>
      <c r="FB94" s="477"/>
      <c r="FC94" s="477"/>
      <c r="FD94" s="477"/>
      <c r="FE94" s="477"/>
      <c r="FF94" s="477"/>
      <c r="FG94" s="477"/>
      <c r="FH94" s="477"/>
      <c r="FI94" s="477"/>
      <c r="FJ94" s="477"/>
      <c r="FK94" s="477"/>
      <c r="FL94" s="477"/>
      <c r="FM94" s="477"/>
      <c r="FN94" s="477"/>
      <c r="FO94" s="477"/>
      <c r="FP94" s="477"/>
      <c r="FQ94" s="477"/>
      <c r="FR94" s="477"/>
      <c r="FS94" s="477"/>
      <c r="FT94" s="477"/>
      <c r="FU94" s="477"/>
      <c r="FV94" s="477"/>
      <c r="FW94" s="477"/>
      <c r="FX94" s="477"/>
      <c r="FY94" s="477"/>
      <c r="FZ94" s="477"/>
      <c r="GA94" s="477"/>
      <c r="GB94" s="477"/>
      <c r="GC94" s="477"/>
      <c r="GD94" s="477"/>
      <c r="GE94" s="477"/>
      <c r="GF94" s="477"/>
      <c r="GG94" s="477"/>
      <c r="GH94" s="477"/>
      <c r="GI94" s="477"/>
      <c r="GJ94" s="477"/>
      <c r="GK94" s="477"/>
      <c r="GL94" s="477"/>
      <c r="GM94" s="477"/>
      <c r="GN94" s="477"/>
      <c r="GO94" s="477"/>
      <c r="GP94" s="477"/>
      <c r="GQ94" s="477"/>
      <c r="GR94" s="477"/>
      <c r="GS94" s="477"/>
      <c r="GT94" s="477"/>
      <c r="GU94" s="477"/>
      <c r="GV94" s="477"/>
      <c r="GW94" s="477"/>
      <c r="GX94" s="477"/>
      <c r="GY94" s="477"/>
      <c r="GZ94" s="477"/>
      <c r="HA94" s="477"/>
      <c r="HB94" s="477"/>
      <c r="HC94" s="477"/>
      <c r="HD94" s="477"/>
      <c r="HE94" s="477"/>
      <c r="HF94" s="477"/>
      <c r="HG94" s="477"/>
      <c r="HH94" s="477"/>
      <c r="HI94" s="477"/>
      <c r="HJ94" s="477"/>
      <c r="HK94" s="477"/>
      <c r="HL94" s="477"/>
      <c r="HM94" s="477"/>
      <c r="HN94" s="477"/>
      <c r="HO94" s="477"/>
      <c r="HP94" s="477"/>
      <c r="HQ94" s="477"/>
      <c r="HR94" s="477"/>
      <c r="HS94" s="477"/>
      <c r="HT94" s="477"/>
      <c r="HU94" s="477"/>
      <c r="HV94" s="477"/>
      <c r="HW94" s="477"/>
      <c r="HX94" s="477"/>
      <c r="HY94" s="477"/>
      <c r="HZ94" s="477"/>
      <c r="IA94" s="477"/>
      <c r="IB94" s="477"/>
      <c r="IC94" s="477"/>
      <c r="ID94" s="477"/>
      <c r="IE94" s="477"/>
      <c r="IF94" s="477"/>
      <c r="IG94" s="477"/>
      <c r="IH94" s="477"/>
      <c r="II94" s="477"/>
      <c r="IJ94" s="477"/>
      <c r="IK94" s="477"/>
      <c r="IL94" s="477"/>
      <c r="IM94" s="477"/>
      <c r="IN94" s="477"/>
      <c r="IO94" s="477"/>
      <c r="IP94" s="477"/>
      <c r="IQ94" s="477"/>
      <c r="IR94" s="477"/>
      <c r="IS94" s="477"/>
      <c r="IT94" s="477"/>
      <c r="IU94" s="477"/>
      <c r="IV94" s="477"/>
    </row>
    <row r="95" spans="5:256">
      <c r="E95" s="488"/>
      <c r="F95" s="488"/>
      <c r="G95" s="472"/>
      <c r="H95"/>
      <c r="I95" s="474"/>
      <c r="J95"/>
      <c r="K95" s="474"/>
      <c r="L95"/>
      <c r="M95" s="477"/>
      <c r="N95" s="477"/>
      <c r="O95" s="477"/>
      <c r="P95" s="477"/>
      <c r="Q95" s="477"/>
      <c r="R95" s="477"/>
      <c r="S95" s="477"/>
      <c r="T95" s="477"/>
      <c r="U95" s="477"/>
      <c r="V95" s="477"/>
      <c r="W95" s="477"/>
      <c r="X95" s="477"/>
      <c r="Y95" s="477"/>
      <c r="Z95" s="477"/>
      <c r="AA95" s="477"/>
      <c r="AB95" s="477"/>
      <c r="AC95" s="477"/>
      <c r="AD95" s="477"/>
      <c r="AE95" s="477"/>
      <c r="AF95" s="477"/>
      <c r="AG95" s="477"/>
      <c r="AH95" s="477"/>
      <c r="AI95" s="477"/>
      <c r="AJ95" s="477"/>
      <c r="AK95" s="477"/>
      <c r="AL95" s="477"/>
      <c r="AM95" s="477"/>
      <c r="AN95" s="477"/>
      <c r="AO95" s="477"/>
      <c r="AP95" s="477"/>
      <c r="AQ95" s="477"/>
      <c r="AR95" s="477"/>
      <c r="AS95" s="477"/>
      <c r="AT95" s="477"/>
      <c r="AU95" s="477"/>
      <c r="AV95" s="477"/>
      <c r="AW95" s="477"/>
      <c r="AX95" s="477"/>
      <c r="AY95" s="477"/>
      <c r="AZ95" s="477"/>
      <c r="BA95" s="477"/>
      <c r="BB95" s="477"/>
      <c r="BC95" s="477"/>
      <c r="BD95" s="477"/>
      <c r="BE95" s="477"/>
      <c r="BF95" s="477"/>
      <c r="BG95" s="477"/>
      <c r="BH95" s="477"/>
      <c r="BI95" s="477"/>
      <c r="BJ95" s="477"/>
      <c r="BK95" s="477"/>
      <c r="BL95" s="477"/>
      <c r="BM95" s="477"/>
      <c r="BN95" s="477"/>
      <c r="BO95" s="477"/>
      <c r="BP95" s="477"/>
      <c r="BQ95" s="477"/>
      <c r="BR95" s="477"/>
      <c r="BS95" s="477"/>
      <c r="BT95" s="477"/>
      <c r="BU95" s="477"/>
      <c r="BV95" s="477"/>
      <c r="BW95" s="477"/>
      <c r="BX95" s="477"/>
      <c r="BY95" s="477"/>
      <c r="BZ95" s="477"/>
      <c r="CA95" s="477"/>
      <c r="CB95" s="477"/>
      <c r="CC95" s="477"/>
      <c r="CD95" s="477"/>
      <c r="CE95" s="477"/>
      <c r="CF95" s="477"/>
      <c r="CG95" s="477"/>
      <c r="CH95" s="477"/>
      <c r="CI95" s="477"/>
      <c r="CJ95" s="477"/>
      <c r="CK95" s="477"/>
      <c r="CL95" s="477"/>
      <c r="CM95" s="477"/>
      <c r="CN95" s="477"/>
      <c r="CO95" s="477"/>
      <c r="CP95" s="477"/>
      <c r="CQ95" s="477"/>
      <c r="CR95" s="477"/>
      <c r="CS95" s="477"/>
      <c r="CT95" s="477"/>
      <c r="CU95" s="477"/>
      <c r="CV95" s="477"/>
      <c r="CW95" s="477"/>
      <c r="CX95" s="477"/>
      <c r="CY95" s="477"/>
      <c r="CZ95" s="477"/>
      <c r="DA95" s="477"/>
      <c r="DB95" s="477"/>
      <c r="DC95" s="477"/>
      <c r="DD95" s="477"/>
      <c r="DE95" s="477"/>
      <c r="DF95" s="477"/>
      <c r="DG95" s="477"/>
      <c r="DH95" s="477"/>
      <c r="DI95" s="477"/>
      <c r="DJ95" s="477"/>
      <c r="DK95" s="477"/>
      <c r="DL95" s="477"/>
      <c r="DM95" s="477"/>
      <c r="DN95" s="477"/>
      <c r="DO95" s="477"/>
      <c r="DP95" s="477"/>
      <c r="DQ95" s="477"/>
      <c r="DR95" s="477"/>
      <c r="DS95" s="477"/>
      <c r="DT95" s="477"/>
      <c r="DU95" s="477"/>
      <c r="DV95" s="477"/>
      <c r="DW95" s="477"/>
      <c r="DX95" s="477"/>
      <c r="DY95" s="477"/>
      <c r="DZ95" s="477"/>
      <c r="EA95" s="477"/>
      <c r="EB95" s="477"/>
      <c r="EC95" s="477"/>
      <c r="ED95" s="477"/>
      <c r="EE95" s="477"/>
      <c r="EF95" s="477"/>
      <c r="EG95" s="477"/>
      <c r="EH95" s="477"/>
      <c r="EI95" s="477"/>
      <c r="EJ95" s="477"/>
      <c r="EK95" s="477"/>
      <c r="EL95" s="477"/>
      <c r="EM95" s="477"/>
      <c r="EN95" s="477"/>
      <c r="EO95" s="477"/>
      <c r="EP95" s="477"/>
      <c r="EQ95" s="477"/>
      <c r="ER95" s="477"/>
      <c r="ES95" s="477"/>
      <c r="ET95" s="477"/>
      <c r="EU95" s="477"/>
      <c r="EV95" s="477"/>
      <c r="EW95" s="477"/>
      <c r="EX95" s="477"/>
      <c r="EY95" s="477"/>
      <c r="EZ95" s="477"/>
      <c r="FA95" s="477"/>
      <c r="FB95" s="477"/>
      <c r="FC95" s="477"/>
      <c r="FD95" s="477"/>
      <c r="FE95" s="477"/>
      <c r="FF95" s="477"/>
      <c r="FG95" s="477"/>
      <c r="FH95" s="477"/>
      <c r="FI95" s="477"/>
      <c r="FJ95" s="477"/>
      <c r="FK95" s="477"/>
      <c r="FL95" s="477"/>
      <c r="FM95" s="477"/>
      <c r="FN95" s="477"/>
      <c r="FO95" s="477"/>
      <c r="FP95" s="477"/>
      <c r="FQ95" s="477"/>
      <c r="FR95" s="477"/>
      <c r="FS95" s="477"/>
      <c r="FT95" s="477"/>
      <c r="FU95" s="477"/>
      <c r="FV95" s="477"/>
      <c r="FW95" s="477"/>
      <c r="FX95" s="477"/>
      <c r="FY95" s="477"/>
      <c r="FZ95" s="477"/>
      <c r="GA95" s="477"/>
      <c r="GB95" s="477"/>
      <c r="GC95" s="477"/>
      <c r="GD95" s="477"/>
      <c r="GE95" s="477"/>
      <c r="GF95" s="477"/>
      <c r="GG95" s="477"/>
      <c r="GH95" s="477"/>
      <c r="GI95" s="477"/>
      <c r="GJ95" s="477"/>
      <c r="GK95" s="477"/>
      <c r="GL95" s="477"/>
      <c r="GM95" s="477"/>
      <c r="GN95" s="477"/>
      <c r="GO95" s="477"/>
      <c r="GP95" s="477"/>
      <c r="GQ95" s="477"/>
      <c r="GR95" s="477"/>
      <c r="GS95" s="477"/>
      <c r="GT95" s="477"/>
      <c r="GU95" s="477"/>
      <c r="GV95" s="477"/>
      <c r="GW95" s="477"/>
      <c r="GX95" s="477"/>
      <c r="GY95" s="477"/>
      <c r="GZ95" s="477"/>
      <c r="HA95" s="477"/>
      <c r="HB95" s="477"/>
      <c r="HC95" s="477"/>
      <c r="HD95" s="477"/>
      <c r="HE95" s="477"/>
      <c r="HF95" s="477"/>
      <c r="HG95" s="477"/>
      <c r="HH95" s="477"/>
      <c r="HI95" s="477"/>
      <c r="HJ95" s="477"/>
      <c r="HK95" s="477"/>
      <c r="HL95" s="477"/>
      <c r="HM95" s="477"/>
      <c r="HN95" s="477"/>
      <c r="HO95" s="477"/>
      <c r="HP95" s="477"/>
      <c r="HQ95" s="477"/>
      <c r="HR95" s="477"/>
      <c r="HS95" s="477"/>
      <c r="HT95" s="477"/>
      <c r="HU95" s="477"/>
      <c r="HV95" s="477"/>
      <c r="HW95" s="477"/>
      <c r="HX95" s="477"/>
      <c r="HY95" s="477"/>
      <c r="HZ95" s="477"/>
      <c r="IA95" s="477"/>
      <c r="IB95" s="477"/>
      <c r="IC95" s="477"/>
      <c r="ID95" s="477"/>
      <c r="IE95" s="477"/>
      <c r="IF95" s="477"/>
      <c r="IG95" s="477"/>
      <c r="IH95" s="477"/>
      <c r="II95" s="477"/>
      <c r="IJ95" s="477"/>
      <c r="IK95" s="477"/>
      <c r="IL95" s="477"/>
      <c r="IM95" s="477"/>
      <c r="IN95" s="477"/>
      <c r="IO95" s="477"/>
      <c r="IP95" s="477"/>
      <c r="IQ95" s="477"/>
      <c r="IR95" s="477"/>
      <c r="IS95" s="477"/>
      <c r="IT95" s="477"/>
      <c r="IU95" s="477"/>
      <c r="IV95" s="477"/>
    </row>
    <row r="96" spans="5:256">
      <c r="E96" s="488"/>
      <c r="F96" s="488"/>
      <c r="G96" s="472"/>
      <c r="H96"/>
      <c r="I96" s="474"/>
      <c r="J96"/>
      <c r="K96" s="474"/>
      <c r="L96"/>
      <c r="M96" s="477"/>
      <c r="N96" s="477"/>
      <c r="O96" s="477"/>
      <c r="P96" s="477"/>
      <c r="Q96" s="477"/>
      <c r="R96" s="477"/>
      <c r="S96" s="477"/>
      <c r="T96" s="477"/>
      <c r="U96" s="477"/>
      <c r="V96" s="477"/>
      <c r="W96" s="477"/>
      <c r="X96" s="477"/>
      <c r="Y96" s="477"/>
      <c r="Z96" s="477"/>
      <c r="AA96" s="477"/>
      <c r="AB96" s="477"/>
      <c r="AC96" s="477"/>
      <c r="AD96" s="477"/>
      <c r="AE96" s="477"/>
      <c r="AF96" s="477"/>
      <c r="AG96" s="477"/>
      <c r="AH96" s="477"/>
      <c r="AI96" s="477"/>
      <c r="AJ96" s="477"/>
      <c r="AK96" s="477"/>
      <c r="AL96" s="477"/>
      <c r="AM96" s="477"/>
      <c r="AN96" s="477"/>
      <c r="AO96" s="477"/>
      <c r="AP96" s="477"/>
      <c r="AQ96" s="477"/>
      <c r="AR96" s="477"/>
      <c r="AS96" s="477"/>
      <c r="AT96" s="477"/>
      <c r="AU96" s="477"/>
      <c r="AV96" s="477"/>
      <c r="AW96" s="477"/>
      <c r="AX96" s="477"/>
      <c r="AY96" s="477"/>
      <c r="AZ96" s="477"/>
      <c r="BA96" s="477"/>
      <c r="BB96" s="477"/>
      <c r="BC96" s="477"/>
      <c r="BD96" s="477"/>
      <c r="BE96" s="477"/>
      <c r="BF96" s="477"/>
      <c r="BG96" s="477"/>
      <c r="BH96" s="477"/>
      <c r="BI96" s="477"/>
      <c r="BJ96" s="477"/>
      <c r="BK96" s="477"/>
      <c r="BL96" s="477"/>
      <c r="BM96" s="477"/>
      <c r="BN96" s="477"/>
      <c r="BO96" s="477"/>
      <c r="BP96" s="477"/>
      <c r="BQ96" s="477"/>
      <c r="BR96" s="477"/>
      <c r="BS96" s="477"/>
      <c r="BT96" s="477"/>
      <c r="BU96" s="477"/>
      <c r="BV96" s="477"/>
      <c r="BW96" s="477"/>
      <c r="BX96" s="477"/>
      <c r="BY96" s="477"/>
      <c r="BZ96" s="477"/>
      <c r="CA96" s="477"/>
      <c r="CB96" s="477"/>
      <c r="CC96" s="477"/>
      <c r="CD96" s="477"/>
      <c r="CE96" s="477"/>
      <c r="CF96" s="477"/>
      <c r="CG96" s="477"/>
      <c r="CH96" s="477"/>
      <c r="CI96" s="477"/>
      <c r="CJ96" s="477"/>
      <c r="CK96" s="477"/>
      <c r="CL96" s="477"/>
      <c r="CM96" s="477"/>
      <c r="CN96" s="477"/>
      <c r="CO96" s="477"/>
      <c r="CP96" s="477"/>
      <c r="CQ96" s="477"/>
      <c r="CR96" s="477"/>
      <c r="CS96" s="477"/>
      <c r="CT96" s="477"/>
      <c r="CU96" s="477"/>
      <c r="CV96" s="477"/>
      <c r="CW96" s="477"/>
      <c r="CX96" s="477"/>
      <c r="CY96" s="477"/>
      <c r="CZ96" s="477"/>
      <c r="DA96" s="477"/>
      <c r="DB96" s="477"/>
      <c r="DC96" s="477"/>
      <c r="DD96" s="477"/>
      <c r="DE96" s="477"/>
      <c r="DF96" s="477"/>
      <c r="DG96" s="477"/>
      <c r="DH96" s="477"/>
      <c r="DI96" s="477"/>
      <c r="DJ96" s="477"/>
      <c r="DK96" s="477"/>
      <c r="DL96" s="477"/>
      <c r="DM96" s="477"/>
      <c r="DN96" s="477"/>
      <c r="DO96" s="477"/>
      <c r="DP96" s="477"/>
      <c r="DQ96" s="477"/>
      <c r="DR96" s="477"/>
      <c r="DS96" s="477"/>
      <c r="DT96" s="477"/>
      <c r="DU96" s="477"/>
      <c r="DV96" s="477"/>
      <c r="DW96" s="477"/>
      <c r="DX96" s="477"/>
      <c r="DY96" s="477"/>
      <c r="DZ96" s="477"/>
      <c r="EA96" s="477"/>
      <c r="EB96" s="477"/>
      <c r="EC96" s="477"/>
      <c r="ED96" s="477"/>
      <c r="EE96" s="477"/>
      <c r="EF96" s="477"/>
      <c r="EG96" s="477"/>
      <c r="EH96" s="477"/>
      <c r="EI96" s="477"/>
      <c r="EJ96" s="477"/>
      <c r="EK96" s="477"/>
      <c r="EL96" s="477"/>
      <c r="EM96" s="477"/>
      <c r="EN96" s="477"/>
      <c r="EO96" s="477"/>
      <c r="EP96" s="477"/>
      <c r="EQ96" s="477"/>
      <c r="ER96" s="477"/>
      <c r="ES96" s="477"/>
      <c r="ET96" s="477"/>
      <c r="EU96" s="477"/>
      <c r="EV96" s="477"/>
      <c r="EW96" s="477"/>
      <c r="EX96" s="477"/>
      <c r="EY96" s="477"/>
      <c r="EZ96" s="477"/>
      <c r="FA96" s="477"/>
      <c r="FB96" s="477"/>
      <c r="FC96" s="477"/>
      <c r="FD96" s="477"/>
      <c r="FE96" s="477"/>
      <c r="FF96" s="477"/>
      <c r="FG96" s="477"/>
      <c r="FH96" s="477"/>
      <c r="FI96" s="477"/>
      <c r="FJ96" s="477"/>
      <c r="FK96" s="477"/>
      <c r="FL96" s="477"/>
      <c r="FM96" s="477"/>
      <c r="FN96" s="477"/>
      <c r="FO96" s="477"/>
      <c r="FP96" s="477"/>
      <c r="FQ96" s="477"/>
      <c r="FR96" s="477"/>
      <c r="FS96" s="477"/>
      <c r="FT96" s="477"/>
      <c r="FU96" s="477"/>
      <c r="FV96" s="477"/>
      <c r="FW96" s="477"/>
      <c r="FX96" s="477"/>
      <c r="FY96" s="477"/>
      <c r="FZ96" s="477"/>
      <c r="GA96" s="477"/>
      <c r="GB96" s="477"/>
      <c r="GC96" s="477"/>
      <c r="GD96" s="477"/>
      <c r="GE96" s="477"/>
      <c r="GF96" s="477"/>
      <c r="GG96" s="477"/>
      <c r="GH96" s="477"/>
      <c r="GI96" s="477"/>
      <c r="GJ96" s="477"/>
      <c r="GK96" s="477"/>
      <c r="GL96" s="477"/>
      <c r="GM96" s="477"/>
      <c r="GN96" s="477"/>
      <c r="GO96" s="477"/>
      <c r="GP96" s="477"/>
      <c r="GQ96" s="477"/>
      <c r="GR96" s="477"/>
      <c r="GS96" s="477"/>
      <c r="GT96" s="477"/>
      <c r="GU96" s="477"/>
      <c r="GV96" s="477"/>
      <c r="GW96" s="477"/>
      <c r="GX96" s="477"/>
      <c r="GY96" s="477"/>
      <c r="GZ96" s="477"/>
      <c r="HA96" s="477"/>
      <c r="HB96" s="477"/>
      <c r="HC96" s="477"/>
      <c r="HD96" s="477"/>
      <c r="HE96" s="477"/>
      <c r="HF96" s="477"/>
      <c r="HG96" s="477"/>
      <c r="HH96" s="477"/>
      <c r="HI96" s="477"/>
      <c r="HJ96" s="477"/>
      <c r="HK96" s="477"/>
      <c r="HL96" s="477"/>
      <c r="HM96" s="477"/>
      <c r="HN96" s="477"/>
      <c r="HO96" s="477"/>
      <c r="HP96" s="477"/>
      <c r="HQ96" s="477"/>
      <c r="HR96" s="477"/>
      <c r="HS96" s="477"/>
      <c r="HT96" s="477"/>
      <c r="HU96" s="477"/>
      <c r="HV96" s="477"/>
      <c r="HW96" s="477"/>
      <c r="HX96" s="477"/>
      <c r="HY96" s="477"/>
      <c r="HZ96" s="477"/>
      <c r="IA96" s="477"/>
      <c r="IB96" s="477"/>
      <c r="IC96" s="477"/>
      <c r="ID96" s="477"/>
      <c r="IE96" s="477"/>
      <c r="IF96" s="477"/>
      <c r="IG96" s="477"/>
      <c r="IH96" s="477"/>
      <c r="II96" s="477"/>
      <c r="IJ96" s="477"/>
      <c r="IK96" s="477"/>
      <c r="IL96" s="477"/>
      <c r="IM96" s="477"/>
      <c r="IN96" s="477"/>
      <c r="IO96" s="477"/>
      <c r="IP96" s="477"/>
      <c r="IQ96" s="477"/>
      <c r="IR96" s="477"/>
      <c r="IS96" s="477"/>
      <c r="IT96" s="477"/>
      <c r="IU96" s="477"/>
      <c r="IV96" s="477"/>
    </row>
    <row r="97" spans="5:256">
      <c r="E97" s="488"/>
      <c r="F97" s="488"/>
      <c r="G97" s="472"/>
      <c r="H97"/>
      <c r="I97" s="474"/>
      <c r="J97"/>
      <c r="K97" s="474"/>
      <c r="L97"/>
      <c r="M97" s="477"/>
      <c r="N97" s="477"/>
      <c r="O97" s="477"/>
      <c r="P97" s="477"/>
      <c r="Q97" s="477"/>
      <c r="R97" s="477"/>
      <c r="S97" s="477"/>
      <c r="T97" s="477"/>
      <c r="U97" s="477"/>
      <c r="V97" s="477"/>
      <c r="W97" s="477"/>
      <c r="X97" s="477"/>
      <c r="Y97" s="477"/>
      <c r="Z97" s="477"/>
      <c r="AA97" s="477"/>
      <c r="AB97" s="477"/>
      <c r="AC97" s="477"/>
      <c r="AD97" s="477"/>
      <c r="AE97" s="477"/>
      <c r="AF97" s="477"/>
      <c r="AG97" s="477"/>
      <c r="AH97" s="477"/>
      <c r="AI97" s="477"/>
      <c r="AJ97" s="477"/>
      <c r="AK97" s="477"/>
      <c r="AL97" s="477"/>
      <c r="AM97" s="477"/>
      <c r="AN97" s="477"/>
      <c r="AO97" s="477"/>
      <c r="AP97" s="477"/>
      <c r="AQ97" s="477"/>
      <c r="AR97" s="477"/>
      <c r="AS97" s="477"/>
      <c r="AT97" s="477"/>
      <c r="AU97" s="477"/>
      <c r="AV97" s="477"/>
      <c r="AW97" s="477"/>
      <c r="AX97" s="477"/>
      <c r="AY97" s="477"/>
      <c r="AZ97" s="477"/>
      <c r="BA97" s="477"/>
      <c r="BB97" s="477"/>
      <c r="BC97" s="477"/>
      <c r="BD97" s="477"/>
      <c r="BE97" s="477"/>
      <c r="BF97" s="477"/>
      <c r="BG97" s="477"/>
      <c r="BH97" s="477"/>
      <c r="BI97" s="477"/>
      <c r="BJ97" s="477"/>
      <c r="BK97" s="477"/>
      <c r="BL97" s="477"/>
      <c r="BM97" s="477"/>
      <c r="BN97" s="477"/>
      <c r="BO97" s="477"/>
      <c r="BP97" s="477"/>
      <c r="BQ97" s="477"/>
      <c r="BR97" s="477"/>
      <c r="BS97" s="477"/>
      <c r="BT97" s="477"/>
      <c r="BU97" s="477"/>
      <c r="BV97" s="477"/>
      <c r="BW97" s="477"/>
      <c r="BX97" s="477"/>
      <c r="BY97" s="477"/>
      <c r="BZ97" s="477"/>
      <c r="CA97" s="477"/>
      <c r="CB97" s="477"/>
      <c r="CC97" s="477"/>
      <c r="CD97" s="477"/>
      <c r="CE97" s="477"/>
      <c r="CF97" s="477"/>
      <c r="CG97" s="477"/>
      <c r="CH97" s="477"/>
      <c r="CI97" s="477"/>
      <c r="CJ97" s="477"/>
      <c r="CK97" s="477"/>
      <c r="CL97" s="477"/>
      <c r="CM97" s="477"/>
      <c r="CN97" s="477"/>
      <c r="CO97" s="477"/>
      <c r="CP97" s="477"/>
      <c r="CQ97" s="477"/>
      <c r="CR97" s="477"/>
      <c r="CS97" s="477"/>
      <c r="CT97" s="477"/>
      <c r="CU97" s="477"/>
      <c r="CV97" s="477"/>
      <c r="CW97" s="477"/>
      <c r="CX97" s="477"/>
      <c r="CY97" s="477"/>
      <c r="CZ97" s="477"/>
      <c r="DA97" s="477"/>
      <c r="DB97" s="477"/>
      <c r="DC97" s="477"/>
      <c r="DD97" s="477"/>
      <c r="DE97" s="477"/>
      <c r="DF97" s="477"/>
      <c r="DG97" s="477"/>
      <c r="DH97" s="477"/>
      <c r="DI97" s="477"/>
      <c r="DJ97" s="477"/>
      <c r="DK97" s="477"/>
      <c r="DL97" s="477"/>
      <c r="DM97" s="477"/>
      <c r="DN97" s="477"/>
      <c r="DO97" s="477"/>
      <c r="DP97" s="477"/>
      <c r="DQ97" s="477"/>
      <c r="DR97" s="477"/>
      <c r="DS97" s="477"/>
      <c r="DT97" s="477"/>
      <c r="DU97" s="477"/>
      <c r="DV97" s="477"/>
      <c r="DW97" s="477"/>
      <c r="DX97" s="477"/>
      <c r="DY97" s="477"/>
      <c r="DZ97" s="477"/>
      <c r="EA97" s="477"/>
      <c r="EB97" s="477"/>
      <c r="EC97" s="477"/>
      <c r="ED97" s="477"/>
      <c r="EE97" s="477"/>
      <c r="EF97" s="477"/>
      <c r="EG97" s="477"/>
      <c r="EH97" s="477"/>
      <c r="EI97" s="477"/>
      <c r="EJ97" s="477"/>
      <c r="EK97" s="477"/>
      <c r="EL97" s="477"/>
      <c r="EM97" s="477"/>
      <c r="EN97" s="477"/>
      <c r="EO97" s="477"/>
      <c r="EP97" s="477"/>
      <c r="EQ97" s="477"/>
      <c r="ER97" s="477"/>
      <c r="ES97" s="477"/>
      <c r="ET97" s="477"/>
      <c r="EU97" s="477"/>
      <c r="EV97" s="477"/>
      <c r="EW97" s="477"/>
      <c r="EX97" s="477"/>
      <c r="EY97" s="477"/>
      <c r="EZ97" s="477"/>
      <c r="FA97" s="477"/>
      <c r="FB97" s="477"/>
      <c r="FC97" s="477"/>
      <c r="FD97" s="477"/>
      <c r="FE97" s="477"/>
      <c r="FF97" s="477"/>
      <c r="FG97" s="477"/>
      <c r="FH97" s="477"/>
      <c r="FI97" s="477"/>
      <c r="FJ97" s="477"/>
      <c r="FK97" s="477"/>
      <c r="FL97" s="477"/>
      <c r="FM97" s="477"/>
      <c r="FN97" s="477"/>
      <c r="FO97" s="477"/>
      <c r="FP97" s="477"/>
      <c r="FQ97" s="477"/>
      <c r="FR97" s="477"/>
      <c r="FS97" s="477"/>
      <c r="FT97" s="477"/>
      <c r="FU97" s="477"/>
      <c r="FV97" s="477"/>
      <c r="FW97" s="477"/>
      <c r="FX97" s="477"/>
      <c r="FY97" s="477"/>
      <c r="FZ97" s="477"/>
      <c r="GA97" s="477"/>
      <c r="GB97" s="477"/>
      <c r="GC97" s="477"/>
      <c r="GD97" s="477"/>
      <c r="GE97" s="477"/>
      <c r="GF97" s="477"/>
      <c r="GG97" s="477"/>
      <c r="GH97" s="477"/>
      <c r="GI97" s="477"/>
      <c r="GJ97" s="477"/>
      <c r="GK97" s="477"/>
      <c r="GL97" s="477"/>
      <c r="GM97" s="477"/>
      <c r="GN97" s="477"/>
      <c r="GO97" s="477"/>
      <c r="GP97" s="477"/>
      <c r="GQ97" s="477"/>
      <c r="GR97" s="477"/>
      <c r="GS97" s="477"/>
      <c r="GT97" s="477"/>
      <c r="GU97" s="477"/>
      <c r="GV97" s="477"/>
      <c r="GW97" s="477"/>
      <c r="GX97" s="477"/>
      <c r="GY97" s="477"/>
      <c r="GZ97" s="477"/>
      <c r="HA97" s="477"/>
      <c r="HB97" s="477"/>
      <c r="HC97" s="477"/>
      <c r="HD97" s="477"/>
      <c r="HE97" s="477"/>
      <c r="HF97" s="477"/>
      <c r="HG97" s="477"/>
      <c r="HH97" s="477"/>
      <c r="HI97" s="477"/>
      <c r="HJ97" s="477"/>
      <c r="HK97" s="477"/>
      <c r="HL97" s="477"/>
      <c r="HM97" s="477"/>
      <c r="HN97" s="477"/>
      <c r="HO97" s="477"/>
      <c r="HP97" s="477"/>
      <c r="HQ97" s="477"/>
      <c r="HR97" s="477"/>
      <c r="HS97" s="477"/>
      <c r="HT97" s="477"/>
      <c r="HU97" s="477"/>
      <c r="HV97" s="477"/>
      <c r="HW97" s="477"/>
      <c r="HX97" s="477"/>
      <c r="HY97" s="477"/>
      <c r="HZ97" s="477"/>
      <c r="IA97" s="477"/>
      <c r="IB97" s="477"/>
      <c r="IC97" s="477"/>
      <c r="ID97" s="477"/>
      <c r="IE97" s="477"/>
      <c r="IF97" s="477"/>
      <c r="IG97" s="477"/>
      <c r="IH97" s="477"/>
      <c r="II97" s="477"/>
      <c r="IJ97" s="477"/>
      <c r="IK97" s="477"/>
      <c r="IL97" s="477"/>
      <c r="IM97" s="477"/>
      <c r="IN97" s="477"/>
      <c r="IO97" s="477"/>
      <c r="IP97" s="477"/>
      <c r="IQ97" s="477"/>
      <c r="IR97" s="477"/>
      <c r="IS97" s="477"/>
      <c r="IT97" s="477"/>
      <c r="IU97" s="477"/>
      <c r="IV97" s="477"/>
    </row>
    <row r="98" spans="5:256">
      <c r="E98" s="488"/>
      <c r="F98" s="488"/>
      <c r="G98" s="472"/>
      <c r="H98"/>
      <c r="I98" s="474"/>
      <c r="J98"/>
      <c r="K98" s="474"/>
      <c r="L98"/>
      <c r="M98" s="477"/>
      <c r="N98" s="477"/>
      <c r="O98" s="477"/>
      <c r="P98" s="477"/>
      <c r="Q98" s="477"/>
      <c r="R98" s="477"/>
      <c r="S98" s="477"/>
      <c r="T98" s="477"/>
      <c r="U98" s="477"/>
      <c r="V98" s="477"/>
      <c r="W98" s="477"/>
      <c r="X98" s="477"/>
      <c r="Y98" s="477"/>
      <c r="Z98" s="477"/>
      <c r="AA98" s="477"/>
      <c r="AB98" s="477"/>
      <c r="AC98" s="477"/>
      <c r="AD98" s="477"/>
      <c r="AE98" s="477"/>
      <c r="AF98" s="477"/>
      <c r="AG98" s="477"/>
      <c r="AH98" s="477"/>
      <c r="AI98" s="477"/>
      <c r="AJ98" s="477"/>
      <c r="AK98" s="477"/>
      <c r="AL98" s="477"/>
      <c r="AM98" s="477"/>
      <c r="AN98" s="477"/>
      <c r="AO98" s="477"/>
      <c r="AP98" s="477"/>
      <c r="AQ98" s="477"/>
      <c r="AR98" s="477"/>
      <c r="AS98" s="477"/>
      <c r="AT98" s="477"/>
      <c r="AU98" s="477"/>
      <c r="AV98" s="477"/>
      <c r="AW98" s="477"/>
      <c r="AX98" s="477"/>
      <c r="AY98" s="477"/>
      <c r="AZ98" s="477"/>
      <c r="BA98" s="477"/>
      <c r="BB98" s="477"/>
      <c r="BC98" s="477"/>
      <c r="BD98" s="477"/>
      <c r="BE98" s="477"/>
      <c r="BF98" s="477"/>
      <c r="BG98" s="477"/>
      <c r="BH98" s="477"/>
      <c r="BI98" s="477"/>
      <c r="BJ98" s="477"/>
      <c r="BK98" s="477"/>
      <c r="BL98" s="477"/>
      <c r="BM98" s="477"/>
      <c r="BN98" s="477"/>
      <c r="BO98" s="477"/>
      <c r="BP98" s="477"/>
      <c r="BQ98" s="477"/>
      <c r="BR98" s="477"/>
      <c r="BS98" s="477"/>
      <c r="BT98" s="477"/>
      <c r="BU98" s="477"/>
      <c r="BV98" s="477"/>
      <c r="BW98" s="477"/>
      <c r="BX98" s="477"/>
      <c r="BY98" s="477"/>
      <c r="BZ98" s="477"/>
      <c r="CA98" s="477"/>
      <c r="CB98" s="477"/>
      <c r="CC98" s="477"/>
      <c r="CD98" s="477"/>
      <c r="CE98" s="477"/>
      <c r="CF98" s="477"/>
      <c r="CG98" s="477"/>
      <c r="CH98" s="477"/>
      <c r="CI98" s="477"/>
      <c r="CJ98" s="477"/>
      <c r="CK98" s="477"/>
      <c r="CL98" s="477"/>
      <c r="CM98" s="477"/>
      <c r="CN98" s="477"/>
      <c r="CO98" s="477"/>
      <c r="CP98" s="477"/>
      <c r="CQ98" s="477"/>
      <c r="CR98" s="477"/>
      <c r="CS98" s="477"/>
      <c r="CT98" s="477"/>
      <c r="CU98" s="477"/>
      <c r="CV98" s="477"/>
      <c r="CW98" s="477"/>
      <c r="CX98" s="477"/>
      <c r="CY98" s="477"/>
      <c r="CZ98" s="477"/>
      <c r="DA98" s="477"/>
      <c r="DB98" s="477"/>
      <c r="DC98" s="477"/>
      <c r="DD98" s="477"/>
      <c r="DE98" s="477"/>
      <c r="DF98" s="477"/>
      <c r="DG98" s="477"/>
      <c r="DH98" s="477"/>
      <c r="DI98" s="477"/>
      <c r="DJ98" s="477"/>
      <c r="DK98" s="477"/>
      <c r="DL98" s="477"/>
      <c r="DM98" s="477"/>
      <c r="DN98" s="477"/>
      <c r="DO98" s="477"/>
      <c r="DP98" s="477"/>
      <c r="DQ98" s="477"/>
      <c r="DR98" s="477"/>
      <c r="DS98" s="477"/>
      <c r="DT98" s="477"/>
      <c r="DU98" s="477"/>
      <c r="DV98" s="477"/>
      <c r="DW98" s="477"/>
      <c r="DX98" s="477"/>
      <c r="DY98" s="477"/>
      <c r="DZ98" s="477"/>
      <c r="EA98" s="477"/>
      <c r="EB98" s="477"/>
      <c r="EC98" s="477"/>
      <c r="ED98" s="477"/>
      <c r="EE98" s="477"/>
      <c r="EF98" s="477"/>
      <c r="EG98" s="477"/>
      <c r="EH98" s="477"/>
      <c r="EI98" s="477"/>
      <c r="EJ98" s="477"/>
      <c r="EK98" s="477"/>
      <c r="EL98" s="477"/>
      <c r="EM98" s="477"/>
      <c r="EN98" s="477"/>
      <c r="EO98" s="477"/>
      <c r="EP98" s="477"/>
      <c r="EQ98" s="477"/>
      <c r="ER98" s="477"/>
      <c r="ES98" s="477"/>
      <c r="ET98" s="477"/>
      <c r="EU98" s="477"/>
      <c r="EV98" s="477"/>
      <c r="EW98" s="477"/>
      <c r="EX98" s="477"/>
      <c r="EY98" s="477"/>
      <c r="EZ98" s="477"/>
      <c r="FA98" s="477"/>
      <c r="FB98" s="477"/>
      <c r="FC98" s="477"/>
      <c r="FD98" s="477"/>
      <c r="FE98" s="477"/>
      <c r="FF98" s="477"/>
      <c r="FG98" s="477"/>
      <c r="FH98" s="477"/>
      <c r="FI98" s="477"/>
      <c r="FJ98" s="477"/>
      <c r="FK98" s="477"/>
      <c r="FL98" s="477"/>
      <c r="FM98" s="477"/>
      <c r="FN98" s="477"/>
      <c r="FO98" s="477"/>
      <c r="FP98" s="477"/>
      <c r="FQ98" s="477"/>
      <c r="FR98" s="477"/>
      <c r="FS98" s="477"/>
      <c r="FT98" s="477"/>
      <c r="FU98" s="477"/>
      <c r="FV98" s="477"/>
      <c r="FW98" s="477"/>
      <c r="FX98" s="477"/>
      <c r="FY98" s="477"/>
      <c r="FZ98" s="477"/>
      <c r="GA98" s="477"/>
      <c r="GB98" s="477"/>
      <c r="GC98" s="477"/>
      <c r="GD98" s="477"/>
      <c r="GE98" s="477"/>
      <c r="GF98" s="477"/>
      <c r="GG98" s="477"/>
      <c r="GH98" s="477"/>
      <c r="GI98" s="477"/>
      <c r="GJ98" s="477"/>
      <c r="GK98" s="477"/>
      <c r="GL98" s="477"/>
      <c r="GM98" s="477"/>
      <c r="GN98" s="477"/>
      <c r="GO98" s="477"/>
      <c r="GP98" s="477"/>
      <c r="GQ98" s="477"/>
      <c r="GR98" s="477"/>
      <c r="GS98" s="477"/>
      <c r="GT98" s="477"/>
      <c r="GU98" s="477"/>
      <c r="GV98" s="477"/>
      <c r="GW98" s="477"/>
      <c r="GX98" s="477"/>
      <c r="GY98" s="477"/>
      <c r="GZ98" s="477"/>
      <c r="HA98" s="477"/>
      <c r="HB98" s="477"/>
      <c r="HC98" s="477"/>
      <c r="HD98" s="477"/>
      <c r="HE98" s="477"/>
      <c r="HF98" s="477"/>
      <c r="HG98" s="477"/>
      <c r="HH98" s="477"/>
      <c r="HI98" s="477"/>
      <c r="HJ98" s="477"/>
      <c r="HK98" s="477"/>
      <c r="HL98" s="477"/>
      <c r="HM98" s="477"/>
      <c r="HN98" s="477"/>
      <c r="HO98" s="477"/>
      <c r="HP98" s="477"/>
      <c r="HQ98" s="477"/>
      <c r="HR98" s="477"/>
      <c r="HS98" s="477"/>
      <c r="HT98" s="477"/>
      <c r="HU98" s="477"/>
      <c r="HV98" s="477"/>
      <c r="HW98" s="477"/>
      <c r="HX98" s="477"/>
      <c r="HY98" s="477"/>
      <c r="HZ98" s="477"/>
      <c r="IA98" s="477"/>
      <c r="IB98" s="477"/>
      <c r="IC98" s="477"/>
      <c r="ID98" s="477"/>
      <c r="IE98" s="477"/>
      <c r="IF98" s="477"/>
      <c r="IG98" s="477"/>
      <c r="IH98" s="477"/>
      <c r="II98" s="477"/>
      <c r="IJ98" s="477"/>
      <c r="IK98" s="477"/>
      <c r="IL98" s="477"/>
      <c r="IM98" s="477"/>
      <c r="IN98" s="477"/>
      <c r="IO98" s="477"/>
      <c r="IP98" s="477"/>
      <c r="IQ98" s="477"/>
      <c r="IR98" s="477"/>
      <c r="IS98" s="477"/>
      <c r="IT98" s="477"/>
      <c r="IU98" s="477"/>
      <c r="IV98" s="477"/>
    </row>
    <row r="99" spans="5:256">
      <c r="E99" s="488"/>
      <c r="F99" s="488"/>
      <c r="G99" s="472"/>
      <c r="H99"/>
      <c r="I99" s="474"/>
      <c r="J99"/>
      <c r="K99" s="474"/>
      <c r="L99"/>
      <c r="M99" s="477"/>
      <c r="N99" s="477"/>
      <c r="O99" s="477"/>
      <c r="P99" s="477"/>
      <c r="Q99" s="477"/>
      <c r="R99" s="477"/>
      <c r="S99" s="477"/>
      <c r="T99" s="477"/>
      <c r="U99" s="477"/>
      <c r="V99" s="477"/>
      <c r="W99" s="477"/>
      <c r="X99" s="477"/>
      <c r="Y99" s="477"/>
      <c r="Z99" s="477"/>
      <c r="AA99" s="477"/>
      <c r="AB99" s="477"/>
      <c r="AC99" s="477"/>
      <c r="AD99" s="477"/>
      <c r="AE99" s="477"/>
      <c r="AF99" s="477"/>
      <c r="AG99" s="477"/>
      <c r="AH99" s="477"/>
      <c r="AI99" s="477"/>
      <c r="AJ99" s="477"/>
      <c r="AK99" s="477"/>
      <c r="AL99" s="477"/>
      <c r="AM99" s="477"/>
      <c r="AN99" s="477"/>
      <c r="AO99" s="477"/>
      <c r="AP99" s="477"/>
      <c r="AQ99" s="477"/>
      <c r="AR99" s="477"/>
      <c r="AS99" s="477"/>
      <c r="AT99" s="477"/>
      <c r="AU99" s="477"/>
      <c r="AV99" s="477"/>
      <c r="AW99" s="477"/>
      <c r="AX99" s="477"/>
      <c r="AY99" s="477"/>
      <c r="AZ99" s="477"/>
      <c r="BA99" s="477"/>
      <c r="BB99" s="477"/>
      <c r="BC99" s="477"/>
      <c r="BD99" s="477"/>
      <c r="BE99" s="477"/>
      <c r="BF99" s="477"/>
      <c r="BG99" s="477"/>
      <c r="BH99" s="477"/>
      <c r="BI99" s="477"/>
      <c r="BJ99" s="477"/>
      <c r="BK99" s="477"/>
      <c r="BL99" s="477"/>
      <c r="BM99" s="477"/>
      <c r="BN99" s="477"/>
      <c r="BO99" s="477"/>
      <c r="BP99" s="477"/>
      <c r="BQ99" s="477"/>
      <c r="BR99" s="477"/>
      <c r="BS99" s="477"/>
      <c r="BT99" s="477"/>
      <c r="BU99" s="477"/>
      <c r="BV99" s="477"/>
      <c r="BW99" s="477"/>
      <c r="BX99" s="477"/>
      <c r="BY99" s="477"/>
      <c r="BZ99" s="477"/>
      <c r="CA99" s="477"/>
      <c r="CB99" s="477"/>
      <c r="CC99" s="477"/>
      <c r="CD99" s="477"/>
      <c r="CE99" s="477"/>
      <c r="CF99" s="477"/>
      <c r="CG99" s="477"/>
      <c r="CH99" s="477"/>
      <c r="CI99" s="477"/>
      <c r="CJ99" s="477"/>
      <c r="CK99" s="477"/>
      <c r="CL99" s="477"/>
      <c r="CM99" s="477"/>
      <c r="CN99" s="477"/>
      <c r="CO99" s="477"/>
      <c r="CP99" s="477"/>
      <c r="CQ99" s="477"/>
      <c r="CR99" s="477"/>
      <c r="CS99" s="477"/>
      <c r="CT99" s="477"/>
      <c r="CU99" s="477"/>
      <c r="CV99" s="477"/>
      <c r="CW99" s="477"/>
      <c r="CX99" s="477"/>
      <c r="CY99" s="477"/>
      <c r="CZ99" s="477"/>
      <c r="DA99" s="477"/>
      <c r="DB99" s="477"/>
      <c r="DC99" s="477"/>
      <c r="DD99" s="477"/>
      <c r="DE99" s="477"/>
      <c r="DF99" s="477"/>
      <c r="DG99" s="477"/>
      <c r="DH99" s="477"/>
      <c r="DI99" s="477"/>
      <c r="DJ99" s="477"/>
      <c r="DK99" s="477"/>
      <c r="DL99" s="477"/>
      <c r="DM99" s="477"/>
      <c r="DN99" s="477"/>
      <c r="DO99" s="477"/>
      <c r="DP99" s="477"/>
      <c r="DQ99" s="477"/>
      <c r="DR99" s="477"/>
      <c r="DS99" s="477"/>
      <c r="DT99" s="477"/>
      <c r="DU99" s="477"/>
      <c r="DV99" s="477"/>
      <c r="DW99" s="477"/>
      <c r="DX99" s="477"/>
      <c r="DY99" s="477"/>
      <c r="DZ99" s="477"/>
      <c r="EA99" s="477"/>
      <c r="EB99" s="477"/>
      <c r="EC99" s="477"/>
      <c r="ED99" s="477"/>
      <c r="EE99" s="477"/>
      <c r="EF99" s="477"/>
      <c r="EG99" s="477"/>
      <c r="EH99" s="477"/>
      <c r="EI99" s="477"/>
      <c r="EJ99" s="477"/>
      <c r="EK99" s="477"/>
      <c r="EL99" s="477"/>
      <c r="EM99" s="477"/>
      <c r="EN99" s="477"/>
      <c r="EO99" s="477"/>
      <c r="EP99" s="477"/>
      <c r="EQ99" s="477"/>
      <c r="ER99" s="477"/>
      <c r="ES99" s="477"/>
      <c r="ET99" s="477"/>
      <c r="EU99" s="477"/>
      <c r="EV99" s="477"/>
      <c r="EW99" s="477"/>
      <c r="EX99" s="477"/>
      <c r="EY99" s="477"/>
      <c r="EZ99" s="477"/>
      <c r="FA99" s="477"/>
      <c r="FB99" s="477"/>
      <c r="FC99" s="477"/>
      <c r="FD99" s="477"/>
      <c r="FE99" s="477"/>
      <c r="FF99" s="477"/>
      <c r="FG99" s="477"/>
      <c r="FH99" s="477"/>
      <c r="FI99" s="477"/>
      <c r="FJ99" s="477"/>
      <c r="FK99" s="477"/>
      <c r="FL99" s="477"/>
      <c r="FM99" s="477"/>
      <c r="FN99" s="477"/>
      <c r="FO99" s="477"/>
      <c r="FP99" s="477"/>
      <c r="FQ99" s="477"/>
      <c r="FR99" s="477"/>
      <c r="FS99" s="477"/>
      <c r="FT99" s="477"/>
      <c r="FU99" s="477"/>
      <c r="FV99" s="477"/>
      <c r="FW99" s="477"/>
      <c r="FX99" s="477"/>
      <c r="FY99" s="477"/>
      <c r="FZ99" s="477"/>
      <c r="GA99" s="477"/>
      <c r="GB99" s="477"/>
      <c r="GC99" s="477"/>
      <c r="GD99" s="477"/>
      <c r="GE99" s="477"/>
      <c r="GF99" s="477"/>
      <c r="GG99" s="477"/>
      <c r="GH99" s="477"/>
      <c r="GI99" s="477"/>
      <c r="GJ99" s="477"/>
      <c r="GK99" s="477"/>
      <c r="GL99" s="477"/>
      <c r="GM99" s="477"/>
      <c r="GN99" s="477"/>
      <c r="GO99" s="477"/>
      <c r="GP99" s="477"/>
      <c r="GQ99" s="477"/>
      <c r="GR99" s="477"/>
      <c r="GS99" s="477"/>
      <c r="GT99" s="477"/>
      <c r="GU99" s="477"/>
      <c r="GV99" s="477"/>
      <c r="GW99" s="477"/>
      <c r="GX99" s="477"/>
      <c r="GY99" s="477"/>
      <c r="GZ99" s="477"/>
      <c r="HA99" s="477"/>
      <c r="HB99" s="477"/>
      <c r="HC99" s="477"/>
      <c r="HD99" s="477"/>
      <c r="HE99" s="477"/>
      <c r="HF99" s="477"/>
      <c r="HG99" s="477"/>
      <c r="HH99" s="477"/>
      <c r="HI99" s="477"/>
      <c r="HJ99" s="477"/>
      <c r="HK99" s="477"/>
      <c r="HL99" s="477"/>
      <c r="HM99" s="477"/>
      <c r="HN99" s="477"/>
      <c r="HO99" s="477"/>
      <c r="HP99" s="477"/>
      <c r="HQ99" s="477"/>
      <c r="HR99" s="477"/>
      <c r="HS99" s="477"/>
      <c r="HT99" s="477"/>
      <c r="HU99" s="477"/>
      <c r="HV99" s="477"/>
      <c r="HW99" s="477"/>
      <c r="HX99" s="477"/>
      <c r="HY99" s="477"/>
      <c r="HZ99" s="477"/>
      <c r="IA99" s="477"/>
      <c r="IB99" s="477"/>
      <c r="IC99" s="477"/>
      <c r="ID99" s="477"/>
      <c r="IE99" s="477"/>
      <c r="IF99" s="477"/>
      <c r="IG99" s="477"/>
      <c r="IH99" s="477"/>
      <c r="II99" s="477"/>
      <c r="IJ99" s="477"/>
      <c r="IK99" s="477"/>
      <c r="IL99" s="477"/>
      <c r="IM99" s="477"/>
      <c r="IN99" s="477"/>
      <c r="IO99" s="477"/>
      <c r="IP99" s="477"/>
      <c r="IQ99" s="477"/>
      <c r="IR99" s="477"/>
      <c r="IS99" s="477"/>
      <c r="IT99" s="477"/>
      <c r="IU99" s="477"/>
      <c r="IV99" s="477"/>
    </row>
    <row r="100" spans="5:256">
      <c r="E100" s="488"/>
      <c r="F100" s="488"/>
      <c r="G100" s="472"/>
      <c r="H100"/>
      <c r="I100" s="474"/>
      <c r="J100"/>
      <c r="K100" s="474"/>
      <c r="L100"/>
      <c r="M100" s="477"/>
      <c r="N100" s="477"/>
      <c r="O100" s="477"/>
      <c r="P100" s="477"/>
      <c r="Q100" s="477"/>
      <c r="R100" s="477"/>
      <c r="S100" s="477"/>
      <c r="T100" s="477"/>
      <c r="U100" s="477"/>
      <c r="V100" s="477"/>
      <c r="W100" s="477"/>
      <c r="X100" s="477"/>
      <c r="Y100" s="477"/>
      <c r="Z100" s="477"/>
      <c r="AA100" s="477"/>
      <c r="AB100" s="477"/>
      <c r="AC100" s="477"/>
      <c r="AD100" s="477"/>
      <c r="AE100" s="477"/>
      <c r="AF100" s="477"/>
      <c r="AG100" s="477"/>
      <c r="AH100" s="477"/>
      <c r="AI100" s="477"/>
      <c r="AJ100" s="477"/>
      <c r="AK100" s="477"/>
      <c r="AL100" s="477"/>
      <c r="AM100" s="477"/>
      <c r="AN100" s="477"/>
      <c r="AO100" s="477"/>
      <c r="AP100" s="477"/>
      <c r="AQ100" s="477"/>
      <c r="AR100" s="477"/>
      <c r="AS100" s="477"/>
      <c r="AT100" s="477"/>
      <c r="AU100" s="477"/>
      <c r="AV100" s="477"/>
      <c r="AW100" s="477"/>
      <c r="AX100" s="477"/>
      <c r="AY100" s="477"/>
      <c r="AZ100" s="477"/>
      <c r="BA100" s="477"/>
      <c r="BB100" s="477"/>
      <c r="BC100" s="477"/>
      <c r="BD100" s="477"/>
      <c r="BE100" s="477"/>
      <c r="BF100" s="477"/>
      <c r="BG100" s="477"/>
      <c r="BH100" s="477"/>
      <c r="BI100" s="477"/>
      <c r="BJ100" s="477"/>
      <c r="BK100" s="477"/>
      <c r="BL100" s="477"/>
      <c r="BM100" s="477"/>
      <c r="BN100" s="477"/>
      <c r="BO100" s="477"/>
      <c r="BP100" s="477"/>
      <c r="BQ100" s="477"/>
      <c r="BR100" s="477"/>
      <c r="BS100" s="477"/>
      <c r="BT100" s="477"/>
      <c r="BU100" s="477"/>
      <c r="BV100" s="477"/>
      <c r="BW100" s="477"/>
      <c r="BX100" s="477"/>
      <c r="BY100" s="477"/>
      <c r="BZ100" s="477"/>
      <c r="CA100" s="477"/>
      <c r="CB100" s="477"/>
      <c r="CC100" s="477"/>
      <c r="CD100" s="477"/>
      <c r="CE100" s="477"/>
      <c r="CF100" s="477"/>
      <c r="CG100" s="477"/>
      <c r="CH100" s="477"/>
      <c r="CI100" s="477"/>
      <c r="CJ100" s="477"/>
      <c r="CK100" s="477"/>
      <c r="CL100" s="477"/>
      <c r="CM100" s="477"/>
      <c r="CN100" s="477"/>
      <c r="CO100" s="477"/>
      <c r="CP100" s="477"/>
      <c r="CQ100" s="477"/>
      <c r="CR100" s="477"/>
      <c r="CS100" s="477"/>
      <c r="CT100" s="477"/>
      <c r="CU100" s="477"/>
      <c r="CV100" s="477"/>
      <c r="CW100" s="477"/>
      <c r="CX100" s="477"/>
      <c r="CY100" s="477"/>
      <c r="CZ100" s="477"/>
      <c r="DA100" s="477"/>
      <c r="DB100" s="477"/>
      <c r="DC100" s="477"/>
      <c r="DD100" s="477"/>
      <c r="DE100" s="477"/>
      <c r="DF100" s="477"/>
      <c r="DG100" s="477"/>
      <c r="DH100" s="477"/>
      <c r="DI100" s="477"/>
      <c r="DJ100" s="477"/>
      <c r="DK100" s="477"/>
      <c r="DL100" s="477"/>
      <c r="DM100" s="477"/>
      <c r="DN100" s="477"/>
      <c r="DO100" s="477"/>
      <c r="DP100" s="477"/>
      <c r="DQ100" s="477"/>
      <c r="DR100" s="477"/>
      <c r="DS100" s="477"/>
      <c r="DT100" s="477"/>
      <c r="DU100" s="477"/>
      <c r="DV100" s="477"/>
      <c r="DW100" s="477"/>
      <c r="DX100" s="477"/>
      <c r="DY100" s="477"/>
      <c r="DZ100" s="477"/>
      <c r="EA100" s="477"/>
      <c r="EB100" s="477"/>
      <c r="EC100" s="477"/>
      <c r="ED100" s="477"/>
      <c r="EE100" s="477"/>
      <c r="EF100" s="477"/>
      <c r="EG100" s="477"/>
      <c r="EH100" s="477"/>
      <c r="EI100" s="477"/>
      <c r="EJ100" s="477"/>
      <c r="EK100" s="477"/>
      <c r="EL100" s="477"/>
      <c r="EM100" s="477"/>
      <c r="EN100" s="477"/>
      <c r="EO100" s="477"/>
      <c r="EP100" s="477"/>
      <c r="EQ100" s="477"/>
      <c r="ER100" s="477"/>
      <c r="ES100" s="477"/>
      <c r="ET100" s="477"/>
      <c r="EU100" s="477"/>
      <c r="EV100" s="477"/>
      <c r="EW100" s="477"/>
      <c r="EX100" s="477"/>
      <c r="EY100" s="477"/>
      <c r="EZ100" s="477"/>
      <c r="FA100" s="477"/>
      <c r="FB100" s="477"/>
      <c r="FC100" s="477"/>
      <c r="FD100" s="477"/>
      <c r="FE100" s="477"/>
      <c r="FF100" s="477"/>
      <c r="FG100" s="477"/>
      <c r="FH100" s="477"/>
      <c r="FI100" s="477"/>
      <c r="FJ100" s="477"/>
      <c r="FK100" s="477"/>
      <c r="FL100" s="477"/>
      <c r="FM100" s="477"/>
      <c r="FN100" s="477"/>
      <c r="FO100" s="477"/>
      <c r="FP100" s="477"/>
      <c r="FQ100" s="477"/>
      <c r="FR100" s="477"/>
      <c r="FS100" s="477"/>
      <c r="FT100" s="477"/>
      <c r="FU100" s="477"/>
      <c r="FV100" s="477"/>
      <c r="FW100" s="477"/>
      <c r="FX100" s="477"/>
      <c r="FY100" s="477"/>
      <c r="FZ100" s="477"/>
      <c r="GA100" s="477"/>
      <c r="GB100" s="477"/>
      <c r="GC100" s="477"/>
      <c r="GD100" s="477"/>
      <c r="GE100" s="477"/>
      <c r="GF100" s="477"/>
      <c r="GG100" s="477"/>
      <c r="GH100" s="477"/>
      <c r="GI100" s="477"/>
      <c r="GJ100" s="477"/>
      <c r="GK100" s="477"/>
      <c r="GL100" s="477"/>
      <c r="GM100" s="477"/>
      <c r="GN100" s="477"/>
      <c r="GO100" s="477"/>
      <c r="GP100" s="477"/>
      <c r="GQ100" s="477"/>
      <c r="GR100" s="477"/>
      <c r="GS100" s="477"/>
      <c r="GT100" s="477"/>
      <c r="GU100" s="477"/>
      <c r="GV100" s="477"/>
      <c r="GW100" s="477"/>
      <c r="GX100" s="477"/>
      <c r="GY100" s="477"/>
      <c r="GZ100" s="477"/>
      <c r="HA100" s="477"/>
      <c r="HB100" s="477"/>
      <c r="HC100" s="477"/>
      <c r="HD100" s="477"/>
      <c r="HE100" s="477"/>
      <c r="HF100" s="477"/>
      <c r="HG100" s="477"/>
      <c r="HH100" s="477"/>
      <c r="HI100" s="477"/>
      <c r="HJ100" s="477"/>
      <c r="HK100" s="477"/>
      <c r="HL100" s="477"/>
      <c r="HM100" s="477"/>
      <c r="HN100" s="477"/>
      <c r="HO100" s="477"/>
      <c r="HP100" s="477"/>
      <c r="HQ100" s="477"/>
      <c r="HR100" s="477"/>
      <c r="HS100" s="477"/>
      <c r="HT100" s="477"/>
      <c r="HU100" s="477"/>
      <c r="HV100" s="477"/>
      <c r="HW100" s="477"/>
      <c r="HX100" s="477"/>
      <c r="HY100" s="477"/>
      <c r="HZ100" s="477"/>
      <c r="IA100" s="477"/>
      <c r="IB100" s="477"/>
      <c r="IC100" s="477"/>
      <c r="ID100" s="477"/>
      <c r="IE100" s="477"/>
      <c r="IF100" s="477"/>
      <c r="IG100" s="477"/>
      <c r="IH100" s="477"/>
      <c r="II100" s="477"/>
      <c r="IJ100" s="477"/>
      <c r="IK100" s="477"/>
      <c r="IL100" s="477"/>
      <c r="IM100" s="477"/>
      <c r="IN100" s="477"/>
      <c r="IO100" s="477"/>
      <c r="IP100" s="477"/>
      <c r="IQ100" s="477"/>
      <c r="IR100" s="477"/>
      <c r="IS100" s="477"/>
      <c r="IT100" s="477"/>
      <c r="IU100" s="477"/>
      <c r="IV100" s="477"/>
    </row>
    <row r="101" spans="5:256">
      <c r="E101" s="488"/>
      <c r="F101" s="488"/>
      <c r="G101" s="472"/>
      <c r="H101"/>
      <c r="I101"/>
      <c r="J101"/>
      <c r="K101"/>
      <c r="L101"/>
      <c r="M101" s="477"/>
      <c r="N101" s="477"/>
      <c r="O101" s="477"/>
      <c r="P101" s="477"/>
      <c r="Q101" s="477"/>
      <c r="R101" s="477"/>
      <c r="S101" s="477"/>
      <c r="T101" s="477"/>
      <c r="U101" s="477"/>
      <c r="V101" s="477"/>
      <c r="W101" s="477"/>
      <c r="X101" s="477"/>
      <c r="Y101" s="477"/>
      <c r="Z101" s="477"/>
      <c r="AA101" s="477"/>
      <c r="AB101" s="477"/>
      <c r="AC101" s="477"/>
      <c r="AD101" s="477"/>
      <c r="AE101" s="477"/>
      <c r="AF101" s="477"/>
      <c r="AG101" s="477"/>
      <c r="AH101" s="477"/>
      <c r="AI101" s="477"/>
      <c r="AJ101" s="477"/>
      <c r="AK101" s="477"/>
      <c r="AL101" s="477"/>
      <c r="AM101" s="477"/>
      <c r="AN101" s="477"/>
      <c r="AO101" s="477"/>
      <c r="AP101" s="477"/>
      <c r="AQ101" s="477"/>
      <c r="AR101" s="477"/>
      <c r="AS101" s="477"/>
      <c r="AT101" s="477"/>
      <c r="AU101" s="477"/>
      <c r="AV101" s="477"/>
      <c r="AW101" s="477"/>
      <c r="AX101" s="477"/>
      <c r="AY101" s="477"/>
      <c r="AZ101" s="477"/>
      <c r="BA101" s="477"/>
      <c r="BB101" s="477"/>
      <c r="BC101" s="477"/>
      <c r="BD101" s="477"/>
      <c r="BE101" s="477"/>
      <c r="BF101" s="477"/>
      <c r="BG101" s="477"/>
      <c r="BH101" s="477"/>
      <c r="BI101" s="477"/>
      <c r="BJ101" s="477"/>
      <c r="BK101" s="477"/>
      <c r="BL101" s="477"/>
      <c r="BM101" s="477"/>
      <c r="BN101" s="477"/>
      <c r="BO101" s="477"/>
      <c r="BP101" s="477"/>
      <c r="BQ101" s="477"/>
      <c r="BR101" s="477"/>
      <c r="BS101" s="477"/>
      <c r="BT101" s="477"/>
      <c r="BU101" s="477"/>
      <c r="BV101" s="477"/>
      <c r="BW101" s="477"/>
      <c r="BX101" s="477"/>
      <c r="BY101" s="477"/>
      <c r="BZ101" s="477"/>
      <c r="CA101" s="477"/>
      <c r="CB101" s="477"/>
      <c r="CC101" s="477"/>
      <c r="CD101" s="477"/>
      <c r="CE101" s="477"/>
      <c r="CF101" s="477"/>
      <c r="CG101" s="477"/>
      <c r="CH101" s="477"/>
      <c r="CI101" s="477"/>
      <c r="CJ101" s="477"/>
      <c r="CK101" s="477"/>
      <c r="CL101" s="477"/>
      <c r="CM101" s="477"/>
      <c r="CN101" s="477"/>
      <c r="CO101" s="477"/>
      <c r="CP101" s="477"/>
      <c r="CQ101" s="477"/>
      <c r="CR101" s="477"/>
      <c r="CS101" s="477"/>
      <c r="CT101" s="477"/>
      <c r="CU101" s="477"/>
      <c r="CV101" s="477"/>
      <c r="CW101" s="477"/>
      <c r="CX101" s="477"/>
      <c r="CY101" s="477"/>
      <c r="CZ101" s="477"/>
      <c r="DA101" s="477"/>
      <c r="DB101" s="477"/>
      <c r="DC101" s="477"/>
      <c r="DD101" s="477"/>
      <c r="DE101" s="477"/>
      <c r="DF101" s="477"/>
      <c r="DG101" s="477"/>
      <c r="DH101" s="477"/>
      <c r="DI101" s="477"/>
      <c r="DJ101" s="477"/>
      <c r="DK101" s="477"/>
      <c r="DL101" s="477"/>
      <c r="DM101" s="477"/>
      <c r="DN101" s="477"/>
      <c r="DO101" s="477"/>
      <c r="DP101" s="477"/>
      <c r="DQ101" s="477"/>
      <c r="DR101" s="477"/>
      <c r="DS101" s="477"/>
      <c r="DT101" s="477"/>
      <c r="DU101" s="477"/>
      <c r="DV101" s="477"/>
      <c r="DW101" s="477"/>
      <c r="DX101" s="477"/>
      <c r="DY101" s="477"/>
      <c r="DZ101" s="477"/>
      <c r="EA101" s="477"/>
      <c r="EB101" s="477"/>
      <c r="EC101" s="477"/>
      <c r="ED101" s="477"/>
      <c r="EE101" s="477"/>
      <c r="EF101" s="477"/>
      <c r="EG101" s="477"/>
      <c r="EH101" s="477"/>
      <c r="EI101" s="477"/>
      <c r="EJ101" s="477"/>
      <c r="EK101" s="477"/>
      <c r="EL101" s="477"/>
      <c r="EM101" s="477"/>
      <c r="EN101" s="477"/>
      <c r="EO101" s="477"/>
      <c r="EP101" s="477"/>
      <c r="EQ101" s="477"/>
      <c r="ER101" s="477"/>
      <c r="ES101" s="477"/>
      <c r="ET101" s="477"/>
      <c r="EU101" s="477"/>
      <c r="EV101" s="477"/>
      <c r="EW101" s="477"/>
      <c r="EX101" s="477"/>
      <c r="EY101" s="477"/>
      <c r="EZ101" s="477"/>
      <c r="FA101" s="477"/>
      <c r="FB101" s="477"/>
      <c r="FC101" s="477"/>
      <c r="FD101" s="477"/>
      <c r="FE101" s="477"/>
      <c r="FF101" s="477"/>
      <c r="FG101" s="477"/>
      <c r="FH101" s="477"/>
      <c r="FI101" s="477"/>
      <c r="FJ101" s="477"/>
      <c r="FK101" s="477"/>
      <c r="FL101" s="477"/>
      <c r="FM101" s="477"/>
      <c r="FN101" s="477"/>
      <c r="FO101" s="477"/>
      <c r="FP101" s="477"/>
      <c r="FQ101" s="477"/>
      <c r="FR101" s="477"/>
      <c r="FS101" s="477"/>
      <c r="FT101" s="477"/>
      <c r="FU101" s="477"/>
      <c r="FV101" s="477"/>
      <c r="FW101" s="477"/>
      <c r="FX101" s="477"/>
      <c r="FY101" s="477"/>
      <c r="FZ101" s="477"/>
      <c r="GA101" s="477"/>
      <c r="GB101" s="477"/>
      <c r="GC101" s="477"/>
      <c r="GD101" s="477"/>
      <c r="GE101" s="477"/>
      <c r="GF101" s="477"/>
      <c r="GG101" s="477"/>
      <c r="GH101" s="477"/>
      <c r="GI101" s="477"/>
      <c r="GJ101" s="477"/>
      <c r="GK101" s="477"/>
      <c r="GL101" s="477"/>
      <c r="GM101" s="477"/>
      <c r="GN101" s="477"/>
      <c r="GO101" s="477"/>
      <c r="GP101" s="477"/>
      <c r="GQ101" s="477"/>
      <c r="GR101" s="477"/>
      <c r="GS101" s="477"/>
      <c r="GT101" s="477"/>
      <c r="GU101" s="477"/>
      <c r="GV101" s="477"/>
      <c r="GW101" s="477"/>
      <c r="GX101" s="477"/>
      <c r="GY101" s="477"/>
      <c r="GZ101" s="477"/>
      <c r="HA101" s="477"/>
      <c r="HB101" s="477"/>
      <c r="HC101" s="477"/>
      <c r="HD101" s="477"/>
      <c r="HE101" s="477"/>
      <c r="HF101" s="477"/>
      <c r="HG101" s="477"/>
      <c r="HH101" s="477"/>
      <c r="HI101" s="477"/>
      <c r="HJ101" s="477"/>
      <c r="HK101" s="477"/>
      <c r="HL101" s="477"/>
      <c r="HM101" s="477"/>
      <c r="HN101" s="477"/>
      <c r="HO101" s="477"/>
      <c r="HP101" s="477"/>
      <c r="HQ101" s="477"/>
      <c r="HR101" s="477"/>
      <c r="HS101" s="477"/>
      <c r="HT101" s="477"/>
      <c r="HU101" s="477"/>
      <c r="HV101" s="477"/>
      <c r="HW101" s="477"/>
      <c r="HX101" s="477"/>
      <c r="HY101" s="477"/>
      <c r="HZ101" s="477"/>
      <c r="IA101" s="477"/>
      <c r="IB101" s="477"/>
      <c r="IC101" s="477"/>
      <c r="ID101" s="477"/>
      <c r="IE101" s="477"/>
      <c r="IF101" s="477"/>
      <c r="IG101" s="477"/>
      <c r="IH101" s="477"/>
      <c r="II101" s="477"/>
      <c r="IJ101" s="477"/>
      <c r="IK101" s="477"/>
      <c r="IL101" s="477"/>
      <c r="IM101" s="477"/>
      <c r="IN101" s="477"/>
      <c r="IO101" s="477"/>
      <c r="IP101" s="477"/>
      <c r="IQ101" s="477"/>
      <c r="IR101" s="477"/>
      <c r="IS101" s="477"/>
      <c r="IT101" s="477"/>
      <c r="IU101" s="477"/>
      <c r="IV101" s="477"/>
    </row>
    <row r="102" spans="5:256">
      <c r="E102" s="488"/>
      <c r="F102" s="488"/>
      <c r="G102" s="472"/>
      <c r="H102"/>
      <c r="I102"/>
      <c r="J102"/>
      <c r="K102"/>
      <c r="L102"/>
      <c r="M102" s="477"/>
      <c r="N102" s="477"/>
      <c r="O102" s="477"/>
      <c r="P102" s="477"/>
      <c r="Q102" s="477"/>
      <c r="R102" s="477"/>
      <c r="S102" s="477"/>
      <c r="T102" s="477"/>
      <c r="U102" s="477"/>
      <c r="V102" s="477"/>
      <c r="W102" s="477"/>
      <c r="X102" s="477"/>
      <c r="Y102" s="477"/>
      <c r="Z102" s="477"/>
      <c r="AA102" s="477"/>
      <c r="AB102" s="477"/>
      <c r="AC102" s="477"/>
      <c r="AD102" s="477"/>
      <c r="AE102" s="477"/>
      <c r="AF102" s="477"/>
      <c r="AG102" s="477"/>
      <c r="AH102" s="477"/>
      <c r="AI102" s="477"/>
      <c r="AJ102" s="477"/>
      <c r="AK102" s="477"/>
      <c r="AL102" s="477"/>
      <c r="AM102" s="477"/>
      <c r="AN102" s="477"/>
      <c r="AO102" s="477"/>
      <c r="AP102" s="477"/>
      <c r="AQ102" s="477"/>
      <c r="AR102" s="477"/>
      <c r="AS102" s="477"/>
      <c r="AT102" s="477"/>
      <c r="AU102" s="477"/>
      <c r="AV102" s="477"/>
      <c r="AW102" s="477"/>
      <c r="AX102" s="477"/>
      <c r="AY102" s="477"/>
      <c r="AZ102" s="477"/>
      <c r="BA102" s="477"/>
      <c r="BB102" s="477"/>
      <c r="BC102" s="477"/>
      <c r="BD102" s="477"/>
      <c r="BE102" s="477"/>
      <c r="BF102" s="477"/>
      <c r="BG102" s="477"/>
      <c r="BH102" s="477"/>
      <c r="BI102" s="477"/>
      <c r="BJ102" s="477"/>
      <c r="BK102" s="477"/>
      <c r="BL102" s="477"/>
      <c r="BM102" s="477"/>
      <c r="BN102" s="477"/>
      <c r="BO102" s="477"/>
      <c r="BP102" s="477"/>
      <c r="BQ102" s="477"/>
      <c r="BR102" s="477"/>
      <c r="BS102" s="477"/>
      <c r="BT102" s="477"/>
      <c r="BU102" s="477"/>
      <c r="BV102" s="477"/>
      <c r="BW102" s="477"/>
      <c r="BX102" s="477"/>
      <c r="BY102" s="477"/>
      <c r="BZ102" s="477"/>
      <c r="CA102" s="477"/>
      <c r="CB102" s="477"/>
      <c r="CC102" s="477"/>
      <c r="CD102" s="477"/>
      <c r="CE102" s="477"/>
      <c r="CF102" s="477"/>
      <c r="CG102" s="477"/>
      <c r="CH102" s="477"/>
      <c r="CI102" s="477"/>
      <c r="CJ102" s="477"/>
      <c r="CK102" s="477"/>
      <c r="CL102" s="477"/>
      <c r="CM102" s="477"/>
      <c r="CN102" s="477"/>
      <c r="CO102" s="477"/>
      <c r="CP102" s="477"/>
      <c r="CQ102" s="477"/>
      <c r="CR102" s="477"/>
      <c r="CS102" s="477"/>
      <c r="CT102" s="477"/>
      <c r="CU102" s="477"/>
      <c r="CV102" s="477"/>
      <c r="CW102" s="477"/>
      <c r="CX102" s="477"/>
      <c r="CY102" s="477"/>
      <c r="CZ102" s="477"/>
      <c r="DA102" s="477"/>
      <c r="DB102" s="477"/>
      <c r="DC102" s="477"/>
      <c r="DD102" s="477"/>
      <c r="DE102" s="477"/>
      <c r="DF102" s="477"/>
      <c r="DG102" s="477"/>
      <c r="DH102" s="477"/>
      <c r="DI102" s="477"/>
      <c r="DJ102" s="477"/>
      <c r="DK102" s="477"/>
      <c r="DL102" s="477"/>
      <c r="DM102" s="477"/>
      <c r="DN102" s="477"/>
      <c r="DO102" s="477"/>
      <c r="DP102" s="477"/>
      <c r="DQ102" s="477"/>
      <c r="DR102" s="477"/>
      <c r="DS102" s="477"/>
      <c r="DT102" s="477"/>
      <c r="DU102" s="477"/>
      <c r="DV102" s="477"/>
      <c r="DW102" s="477"/>
      <c r="DX102" s="477"/>
      <c r="DY102" s="477"/>
      <c r="DZ102" s="477"/>
      <c r="EA102" s="477"/>
      <c r="EB102" s="477"/>
      <c r="EC102" s="477"/>
      <c r="ED102" s="477"/>
      <c r="EE102" s="477"/>
      <c r="EF102" s="477"/>
      <c r="EG102" s="477"/>
      <c r="EH102" s="477"/>
      <c r="EI102" s="477"/>
      <c r="EJ102" s="477"/>
      <c r="EK102" s="477"/>
      <c r="EL102" s="477"/>
      <c r="EM102" s="477"/>
      <c r="EN102" s="477"/>
      <c r="EO102" s="477"/>
      <c r="EP102" s="477"/>
      <c r="EQ102" s="477"/>
      <c r="ER102" s="477"/>
      <c r="ES102" s="477"/>
      <c r="ET102" s="477"/>
      <c r="EU102" s="477"/>
      <c r="EV102" s="477"/>
      <c r="EW102" s="477"/>
      <c r="EX102" s="477"/>
      <c r="EY102" s="477"/>
      <c r="EZ102" s="477"/>
      <c r="FA102" s="477"/>
      <c r="FB102" s="477"/>
      <c r="FC102" s="477"/>
      <c r="FD102" s="477"/>
      <c r="FE102" s="477"/>
      <c r="FF102" s="477"/>
      <c r="FG102" s="477"/>
      <c r="FH102" s="477"/>
      <c r="FI102" s="477"/>
      <c r="FJ102" s="477"/>
      <c r="FK102" s="477"/>
      <c r="FL102" s="477"/>
      <c r="FM102" s="477"/>
      <c r="FN102" s="477"/>
      <c r="FO102" s="477"/>
      <c r="FP102" s="477"/>
      <c r="FQ102" s="477"/>
      <c r="FR102" s="477"/>
      <c r="FS102" s="477"/>
      <c r="FT102" s="477"/>
      <c r="FU102" s="477"/>
      <c r="FV102" s="477"/>
      <c r="FW102" s="477"/>
      <c r="FX102" s="477"/>
      <c r="FY102" s="477"/>
      <c r="FZ102" s="477"/>
      <c r="GA102" s="477"/>
      <c r="GB102" s="477"/>
      <c r="GC102" s="477"/>
      <c r="GD102" s="477"/>
      <c r="GE102" s="477"/>
      <c r="GF102" s="477"/>
      <c r="GG102" s="477"/>
      <c r="GH102" s="477"/>
      <c r="GI102" s="477"/>
      <c r="GJ102" s="477"/>
      <c r="GK102" s="477"/>
      <c r="GL102" s="477"/>
      <c r="GM102" s="477"/>
      <c r="GN102" s="477"/>
      <c r="GO102" s="477"/>
      <c r="GP102" s="477"/>
      <c r="GQ102" s="477"/>
      <c r="GR102" s="477"/>
      <c r="GS102" s="477"/>
      <c r="GT102" s="477"/>
      <c r="GU102" s="477"/>
      <c r="GV102" s="477"/>
      <c r="GW102" s="477"/>
      <c r="GX102" s="477"/>
      <c r="GY102" s="477"/>
      <c r="GZ102" s="477"/>
      <c r="HA102" s="477"/>
      <c r="HB102" s="477"/>
      <c r="HC102" s="477"/>
      <c r="HD102" s="477"/>
      <c r="HE102" s="477"/>
      <c r="HF102" s="477"/>
      <c r="HG102" s="477"/>
      <c r="HH102" s="477"/>
      <c r="HI102" s="477"/>
      <c r="HJ102" s="477"/>
      <c r="HK102" s="477"/>
      <c r="HL102" s="477"/>
      <c r="HM102" s="477"/>
      <c r="HN102" s="477"/>
      <c r="HO102" s="477"/>
      <c r="HP102" s="477"/>
      <c r="HQ102" s="477"/>
      <c r="HR102" s="477"/>
      <c r="HS102" s="477"/>
      <c r="HT102" s="477"/>
      <c r="HU102" s="477"/>
      <c r="HV102" s="477"/>
      <c r="HW102" s="477"/>
      <c r="HX102" s="477"/>
      <c r="HY102" s="477"/>
      <c r="HZ102" s="477"/>
      <c r="IA102" s="477"/>
      <c r="IB102" s="477"/>
      <c r="IC102" s="477"/>
      <c r="ID102" s="477"/>
      <c r="IE102" s="477"/>
      <c r="IF102" s="477"/>
      <c r="IG102" s="477"/>
      <c r="IH102" s="477"/>
      <c r="II102" s="477"/>
      <c r="IJ102" s="477"/>
      <c r="IK102" s="477"/>
      <c r="IL102" s="477"/>
      <c r="IM102" s="477"/>
      <c r="IN102" s="477"/>
      <c r="IO102" s="477"/>
      <c r="IP102" s="477"/>
      <c r="IQ102" s="477"/>
      <c r="IR102" s="477"/>
      <c r="IS102" s="477"/>
      <c r="IT102" s="477"/>
      <c r="IU102" s="477"/>
      <c r="IV102" s="477"/>
    </row>
    <row r="103" spans="5:256">
      <c r="E103" s="488"/>
      <c r="F103" s="488"/>
      <c r="G103" s="472"/>
      <c r="H103"/>
      <c r="I103"/>
      <c r="J103"/>
      <c r="K103"/>
      <c r="L103"/>
      <c r="M103" s="477"/>
      <c r="N103" s="477"/>
      <c r="O103" s="477"/>
      <c r="P103" s="477"/>
      <c r="Q103" s="477"/>
      <c r="R103" s="477"/>
      <c r="S103" s="477"/>
      <c r="T103" s="477"/>
      <c r="U103" s="477"/>
      <c r="V103" s="477"/>
      <c r="W103" s="477"/>
      <c r="X103" s="477"/>
      <c r="Y103" s="477"/>
      <c r="Z103" s="477"/>
      <c r="AA103" s="477"/>
      <c r="AB103" s="477"/>
      <c r="AC103" s="477"/>
      <c r="AD103" s="477"/>
      <c r="AE103" s="477"/>
      <c r="AF103" s="477"/>
      <c r="AG103" s="477"/>
      <c r="AH103" s="477"/>
      <c r="AI103" s="477"/>
      <c r="AJ103" s="477"/>
      <c r="AK103" s="477"/>
      <c r="AL103" s="477"/>
      <c r="AM103" s="477"/>
      <c r="AN103" s="477"/>
      <c r="AO103" s="477"/>
      <c r="AP103" s="477"/>
      <c r="AQ103" s="477"/>
      <c r="AR103" s="477"/>
      <c r="AS103" s="477"/>
      <c r="AT103" s="477"/>
      <c r="AU103" s="477"/>
      <c r="AV103" s="477"/>
      <c r="AW103" s="477"/>
      <c r="AX103" s="477"/>
      <c r="AY103" s="477"/>
      <c r="AZ103" s="477"/>
      <c r="BA103" s="477"/>
      <c r="BB103" s="477"/>
      <c r="BC103" s="477"/>
      <c r="BD103" s="477"/>
      <c r="BE103" s="477"/>
      <c r="BF103" s="477"/>
      <c r="BG103" s="477"/>
      <c r="BH103" s="477"/>
      <c r="BI103" s="477"/>
      <c r="BJ103" s="477"/>
      <c r="BK103" s="477"/>
      <c r="BL103" s="477"/>
      <c r="BM103" s="477"/>
      <c r="BN103" s="477"/>
      <c r="BO103" s="477"/>
      <c r="BP103" s="477"/>
      <c r="BQ103" s="477"/>
      <c r="BR103" s="477"/>
      <c r="BS103" s="477"/>
      <c r="BT103" s="477"/>
      <c r="BU103" s="477"/>
      <c r="BV103" s="477"/>
      <c r="BW103" s="477"/>
      <c r="BX103" s="477"/>
      <c r="BY103" s="477"/>
      <c r="BZ103" s="477"/>
      <c r="CA103" s="477"/>
      <c r="CB103" s="477"/>
      <c r="CC103" s="477"/>
      <c r="CD103" s="477"/>
      <c r="CE103" s="477"/>
      <c r="CF103" s="477"/>
      <c r="CG103" s="477"/>
      <c r="CH103" s="477"/>
      <c r="CI103" s="477"/>
      <c r="CJ103" s="477"/>
      <c r="CK103" s="477"/>
      <c r="CL103" s="477"/>
      <c r="CM103" s="477"/>
      <c r="CN103" s="477"/>
      <c r="CO103" s="477"/>
      <c r="CP103" s="477"/>
      <c r="CQ103" s="477"/>
      <c r="CR103" s="477"/>
      <c r="CS103" s="477"/>
      <c r="CT103" s="477"/>
      <c r="CU103" s="477"/>
      <c r="CV103" s="477"/>
      <c r="CW103" s="477"/>
      <c r="CX103" s="477"/>
      <c r="CY103" s="477"/>
      <c r="CZ103" s="477"/>
      <c r="DA103" s="477"/>
      <c r="DB103" s="477"/>
      <c r="DC103" s="477"/>
      <c r="DD103" s="477"/>
      <c r="DE103" s="477"/>
      <c r="DF103" s="477"/>
      <c r="DG103" s="477"/>
      <c r="DH103" s="477"/>
      <c r="DI103" s="477"/>
      <c r="DJ103" s="477"/>
      <c r="DK103" s="477"/>
      <c r="DL103" s="477"/>
      <c r="DM103" s="477"/>
      <c r="DN103" s="477"/>
      <c r="DO103" s="477"/>
      <c r="DP103" s="477"/>
      <c r="DQ103" s="477"/>
      <c r="DR103" s="477"/>
      <c r="DS103" s="477"/>
      <c r="DT103" s="477"/>
      <c r="DU103" s="477"/>
      <c r="DV103" s="477"/>
      <c r="DW103" s="477"/>
      <c r="DX103" s="477"/>
      <c r="DY103" s="477"/>
      <c r="DZ103" s="477"/>
      <c r="EA103" s="477"/>
      <c r="EB103" s="477"/>
      <c r="EC103" s="477"/>
      <c r="ED103" s="477"/>
      <c r="EE103" s="477"/>
      <c r="EF103" s="477"/>
      <c r="EG103" s="477"/>
      <c r="EH103" s="477"/>
      <c r="EI103" s="477"/>
      <c r="EJ103" s="477"/>
      <c r="EK103" s="477"/>
      <c r="EL103" s="477"/>
      <c r="EM103" s="477"/>
      <c r="EN103" s="477"/>
      <c r="EO103" s="477"/>
      <c r="EP103" s="477"/>
      <c r="EQ103" s="477"/>
      <c r="ER103" s="477"/>
      <c r="ES103" s="477"/>
      <c r="ET103" s="477"/>
      <c r="EU103" s="477"/>
      <c r="EV103" s="477"/>
      <c r="EW103" s="477"/>
      <c r="EX103" s="477"/>
      <c r="EY103" s="477"/>
      <c r="EZ103" s="477"/>
      <c r="FA103" s="477"/>
      <c r="FB103" s="477"/>
      <c r="FC103" s="477"/>
      <c r="FD103" s="477"/>
      <c r="FE103" s="477"/>
      <c r="FF103" s="477"/>
      <c r="FG103" s="477"/>
      <c r="FH103" s="477"/>
      <c r="FI103" s="477"/>
      <c r="FJ103" s="477"/>
      <c r="FK103" s="477"/>
      <c r="FL103" s="477"/>
      <c r="FM103" s="477"/>
      <c r="FN103" s="477"/>
      <c r="FO103" s="477"/>
      <c r="FP103" s="477"/>
      <c r="FQ103" s="477"/>
      <c r="FR103" s="477"/>
      <c r="FS103" s="477"/>
      <c r="FT103" s="477"/>
      <c r="FU103" s="477"/>
      <c r="FV103" s="477"/>
      <c r="FW103" s="477"/>
      <c r="FX103" s="477"/>
      <c r="FY103" s="477"/>
      <c r="FZ103" s="477"/>
      <c r="GA103" s="477"/>
      <c r="GB103" s="477"/>
      <c r="GC103" s="477"/>
      <c r="GD103" s="477"/>
      <c r="GE103" s="477"/>
      <c r="GF103" s="477"/>
      <c r="GG103" s="477"/>
      <c r="GH103" s="477"/>
      <c r="GI103" s="477"/>
      <c r="GJ103" s="477"/>
      <c r="GK103" s="477"/>
      <c r="GL103" s="477"/>
      <c r="GM103" s="477"/>
      <c r="GN103" s="477"/>
      <c r="GO103" s="477"/>
      <c r="GP103" s="477"/>
      <c r="GQ103" s="477"/>
      <c r="GR103" s="477"/>
      <c r="GS103" s="477"/>
      <c r="GT103" s="477"/>
      <c r="GU103" s="477"/>
      <c r="GV103" s="477"/>
      <c r="GW103" s="477"/>
      <c r="GX103" s="477"/>
      <c r="GY103" s="477"/>
      <c r="GZ103" s="477"/>
      <c r="HA103" s="477"/>
      <c r="HB103" s="477"/>
      <c r="HC103" s="477"/>
      <c r="HD103" s="477"/>
      <c r="HE103" s="477"/>
      <c r="HF103" s="477"/>
      <c r="HG103" s="477"/>
      <c r="HH103" s="477"/>
      <c r="HI103" s="477"/>
      <c r="HJ103" s="477"/>
      <c r="HK103" s="477"/>
      <c r="HL103" s="477"/>
      <c r="HM103" s="477"/>
      <c r="HN103" s="477"/>
      <c r="HO103" s="477"/>
      <c r="HP103" s="477"/>
      <c r="HQ103" s="477"/>
      <c r="HR103" s="477"/>
      <c r="HS103" s="477"/>
      <c r="HT103" s="477"/>
      <c r="HU103" s="477"/>
      <c r="HV103" s="477"/>
      <c r="HW103" s="477"/>
      <c r="HX103" s="477"/>
      <c r="HY103" s="477"/>
      <c r="HZ103" s="477"/>
      <c r="IA103" s="477"/>
      <c r="IB103" s="477"/>
      <c r="IC103" s="477"/>
      <c r="ID103" s="477"/>
      <c r="IE103" s="477"/>
      <c r="IF103" s="477"/>
      <c r="IG103" s="477"/>
      <c r="IH103" s="477"/>
      <c r="II103" s="477"/>
      <c r="IJ103" s="477"/>
      <c r="IK103" s="477"/>
      <c r="IL103" s="477"/>
      <c r="IM103" s="477"/>
      <c r="IN103" s="477"/>
      <c r="IO103" s="477"/>
      <c r="IP103" s="477"/>
      <c r="IQ103" s="477"/>
      <c r="IR103" s="477"/>
      <c r="IS103" s="477"/>
      <c r="IT103" s="477"/>
      <c r="IU103" s="477"/>
      <c r="IV103" s="477"/>
    </row>
    <row r="104" spans="5:256">
      <c r="E104" s="488"/>
      <c r="F104" s="488"/>
      <c r="G104" s="472"/>
      <c r="H104"/>
      <c r="I104"/>
      <c r="J104"/>
      <c r="K104"/>
      <c r="L104"/>
      <c r="M104" s="477"/>
      <c r="N104" s="477"/>
      <c r="O104" s="477"/>
      <c r="P104" s="477"/>
      <c r="Q104" s="477"/>
      <c r="R104" s="477"/>
      <c r="S104" s="477"/>
      <c r="T104" s="477"/>
      <c r="U104" s="477"/>
      <c r="V104" s="477"/>
      <c r="W104" s="477"/>
      <c r="X104" s="477"/>
      <c r="Y104" s="477"/>
      <c r="Z104" s="477"/>
      <c r="AA104" s="477"/>
      <c r="AB104" s="477"/>
      <c r="AC104" s="477"/>
      <c r="AD104" s="477"/>
      <c r="AE104" s="477"/>
      <c r="AF104" s="477"/>
      <c r="AG104" s="477"/>
      <c r="AH104" s="477"/>
      <c r="AI104" s="477"/>
      <c r="AJ104" s="477"/>
      <c r="AK104" s="477"/>
      <c r="AL104" s="477"/>
      <c r="AM104" s="477"/>
      <c r="AN104" s="477"/>
      <c r="AO104" s="477"/>
      <c r="AP104" s="477"/>
      <c r="AQ104" s="477"/>
      <c r="AR104" s="477"/>
      <c r="AS104" s="477"/>
      <c r="AT104" s="477"/>
      <c r="AU104" s="477"/>
      <c r="AV104" s="477"/>
      <c r="AW104" s="477"/>
      <c r="AX104" s="477"/>
      <c r="AY104" s="477"/>
      <c r="AZ104" s="477"/>
      <c r="BA104" s="477"/>
      <c r="BB104" s="477"/>
      <c r="BC104" s="477"/>
      <c r="BD104" s="477"/>
      <c r="BE104" s="477"/>
      <c r="BF104" s="477"/>
      <c r="BG104" s="477"/>
      <c r="BH104" s="477"/>
      <c r="BI104" s="477"/>
      <c r="BJ104" s="477"/>
      <c r="BK104" s="477"/>
      <c r="BL104" s="477"/>
      <c r="BM104" s="477"/>
      <c r="BN104" s="477"/>
      <c r="BO104" s="477"/>
      <c r="BP104" s="477"/>
      <c r="BQ104" s="477"/>
      <c r="BR104" s="477"/>
      <c r="BS104" s="477"/>
      <c r="BT104" s="477"/>
      <c r="BU104" s="477"/>
      <c r="BV104" s="477"/>
      <c r="BW104" s="477"/>
      <c r="BX104" s="477"/>
      <c r="BY104" s="477"/>
      <c r="BZ104" s="477"/>
      <c r="CA104" s="477"/>
      <c r="CB104" s="477"/>
      <c r="CC104" s="477"/>
      <c r="CD104" s="477"/>
      <c r="CE104" s="477"/>
      <c r="CF104" s="477"/>
      <c r="CG104" s="477"/>
      <c r="CH104" s="477"/>
      <c r="CI104" s="477"/>
      <c r="CJ104" s="477"/>
      <c r="CK104" s="477"/>
      <c r="CL104" s="477"/>
      <c r="CM104" s="477"/>
      <c r="CN104" s="477"/>
      <c r="CO104" s="477"/>
      <c r="CP104" s="477"/>
      <c r="CQ104" s="477"/>
      <c r="CR104" s="477"/>
      <c r="CS104" s="477"/>
      <c r="CT104" s="477"/>
      <c r="CU104" s="477"/>
      <c r="CV104" s="477"/>
      <c r="CW104" s="477"/>
      <c r="CX104" s="477"/>
      <c r="CY104" s="477"/>
      <c r="CZ104" s="477"/>
      <c r="DA104" s="477"/>
      <c r="DB104" s="477"/>
      <c r="DC104" s="477"/>
      <c r="DD104" s="477"/>
      <c r="DE104" s="477"/>
      <c r="DF104" s="477"/>
      <c r="DG104" s="477"/>
      <c r="DH104" s="477"/>
      <c r="DI104" s="477"/>
      <c r="DJ104" s="477"/>
      <c r="DK104" s="477"/>
      <c r="DL104" s="477"/>
      <c r="DM104" s="477"/>
      <c r="DN104" s="477"/>
      <c r="DO104" s="477"/>
      <c r="DP104" s="477"/>
      <c r="DQ104" s="477"/>
      <c r="DR104" s="477"/>
      <c r="DS104" s="477"/>
      <c r="DT104" s="477"/>
      <c r="DU104" s="477"/>
      <c r="DV104" s="477"/>
      <c r="DW104" s="477"/>
      <c r="DX104" s="477"/>
      <c r="DY104" s="477"/>
      <c r="DZ104" s="477"/>
      <c r="EA104" s="477"/>
      <c r="EB104" s="477"/>
      <c r="EC104" s="477"/>
      <c r="ED104" s="477"/>
      <c r="EE104" s="477"/>
      <c r="EF104" s="477"/>
      <c r="EG104" s="477"/>
      <c r="EH104" s="477"/>
      <c r="EI104" s="477"/>
      <c r="EJ104" s="477"/>
      <c r="EK104" s="477"/>
      <c r="EL104" s="477"/>
      <c r="EM104" s="477"/>
      <c r="EN104" s="477"/>
      <c r="EO104" s="477"/>
      <c r="EP104" s="477"/>
      <c r="EQ104" s="477"/>
      <c r="ER104" s="477"/>
      <c r="ES104" s="477"/>
      <c r="ET104" s="477"/>
      <c r="EU104" s="477"/>
      <c r="EV104" s="477"/>
      <c r="EW104" s="477"/>
      <c r="EX104" s="477"/>
      <c r="EY104" s="477"/>
      <c r="EZ104" s="477"/>
      <c r="FA104" s="477"/>
      <c r="FB104" s="477"/>
      <c r="FC104" s="477"/>
      <c r="FD104" s="477"/>
      <c r="FE104" s="477"/>
      <c r="FF104" s="477"/>
      <c r="FG104" s="477"/>
      <c r="FH104" s="477"/>
      <c r="FI104" s="477"/>
      <c r="FJ104" s="477"/>
      <c r="FK104" s="477"/>
      <c r="FL104" s="477"/>
      <c r="FM104" s="477"/>
      <c r="FN104" s="477"/>
      <c r="FO104" s="477"/>
      <c r="FP104" s="477"/>
      <c r="FQ104" s="477"/>
      <c r="FR104" s="477"/>
      <c r="FS104" s="477"/>
      <c r="FT104" s="477"/>
      <c r="FU104" s="477"/>
      <c r="FV104" s="477"/>
      <c r="FW104" s="477"/>
      <c r="FX104" s="477"/>
      <c r="FY104" s="477"/>
      <c r="FZ104" s="477"/>
      <c r="GA104" s="477"/>
      <c r="GB104" s="477"/>
      <c r="GC104" s="477"/>
      <c r="GD104" s="477"/>
      <c r="GE104" s="477"/>
      <c r="GF104" s="477"/>
      <c r="GG104" s="477"/>
      <c r="GH104" s="477"/>
      <c r="GI104" s="477"/>
      <c r="GJ104" s="477"/>
      <c r="GK104" s="477"/>
      <c r="GL104" s="477"/>
      <c r="GM104" s="477"/>
      <c r="GN104" s="477"/>
      <c r="GO104" s="477"/>
      <c r="GP104" s="477"/>
      <c r="GQ104" s="477"/>
      <c r="GR104" s="477"/>
      <c r="GS104" s="477"/>
      <c r="GT104" s="477"/>
      <c r="GU104" s="477"/>
      <c r="GV104" s="477"/>
      <c r="GW104" s="477"/>
      <c r="GX104" s="477"/>
      <c r="GY104" s="477"/>
      <c r="GZ104" s="477"/>
      <c r="HA104" s="477"/>
      <c r="HB104" s="477"/>
      <c r="HC104" s="477"/>
      <c r="HD104" s="477"/>
      <c r="HE104" s="477"/>
      <c r="HF104" s="477"/>
      <c r="HG104" s="477"/>
      <c r="HH104" s="477"/>
      <c r="HI104" s="477"/>
      <c r="HJ104" s="477"/>
      <c r="HK104" s="477"/>
      <c r="HL104" s="477"/>
      <c r="HM104" s="477"/>
      <c r="HN104" s="477"/>
      <c r="HO104" s="477"/>
      <c r="HP104" s="477"/>
      <c r="HQ104" s="477"/>
      <c r="HR104" s="477"/>
      <c r="HS104" s="477"/>
      <c r="HT104" s="477"/>
      <c r="HU104" s="477"/>
      <c r="HV104" s="477"/>
      <c r="HW104" s="477"/>
      <c r="HX104" s="477"/>
      <c r="HY104" s="477"/>
      <c r="HZ104" s="477"/>
      <c r="IA104" s="477"/>
      <c r="IB104" s="477"/>
      <c r="IC104" s="477"/>
      <c r="ID104" s="477"/>
      <c r="IE104" s="477"/>
      <c r="IF104" s="477"/>
      <c r="IG104" s="477"/>
      <c r="IH104" s="477"/>
      <c r="II104" s="477"/>
      <c r="IJ104" s="477"/>
      <c r="IK104" s="477"/>
      <c r="IL104" s="477"/>
      <c r="IM104" s="477"/>
      <c r="IN104" s="477"/>
      <c r="IO104" s="477"/>
      <c r="IP104" s="477"/>
      <c r="IQ104" s="477"/>
      <c r="IR104" s="477"/>
      <c r="IS104" s="477"/>
      <c r="IT104" s="477"/>
      <c r="IU104" s="477"/>
      <c r="IV104" s="477"/>
    </row>
    <row r="105" spans="5:256">
      <c r="E105" s="488"/>
      <c r="F105" s="488"/>
      <c r="G105" s="472"/>
      <c r="H105"/>
      <c r="I105"/>
      <c r="J105"/>
      <c r="K105"/>
      <c r="L105"/>
      <c r="M105" s="477"/>
      <c r="N105" s="477"/>
      <c r="O105" s="477"/>
      <c r="P105" s="477"/>
      <c r="Q105" s="477"/>
      <c r="R105" s="477"/>
      <c r="S105" s="477"/>
      <c r="T105" s="477"/>
      <c r="U105" s="477"/>
      <c r="V105" s="477"/>
      <c r="W105" s="477"/>
      <c r="X105" s="477"/>
      <c r="Y105" s="477"/>
      <c r="Z105" s="477"/>
      <c r="AA105" s="477"/>
      <c r="AB105" s="477"/>
      <c r="AC105" s="477"/>
      <c r="AD105" s="477"/>
      <c r="AE105" s="477"/>
      <c r="AF105" s="477"/>
      <c r="AG105" s="477"/>
      <c r="AH105" s="477"/>
      <c r="AI105" s="477"/>
      <c r="AJ105" s="477"/>
      <c r="AK105" s="477"/>
      <c r="AL105" s="477"/>
      <c r="AM105" s="477"/>
      <c r="AN105" s="477"/>
      <c r="AO105" s="477"/>
      <c r="AP105" s="477"/>
      <c r="AQ105" s="477"/>
      <c r="AR105" s="477"/>
      <c r="AS105" s="477"/>
      <c r="AT105" s="477"/>
      <c r="AU105" s="477"/>
      <c r="AV105" s="477"/>
      <c r="AW105" s="477"/>
      <c r="AX105" s="477"/>
      <c r="AY105" s="477"/>
      <c r="AZ105" s="477"/>
      <c r="BA105" s="477"/>
      <c r="BB105" s="477"/>
      <c r="BC105" s="477"/>
      <c r="BD105" s="477"/>
      <c r="BE105" s="477"/>
      <c r="BF105" s="477"/>
      <c r="BG105" s="477"/>
      <c r="BH105" s="477"/>
      <c r="BI105" s="477"/>
      <c r="BJ105" s="477"/>
      <c r="BK105" s="477"/>
      <c r="BL105" s="477"/>
      <c r="BM105" s="477"/>
      <c r="BN105" s="477"/>
      <c r="BO105" s="477"/>
      <c r="BP105" s="477"/>
      <c r="BQ105" s="477"/>
      <c r="BR105" s="477"/>
      <c r="BS105" s="477"/>
      <c r="BT105" s="477"/>
      <c r="BU105" s="477"/>
      <c r="BV105" s="477"/>
      <c r="BW105" s="477"/>
      <c r="BX105" s="477"/>
      <c r="BY105" s="477"/>
      <c r="BZ105" s="477"/>
      <c r="CA105" s="477"/>
      <c r="CB105" s="477"/>
      <c r="CC105" s="477"/>
      <c r="CD105" s="477"/>
      <c r="CE105" s="477"/>
      <c r="CF105" s="477"/>
      <c r="CG105" s="477"/>
      <c r="CH105" s="477"/>
      <c r="CI105" s="477"/>
      <c r="CJ105" s="477"/>
      <c r="CK105" s="477"/>
      <c r="CL105" s="477"/>
      <c r="CM105" s="477"/>
      <c r="CN105" s="477"/>
      <c r="CO105" s="477"/>
      <c r="CP105" s="477"/>
      <c r="CQ105" s="477"/>
      <c r="CR105" s="477"/>
      <c r="CS105" s="477"/>
      <c r="CT105" s="477"/>
      <c r="CU105" s="477"/>
      <c r="CV105" s="477"/>
      <c r="CW105" s="477"/>
      <c r="CX105" s="477"/>
      <c r="CY105" s="477"/>
      <c r="CZ105" s="477"/>
      <c r="DA105" s="477"/>
      <c r="DB105" s="477"/>
      <c r="DC105" s="477"/>
      <c r="DD105" s="477"/>
      <c r="DE105" s="477"/>
      <c r="DF105" s="477"/>
      <c r="DG105" s="477"/>
      <c r="DH105" s="477"/>
      <c r="DI105" s="477"/>
      <c r="DJ105" s="477"/>
      <c r="DK105" s="477"/>
      <c r="DL105" s="477"/>
      <c r="DM105" s="477"/>
      <c r="DN105" s="477"/>
      <c r="DO105" s="477"/>
      <c r="DP105" s="477"/>
      <c r="DQ105" s="477"/>
      <c r="DR105" s="477"/>
      <c r="DS105" s="477"/>
      <c r="DT105" s="477"/>
      <c r="DU105" s="477"/>
      <c r="DV105" s="477"/>
      <c r="DW105" s="477"/>
      <c r="DX105" s="477"/>
      <c r="DY105" s="477"/>
      <c r="DZ105" s="477"/>
      <c r="EA105" s="477"/>
      <c r="EB105" s="477"/>
      <c r="EC105" s="477"/>
      <c r="ED105" s="477"/>
      <c r="EE105" s="477"/>
      <c r="EF105" s="477"/>
      <c r="EG105" s="477"/>
      <c r="EH105" s="477"/>
      <c r="EI105" s="477"/>
      <c r="EJ105" s="477"/>
      <c r="EK105" s="477"/>
      <c r="EL105" s="477"/>
      <c r="EM105" s="477"/>
      <c r="EN105" s="477"/>
      <c r="EO105" s="477"/>
      <c r="EP105" s="477"/>
      <c r="EQ105" s="477"/>
      <c r="ER105" s="477"/>
      <c r="ES105" s="477"/>
      <c r="ET105" s="477"/>
      <c r="EU105" s="477"/>
      <c r="EV105" s="477"/>
      <c r="EW105" s="477"/>
      <c r="EX105" s="477"/>
      <c r="EY105" s="477"/>
      <c r="EZ105" s="477"/>
      <c r="FA105" s="477"/>
      <c r="FB105" s="477"/>
      <c r="FC105" s="477"/>
      <c r="FD105" s="477"/>
      <c r="FE105" s="477"/>
      <c r="FF105" s="477"/>
      <c r="FG105" s="477"/>
      <c r="FH105" s="477"/>
      <c r="FI105" s="477"/>
      <c r="FJ105" s="477"/>
      <c r="FK105" s="477"/>
      <c r="FL105" s="477"/>
      <c r="FM105" s="477"/>
      <c r="FN105" s="477"/>
      <c r="FO105" s="477"/>
      <c r="FP105" s="477"/>
      <c r="FQ105" s="477"/>
      <c r="FR105" s="477"/>
      <c r="FS105" s="477"/>
      <c r="FT105" s="477"/>
      <c r="FU105" s="477"/>
      <c r="FV105" s="477"/>
      <c r="FW105" s="477"/>
      <c r="FX105" s="477"/>
      <c r="FY105" s="477"/>
      <c r="FZ105" s="477"/>
      <c r="GA105" s="477"/>
      <c r="GB105" s="477"/>
      <c r="GC105" s="477"/>
      <c r="GD105" s="477"/>
      <c r="GE105" s="477"/>
      <c r="GF105" s="477"/>
      <c r="GG105" s="477"/>
      <c r="GH105" s="477"/>
      <c r="GI105" s="477"/>
      <c r="GJ105" s="477"/>
      <c r="GK105" s="477"/>
      <c r="GL105" s="477"/>
      <c r="GM105" s="477"/>
      <c r="GN105" s="477"/>
      <c r="GO105" s="477"/>
      <c r="GP105" s="477"/>
      <c r="GQ105" s="477"/>
      <c r="GR105" s="477"/>
      <c r="GS105" s="477"/>
      <c r="GT105" s="477"/>
      <c r="GU105" s="477"/>
      <c r="GV105" s="477"/>
      <c r="GW105" s="477"/>
      <c r="GX105" s="477"/>
      <c r="GY105" s="477"/>
      <c r="GZ105" s="477"/>
      <c r="HA105" s="477"/>
      <c r="HB105" s="477"/>
      <c r="HC105" s="477"/>
      <c r="HD105" s="477"/>
      <c r="HE105" s="477"/>
      <c r="HF105" s="477"/>
      <c r="HG105" s="477"/>
      <c r="HH105" s="477"/>
      <c r="HI105" s="477"/>
      <c r="HJ105" s="477"/>
      <c r="HK105" s="477"/>
      <c r="HL105" s="477"/>
      <c r="HM105" s="477"/>
      <c r="HN105" s="477"/>
      <c r="HO105" s="477"/>
      <c r="HP105" s="477"/>
      <c r="HQ105" s="477"/>
      <c r="HR105" s="477"/>
      <c r="HS105" s="477"/>
      <c r="HT105" s="477"/>
      <c r="HU105" s="477"/>
      <c r="HV105" s="477"/>
      <c r="HW105" s="477"/>
      <c r="HX105" s="477"/>
      <c r="HY105" s="477"/>
      <c r="HZ105" s="477"/>
      <c r="IA105" s="477"/>
      <c r="IB105" s="477"/>
      <c r="IC105" s="477"/>
      <c r="ID105" s="477"/>
      <c r="IE105" s="477"/>
      <c r="IF105" s="477"/>
      <c r="IG105" s="477"/>
      <c r="IH105" s="477"/>
      <c r="II105" s="477"/>
      <c r="IJ105" s="477"/>
      <c r="IK105" s="477"/>
      <c r="IL105" s="477"/>
      <c r="IM105" s="477"/>
      <c r="IN105" s="477"/>
      <c r="IO105" s="477"/>
      <c r="IP105" s="477"/>
      <c r="IQ105" s="477"/>
      <c r="IR105" s="477"/>
      <c r="IS105" s="477"/>
      <c r="IT105" s="477"/>
      <c r="IU105" s="477"/>
      <c r="IV105" s="477"/>
    </row>
    <row r="106" spans="5:256">
      <c r="E106" s="488"/>
      <c r="F106" s="488"/>
      <c r="G106" s="472"/>
      <c r="H106"/>
      <c r="I106"/>
      <c r="J106"/>
      <c r="K106"/>
      <c r="L106"/>
      <c r="M106" s="477"/>
      <c r="N106" s="477"/>
      <c r="O106" s="477"/>
      <c r="P106" s="477"/>
      <c r="Q106" s="477"/>
      <c r="R106" s="477"/>
      <c r="S106" s="477"/>
      <c r="T106" s="477"/>
      <c r="U106" s="477"/>
      <c r="V106" s="477"/>
      <c r="W106" s="477"/>
      <c r="X106" s="477"/>
      <c r="Y106" s="477"/>
      <c r="Z106" s="477"/>
      <c r="AA106" s="477"/>
      <c r="AB106" s="477"/>
      <c r="AC106" s="477"/>
      <c r="AD106" s="477"/>
      <c r="AE106" s="477"/>
      <c r="AF106" s="477"/>
      <c r="AG106" s="477"/>
      <c r="AH106" s="477"/>
      <c r="AI106" s="477"/>
      <c r="AJ106" s="477"/>
      <c r="AK106" s="477"/>
      <c r="AL106" s="477"/>
      <c r="AM106" s="477"/>
      <c r="AN106" s="477"/>
      <c r="AO106" s="477"/>
      <c r="AP106" s="477"/>
      <c r="AQ106" s="477"/>
      <c r="AR106" s="477"/>
      <c r="AS106" s="477"/>
      <c r="AT106" s="477"/>
      <c r="AU106" s="477"/>
      <c r="AV106" s="477"/>
      <c r="AW106" s="477"/>
      <c r="AX106" s="477"/>
      <c r="AY106" s="477"/>
      <c r="AZ106" s="477"/>
      <c r="BA106" s="477"/>
      <c r="BB106" s="477"/>
      <c r="BC106" s="477"/>
      <c r="BD106" s="477"/>
      <c r="BE106" s="477"/>
      <c r="BF106" s="477"/>
      <c r="BG106" s="477"/>
      <c r="BH106" s="477"/>
      <c r="BI106" s="477"/>
      <c r="BJ106" s="477"/>
      <c r="BK106" s="477"/>
      <c r="BL106" s="477"/>
      <c r="BM106" s="477"/>
      <c r="BN106" s="477"/>
      <c r="BO106" s="477"/>
      <c r="BP106" s="477"/>
      <c r="BQ106" s="477"/>
      <c r="BR106" s="477"/>
      <c r="BS106" s="477"/>
      <c r="BT106" s="477"/>
      <c r="BU106" s="477"/>
      <c r="BV106" s="477"/>
      <c r="BW106" s="477"/>
      <c r="BX106" s="477"/>
      <c r="BY106" s="477"/>
      <c r="BZ106" s="477"/>
      <c r="CA106" s="477"/>
      <c r="CB106" s="477"/>
      <c r="CC106" s="477"/>
      <c r="CD106" s="477"/>
      <c r="CE106" s="477"/>
      <c r="CF106" s="477"/>
      <c r="CG106" s="477"/>
      <c r="CH106" s="477"/>
      <c r="CI106" s="477"/>
      <c r="CJ106" s="477"/>
      <c r="CK106" s="477"/>
      <c r="CL106" s="477"/>
      <c r="CM106" s="477"/>
      <c r="CN106" s="477"/>
      <c r="CO106" s="477"/>
      <c r="CP106" s="477"/>
      <c r="CQ106" s="477"/>
      <c r="CR106" s="477"/>
      <c r="CS106" s="477"/>
      <c r="CT106" s="477"/>
      <c r="CU106" s="477"/>
      <c r="CV106" s="477"/>
      <c r="CW106" s="477"/>
      <c r="CX106" s="477"/>
      <c r="CY106" s="477"/>
      <c r="CZ106" s="477"/>
      <c r="DA106" s="477"/>
      <c r="DB106" s="477"/>
      <c r="DC106" s="477"/>
      <c r="DD106" s="477"/>
      <c r="DE106" s="477"/>
      <c r="DF106" s="477"/>
      <c r="DG106" s="477"/>
      <c r="DH106" s="477"/>
      <c r="DI106" s="477"/>
      <c r="DJ106" s="477"/>
      <c r="DK106" s="477"/>
      <c r="DL106" s="477"/>
      <c r="DM106" s="477"/>
      <c r="DN106" s="477"/>
      <c r="DO106" s="477"/>
      <c r="DP106" s="477"/>
      <c r="DQ106" s="477"/>
      <c r="DR106" s="477"/>
      <c r="DS106" s="477"/>
      <c r="DT106" s="477"/>
      <c r="DU106" s="477"/>
      <c r="DV106" s="477"/>
      <c r="DW106" s="477"/>
      <c r="DX106" s="477"/>
      <c r="DY106" s="477"/>
      <c r="DZ106" s="477"/>
      <c r="EA106" s="477"/>
      <c r="EB106" s="477"/>
      <c r="EC106" s="477"/>
      <c r="ED106" s="477"/>
      <c r="EE106" s="477"/>
      <c r="EF106" s="477"/>
      <c r="EG106" s="477"/>
      <c r="EH106" s="477"/>
      <c r="EI106" s="477"/>
      <c r="EJ106" s="477"/>
      <c r="EK106" s="477"/>
      <c r="EL106" s="477"/>
      <c r="EM106" s="477"/>
      <c r="EN106" s="477"/>
      <c r="EO106" s="477"/>
      <c r="EP106" s="477"/>
      <c r="EQ106" s="477"/>
      <c r="ER106" s="477"/>
      <c r="ES106" s="477"/>
      <c r="ET106" s="477"/>
      <c r="EU106" s="477"/>
      <c r="EV106" s="477"/>
      <c r="EW106" s="477"/>
      <c r="EX106" s="477"/>
      <c r="EY106" s="477"/>
      <c r="EZ106" s="477"/>
      <c r="FA106" s="477"/>
      <c r="FB106" s="477"/>
      <c r="FC106" s="477"/>
      <c r="FD106" s="477"/>
      <c r="FE106" s="477"/>
      <c r="FF106" s="477"/>
      <c r="FG106" s="477"/>
      <c r="FH106" s="477"/>
      <c r="FI106" s="477"/>
      <c r="FJ106" s="477"/>
      <c r="FK106" s="477"/>
      <c r="FL106" s="477"/>
      <c r="FM106" s="477"/>
      <c r="FN106" s="477"/>
      <c r="FO106" s="477"/>
      <c r="FP106" s="477"/>
      <c r="FQ106" s="477"/>
      <c r="FR106" s="477"/>
      <c r="FS106" s="477"/>
      <c r="FT106" s="477"/>
      <c r="FU106" s="477"/>
      <c r="FV106" s="477"/>
      <c r="FW106" s="477"/>
      <c r="FX106" s="477"/>
      <c r="FY106" s="477"/>
      <c r="FZ106" s="477"/>
      <c r="GA106" s="477"/>
      <c r="GB106" s="477"/>
      <c r="GC106" s="477"/>
      <c r="GD106" s="477"/>
      <c r="GE106" s="477"/>
      <c r="GF106" s="477"/>
      <c r="GG106" s="477"/>
      <c r="GH106" s="477"/>
      <c r="GI106" s="477"/>
      <c r="GJ106" s="477"/>
      <c r="GK106" s="477"/>
      <c r="GL106" s="477"/>
      <c r="GM106" s="477"/>
      <c r="GN106" s="477"/>
      <c r="GO106" s="477"/>
      <c r="GP106" s="477"/>
      <c r="GQ106" s="477"/>
      <c r="GR106" s="477"/>
      <c r="GS106" s="477"/>
      <c r="GT106" s="477"/>
      <c r="GU106" s="477"/>
      <c r="GV106" s="477"/>
      <c r="GW106" s="477"/>
      <c r="GX106" s="477"/>
      <c r="GY106" s="477"/>
      <c r="GZ106" s="477"/>
      <c r="HA106" s="477"/>
      <c r="HB106" s="477"/>
      <c r="HC106" s="477"/>
      <c r="HD106" s="477"/>
      <c r="HE106" s="477"/>
      <c r="HF106" s="477"/>
      <c r="HG106" s="477"/>
      <c r="HH106" s="477"/>
      <c r="HI106" s="477"/>
      <c r="HJ106" s="477"/>
      <c r="HK106" s="477"/>
      <c r="HL106" s="477"/>
      <c r="HM106" s="477"/>
      <c r="HN106" s="477"/>
      <c r="HO106" s="477"/>
      <c r="HP106" s="477"/>
      <c r="HQ106" s="477"/>
      <c r="HR106" s="477"/>
      <c r="HS106" s="477"/>
      <c r="HT106" s="477"/>
      <c r="HU106" s="477"/>
      <c r="HV106" s="477"/>
      <c r="HW106" s="477"/>
      <c r="HX106" s="477"/>
      <c r="HY106" s="477"/>
      <c r="HZ106" s="477"/>
      <c r="IA106" s="477"/>
      <c r="IB106" s="477"/>
      <c r="IC106" s="477"/>
      <c r="ID106" s="477"/>
      <c r="IE106" s="477"/>
      <c r="IF106" s="477"/>
      <c r="IG106" s="477"/>
      <c r="IH106" s="477"/>
      <c r="II106" s="477"/>
      <c r="IJ106" s="477"/>
      <c r="IK106" s="477"/>
      <c r="IL106" s="477"/>
      <c r="IM106" s="477"/>
      <c r="IN106" s="477"/>
      <c r="IO106" s="477"/>
      <c r="IP106" s="477"/>
      <c r="IQ106" s="477"/>
      <c r="IR106" s="477"/>
      <c r="IS106" s="477"/>
      <c r="IT106" s="477"/>
      <c r="IU106" s="477"/>
      <c r="IV106" s="477"/>
    </row>
  </sheetData>
  <sheetProtection password="F7E3" sheet="1" objects="1" scenarios="1"/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60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IE1406"/>
  <sheetViews>
    <sheetView showGridLines="0" zoomScale="112" zoomScaleNormal="112" workbookViewId="0"/>
  </sheetViews>
  <sheetFormatPr defaultRowHeight="13.2"/>
  <cols>
    <col min="1" max="1" width="20.6640625" style="1" customWidth="1"/>
    <col min="2" max="2" width="30.6640625" style="1" customWidth="1"/>
    <col min="3" max="4" width="12.6640625" style="1" customWidth="1"/>
    <col min="5" max="11" width="12.6640625" style="2" customWidth="1"/>
    <col min="12" max="13" width="12.6640625" style="3" customWidth="1"/>
    <col min="14" max="14" width="15.6640625" style="3" customWidth="1"/>
    <col min="15" max="15" width="27.5546875" style="3" bestFit="1" customWidth="1"/>
    <col min="16" max="16" width="25.6640625" style="22" customWidth="1"/>
    <col min="17" max="17" width="21.109375" style="3" bestFit="1" customWidth="1"/>
    <col min="18" max="18" width="15" style="3" bestFit="1" customWidth="1"/>
    <col min="19" max="19" width="9.44140625" style="3" customWidth="1"/>
    <col min="20" max="21" width="27.44140625" style="3" bestFit="1" customWidth="1"/>
    <col min="22" max="22" width="27.44140625" style="3" customWidth="1"/>
    <col min="23" max="23" width="22" style="3" bestFit="1" customWidth="1"/>
    <col min="24" max="27" width="25.6640625" style="3" customWidth="1"/>
    <col min="28" max="28" width="22.5546875" style="3" bestFit="1" customWidth="1"/>
    <col min="29" max="31" width="23" style="3" bestFit="1" customWidth="1"/>
    <col min="32" max="33" width="25.6640625" style="3" customWidth="1"/>
    <col min="34" max="40" width="20.6640625" style="3" bestFit="1" customWidth="1"/>
    <col min="41" max="41" width="21.6640625" style="3" bestFit="1" customWidth="1"/>
    <col min="42" max="42" width="21.33203125" style="3" bestFit="1" customWidth="1"/>
    <col min="43" max="45" width="21.6640625" style="3" bestFit="1" customWidth="1"/>
    <col min="46" max="46" width="20.6640625" style="3" customWidth="1"/>
    <col min="47" max="239" width="12.6640625" style="3" customWidth="1"/>
  </cols>
  <sheetData>
    <row r="1" spans="1:239" ht="69.900000000000006" customHeight="1" thickBot="1">
      <c r="A1" s="4"/>
      <c r="B1" s="374" t="s">
        <v>70</v>
      </c>
      <c r="C1" s="374"/>
      <c r="D1" s="374"/>
      <c r="E1" s="374"/>
      <c r="F1" s="374"/>
      <c r="G1" s="374"/>
      <c r="H1" s="374"/>
      <c r="I1" s="374"/>
      <c r="J1" s="374"/>
      <c r="K1" s="374"/>
      <c r="L1" s="374"/>
      <c r="M1" s="374"/>
      <c r="N1" s="374"/>
      <c r="O1" s="375"/>
      <c r="P1" s="375"/>
      <c r="Q1" s="375"/>
      <c r="R1" s="375"/>
      <c r="S1" s="375"/>
      <c r="T1" s="375"/>
      <c r="U1" s="375"/>
      <c r="V1" s="375"/>
      <c r="W1" s="375"/>
      <c r="X1" s="375"/>
      <c r="Y1" s="375"/>
      <c r="Z1" s="375"/>
      <c r="AA1" s="375"/>
      <c r="AB1" s="375"/>
      <c r="AC1" s="375"/>
      <c r="AD1" s="375"/>
      <c r="AE1" s="375"/>
      <c r="AF1" s="375"/>
      <c r="AG1" s="375"/>
      <c r="AH1" s="375"/>
      <c r="AI1" s="375"/>
      <c r="AJ1" s="375"/>
      <c r="AK1" s="375"/>
      <c r="AL1" s="375"/>
      <c r="AM1" s="375"/>
      <c r="AN1" s="375"/>
      <c r="AO1" s="375"/>
      <c r="AP1" s="375"/>
      <c r="AQ1" s="375"/>
      <c r="AR1" s="375"/>
      <c r="AS1" s="375"/>
    </row>
    <row r="2" spans="1:239" ht="20.100000000000001" customHeight="1" thickBot="1">
      <c r="A2" s="371" t="s">
        <v>48</v>
      </c>
      <c r="B2" s="372"/>
      <c r="C2" s="372"/>
      <c r="D2" s="372"/>
      <c r="E2" s="372"/>
      <c r="F2" s="372"/>
      <c r="G2" s="372"/>
      <c r="H2" s="372"/>
      <c r="I2" s="372"/>
      <c r="J2" s="372"/>
      <c r="K2" s="372"/>
      <c r="L2" s="372"/>
      <c r="M2" s="372"/>
      <c r="N2" s="373"/>
      <c r="O2" s="371" t="s">
        <v>49</v>
      </c>
      <c r="P2" s="372"/>
      <c r="Q2" s="372"/>
      <c r="R2" s="372"/>
      <c r="S2" s="372"/>
      <c r="T2" s="372"/>
      <c r="U2" s="372"/>
      <c r="V2" s="372"/>
      <c r="W2" s="372"/>
      <c r="X2" s="372"/>
      <c r="Y2" s="372"/>
      <c r="Z2" s="372"/>
      <c r="AA2" s="372"/>
      <c r="AB2" s="372"/>
      <c r="AC2" s="372"/>
      <c r="AD2" s="372"/>
      <c r="AE2" s="372"/>
      <c r="AF2" s="372"/>
      <c r="AG2" s="372"/>
      <c r="AH2" s="372"/>
      <c r="AI2" s="372"/>
      <c r="AJ2" s="372"/>
      <c r="AK2" s="372"/>
      <c r="AL2" s="372"/>
      <c r="AM2" s="372"/>
      <c r="AN2" s="372"/>
      <c r="AO2" s="372"/>
      <c r="AP2" s="372"/>
      <c r="AQ2" s="372"/>
      <c r="AR2" s="372"/>
      <c r="AS2" s="372"/>
      <c r="AT2" s="373"/>
      <c r="ID2"/>
      <c r="IE2"/>
    </row>
    <row r="3" spans="1:239">
      <c r="A3" s="5" t="s">
        <v>68</v>
      </c>
      <c r="B3" s="6" t="s">
        <v>50</v>
      </c>
      <c r="C3" s="6" t="s">
        <v>41</v>
      </c>
      <c r="D3" s="6" t="s">
        <v>42</v>
      </c>
      <c r="E3" s="6" t="s">
        <v>43</v>
      </c>
      <c r="F3" s="6" t="s">
        <v>44</v>
      </c>
      <c r="G3" s="6" t="s">
        <v>45</v>
      </c>
      <c r="H3" s="6" t="s">
        <v>231</v>
      </c>
      <c r="I3" s="6" t="s">
        <v>147</v>
      </c>
      <c r="J3" s="6" t="s">
        <v>64</v>
      </c>
      <c r="K3" s="7" t="s">
        <v>65</v>
      </c>
      <c r="L3" s="7" t="s">
        <v>66</v>
      </c>
      <c r="M3" s="6" t="s">
        <v>67</v>
      </c>
      <c r="N3" s="6" t="s">
        <v>47</v>
      </c>
      <c r="O3" s="8" t="s">
        <v>52</v>
      </c>
      <c r="P3" s="6" t="s">
        <v>23</v>
      </c>
      <c r="Q3" s="6" t="s">
        <v>36</v>
      </c>
      <c r="R3" s="6" t="s">
        <v>51</v>
      </c>
      <c r="S3" s="6" t="s">
        <v>28</v>
      </c>
      <c r="T3" s="6" t="s">
        <v>40</v>
      </c>
      <c r="U3" s="6" t="s">
        <v>46</v>
      </c>
      <c r="V3" s="6" t="s">
        <v>2</v>
      </c>
      <c r="W3" s="6" t="s">
        <v>69</v>
      </c>
      <c r="X3" s="6" t="s">
        <v>24</v>
      </c>
      <c r="Y3" s="6" t="s">
        <v>58</v>
      </c>
      <c r="Z3" s="6" t="s">
        <v>59</v>
      </c>
      <c r="AA3" s="6" t="s">
        <v>57</v>
      </c>
      <c r="AB3" s="6" t="s">
        <v>97</v>
      </c>
      <c r="AC3" s="6" t="s">
        <v>98</v>
      </c>
      <c r="AD3" s="6" t="s">
        <v>16</v>
      </c>
      <c r="AE3" s="6" t="s">
        <v>17</v>
      </c>
      <c r="AF3" s="6" t="s">
        <v>99</v>
      </c>
      <c r="AG3" s="6" t="s">
        <v>100</v>
      </c>
      <c r="AH3" s="6" t="s">
        <v>105</v>
      </c>
      <c r="AI3" s="6" t="s">
        <v>102</v>
      </c>
      <c r="AJ3" s="6" t="s">
        <v>41</v>
      </c>
      <c r="AK3" s="6" t="s">
        <v>103</v>
      </c>
      <c r="AL3" s="6" t="s">
        <v>104</v>
      </c>
      <c r="AM3" s="6" t="s">
        <v>108</v>
      </c>
      <c r="AN3" s="6" t="s">
        <v>109</v>
      </c>
      <c r="AO3" s="6" t="s">
        <v>110</v>
      </c>
      <c r="AP3" s="6" t="s">
        <v>111</v>
      </c>
      <c r="AQ3" s="6" t="s">
        <v>112</v>
      </c>
      <c r="AR3" s="6" t="s">
        <v>113</v>
      </c>
      <c r="AS3" s="6" t="s">
        <v>25</v>
      </c>
      <c r="AT3" s="6" t="s">
        <v>117</v>
      </c>
    </row>
    <row r="4" spans="1:239">
      <c r="A4" s="9" t="s">
        <v>281</v>
      </c>
      <c r="B4" s="10" t="s">
        <v>291</v>
      </c>
      <c r="C4" s="10"/>
      <c r="D4" s="11">
        <v>20</v>
      </c>
      <c r="E4" s="11">
        <v>20.100000000000001</v>
      </c>
      <c r="F4" s="11">
        <v>0.1</v>
      </c>
      <c r="G4" s="11">
        <v>0.1</v>
      </c>
      <c r="H4" s="11"/>
      <c r="I4" s="11"/>
      <c r="J4" s="11"/>
      <c r="K4" s="11"/>
      <c r="L4" s="12"/>
      <c r="M4" s="12"/>
      <c r="N4" s="13"/>
      <c r="O4" s="14" t="s">
        <v>281</v>
      </c>
      <c r="P4" s="15" t="s">
        <v>293</v>
      </c>
      <c r="Q4" s="13" t="s">
        <v>306</v>
      </c>
      <c r="R4" s="16">
        <v>3476</v>
      </c>
      <c r="S4" s="16">
        <v>20</v>
      </c>
      <c r="T4" s="13" t="s">
        <v>307</v>
      </c>
      <c r="U4" s="17">
        <v>44168</v>
      </c>
      <c r="V4" s="16">
        <v>60</v>
      </c>
      <c r="W4" s="18">
        <v>46022</v>
      </c>
      <c r="X4" s="13" t="s">
        <v>294</v>
      </c>
      <c r="Y4" s="13" t="s">
        <v>295</v>
      </c>
      <c r="Z4" s="13" t="s">
        <v>296</v>
      </c>
      <c r="AA4" s="13"/>
      <c r="AB4" s="13" t="s">
        <v>297</v>
      </c>
      <c r="AC4" s="13" t="s">
        <v>305</v>
      </c>
      <c r="AD4" s="13"/>
      <c r="AE4" s="13"/>
      <c r="AF4" s="13" t="s">
        <v>298</v>
      </c>
      <c r="AG4" s="13">
        <v>-199.9</v>
      </c>
      <c r="AH4" s="13">
        <v>199.9</v>
      </c>
      <c r="AI4" s="13">
        <v>0.1</v>
      </c>
      <c r="AJ4" s="13" t="s">
        <v>299</v>
      </c>
      <c r="AK4" s="13">
        <v>1</v>
      </c>
      <c r="AL4" s="13" t="s">
        <v>300</v>
      </c>
      <c r="AM4" s="13"/>
      <c r="AN4" s="13"/>
      <c r="AO4" s="13"/>
      <c r="AP4" s="13"/>
      <c r="AQ4" s="13"/>
      <c r="AR4" s="13"/>
      <c r="AS4" s="13"/>
      <c r="AT4" s="321" t="s">
        <v>301</v>
      </c>
      <c r="AU4" s="321"/>
    </row>
    <row r="5" spans="1:239">
      <c r="A5" s="9" t="s">
        <v>335</v>
      </c>
      <c r="B5" s="10" t="s">
        <v>242</v>
      </c>
      <c r="C5" s="10" t="s">
        <v>303</v>
      </c>
      <c r="D5" s="11"/>
      <c r="E5" s="11">
        <v>1.4</v>
      </c>
      <c r="F5" s="11"/>
      <c r="G5" s="11">
        <v>1.35</v>
      </c>
      <c r="H5" s="11">
        <v>2</v>
      </c>
      <c r="I5" s="11">
        <v>1001</v>
      </c>
      <c r="J5" s="11"/>
      <c r="K5" s="11"/>
      <c r="L5" s="12"/>
      <c r="M5" s="12"/>
      <c r="N5" s="13"/>
      <c r="O5" s="14" t="s">
        <v>335</v>
      </c>
      <c r="P5" s="15" t="s">
        <v>358</v>
      </c>
      <c r="Q5" s="13"/>
      <c r="R5" s="13">
        <v>126</v>
      </c>
      <c r="S5" s="13">
        <v>23</v>
      </c>
      <c r="T5" s="13" t="s">
        <v>355</v>
      </c>
      <c r="U5" s="19">
        <v>44952.417939814812</v>
      </c>
      <c r="V5" s="13">
        <v>12</v>
      </c>
      <c r="W5" s="20">
        <v>45322</v>
      </c>
      <c r="X5" s="13" t="s">
        <v>355</v>
      </c>
      <c r="Y5" s="13" t="s">
        <v>295</v>
      </c>
      <c r="Z5" s="13" t="s">
        <v>202</v>
      </c>
      <c r="AA5" s="13"/>
      <c r="AB5" s="13" t="s">
        <v>297</v>
      </c>
      <c r="AC5" s="13" t="s">
        <v>340</v>
      </c>
      <c r="AD5" s="13"/>
      <c r="AE5" s="13"/>
      <c r="AF5" s="13" t="s">
        <v>302</v>
      </c>
      <c r="AG5" s="13">
        <v>0.2</v>
      </c>
      <c r="AH5" s="13">
        <v>25</v>
      </c>
      <c r="AI5" s="13">
        <v>1</v>
      </c>
      <c r="AJ5" s="13" t="s">
        <v>359</v>
      </c>
      <c r="AK5" s="13">
        <v>1</v>
      </c>
      <c r="AL5" s="13"/>
      <c r="AM5" s="13"/>
      <c r="AN5" s="13"/>
      <c r="AO5" s="13"/>
      <c r="AP5" s="13"/>
      <c r="AQ5" s="13"/>
      <c r="AR5" s="13"/>
      <c r="AS5" s="13"/>
      <c r="AT5" s="321" t="s">
        <v>341</v>
      </c>
      <c r="AU5" s="321"/>
    </row>
    <row r="6" spans="1:239" ht="26.4">
      <c r="A6" s="9" t="s">
        <v>335</v>
      </c>
      <c r="B6" s="10" t="s">
        <v>336</v>
      </c>
      <c r="C6" s="21" t="s">
        <v>303</v>
      </c>
      <c r="D6" s="11"/>
      <c r="E6" s="11">
        <v>200</v>
      </c>
      <c r="F6" s="11"/>
      <c r="G6" s="11">
        <v>1.3</v>
      </c>
      <c r="H6" s="11">
        <v>2</v>
      </c>
      <c r="I6" s="11">
        <v>2183</v>
      </c>
      <c r="J6" s="11"/>
      <c r="K6" s="11"/>
      <c r="L6" s="12"/>
      <c r="M6" s="12"/>
      <c r="N6" s="13"/>
      <c r="O6" s="14" t="s">
        <v>338</v>
      </c>
      <c r="P6" s="15" t="s">
        <v>342</v>
      </c>
      <c r="Q6" s="13" t="s">
        <v>360</v>
      </c>
      <c r="R6" s="13">
        <v>1740</v>
      </c>
      <c r="S6" s="13">
        <v>22</v>
      </c>
      <c r="T6" s="13" t="s">
        <v>350</v>
      </c>
      <c r="U6" s="19">
        <v>44721</v>
      </c>
      <c r="V6" s="13">
        <v>24</v>
      </c>
      <c r="W6" s="20">
        <v>45473</v>
      </c>
      <c r="X6" s="13" t="s">
        <v>343</v>
      </c>
      <c r="Y6" s="13" t="s">
        <v>351</v>
      </c>
      <c r="Z6" s="13" t="s">
        <v>344</v>
      </c>
      <c r="AA6" s="13"/>
      <c r="AB6" s="13" t="s">
        <v>297</v>
      </c>
      <c r="AC6" s="13" t="s">
        <v>305</v>
      </c>
      <c r="AD6" s="13"/>
      <c r="AE6" s="13"/>
      <c r="AF6" s="13" t="s">
        <v>302</v>
      </c>
      <c r="AG6" s="13">
        <v>-5</v>
      </c>
      <c r="AH6" s="322">
        <v>50</v>
      </c>
      <c r="AI6" s="13">
        <v>0.1</v>
      </c>
      <c r="AJ6" s="13" t="s">
        <v>299</v>
      </c>
      <c r="AK6" s="13">
        <v>1</v>
      </c>
      <c r="AL6" s="13" t="s">
        <v>302</v>
      </c>
      <c r="AM6" s="13"/>
      <c r="AN6" s="13"/>
      <c r="AO6" s="13">
        <v>25</v>
      </c>
      <c r="AP6" s="13">
        <v>95</v>
      </c>
      <c r="AQ6" s="13">
        <v>1</v>
      </c>
      <c r="AR6" s="13" t="s">
        <v>345</v>
      </c>
      <c r="AS6" s="13"/>
      <c r="AT6" s="321" t="s">
        <v>346</v>
      </c>
    </row>
    <row r="7" spans="1:239">
      <c r="A7" s="9" t="s">
        <v>335</v>
      </c>
      <c r="B7" s="10" t="s">
        <v>337</v>
      </c>
      <c r="C7" s="10" t="s">
        <v>303</v>
      </c>
      <c r="D7" s="11"/>
      <c r="E7" s="11">
        <v>500.05</v>
      </c>
      <c r="F7" s="11"/>
      <c r="G7" s="11">
        <v>1.3</v>
      </c>
      <c r="H7" s="11">
        <v>2</v>
      </c>
      <c r="I7" s="11">
        <v>2183</v>
      </c>
      <c r="J7" s="11"/>
      <c r="K7" s="11"/>
      <c r="L7" s="12"/>
      <c r="M7" s="12"/>
      <c r="N7" s="13"/>
      <c r="O7" s="14" t="s">
        <v>339</v>
      </c>
      <c r="P7" s="15" t="s">
        <v>347</v>
      </c>
      <c r="Q7" s="13" t="s">
        <v>360</v>
      </c>
      <c r="R7" s="13">
        <v>1741</v>
      </c>
      <c r="S7" s="13">
        <v>22</v>
      </c>
      <c r="T7" s="13" t="s">
        <v>350</v>
      </c>
      <c r="U7" s="19">
        <v>44734.653738425928</v>
      </c>
      <c r="V7" s="13">
        <v>24</v>
      </c>
      <c r="W7" s="20">
        <v>45473</v>
      </c>
      <c r="X7" s="13" t="s">
        <v>343</v>
      </c>
      <c r="Y7" s="13" t="s">
        <v>295</v>
      </c>
      <c r="Z7" s="13" t="s">
        <v>344</v>
      </c>
      <c r="AB7" s="13" t="s">
        <v>297</v>
      </c>
      <c r="AC7" s="13" t="s">
        <v>305</v>
      </c>
      <c r="AD7" s="13"/>
      <c r="AF7" s="13" t="s">
        <v>302</v>
      </c>
      <c r="AG7" s="13">
        <v>0</v>
      </c>
      <c r="AH7" s="13">
        <v>100</v>
      </c>
      <c r="AI7" s="13">
        <v>1</v>
      </c>
      <c r="AJ7" s="13" t="s">
        <v>345</v>
      </c>
      <c r="AK7" s="13">
        <v>1</v>
      </c>
      <c r="AL7" s="13" t="s">
        <v>302</v>
      </c>
      <c r="AM7" s="13"/>
      <c r="AN7" s="13"/>
      <c r="AO7" s="13">
        <v>25</v>
      </c>
      <c r="AP7" s="13">
        <v>95</v>
      </c>
      <c r="AQ7" s="13">
        <v>1</v>
      </c>
      <c r="AR7" s="13" t="s">
        <v>345</v>
      </c>
      <c r="AS7" s="13"/>
      <c r="AT7" s="321" t="s">
        <v>348</v>
      </c>
    </row>
    <row r="8" spans="1:239" ht="39.6">
      <c r="A8" s="9" t="s">
        <v>335</v>
      </c>
      <c r="B8" s="10" t="s">
        <v>243</v>
      </c>
      <c r="C8" s="10" t="s">
        <v>303</v>
      </c>
      <c r="D8" s="11"/>
      <c r="E8" s="11">
        <v>999.82</v>
      </c>
      <c r="F8" s="11"/>
      <c r="G8" s="11">
        <v>1.3</v>
      </c>
      <c r="H8" s="11">
        <v>2</v>
      </c>
      <c r="I8" s="11">
        <v>2183</v>
      </c>
      <c r="J8" s="11"/>
      <c r="K8" s="11"/>
      <c r="L8" s="12"/>
      <c r="M8" s="12"/>
      <c r="N8" s="13"/>
      <c r="O8" s="14" t="s">
        <v>349</v>
      </c>
      <c r="P8" s="15" t="s">
        <v>356</v>
      </c>
      <c r="Q8" s="13" t="s">
        <v>361</v>
      </c>
      <c r="R8" s="13">
        <v>1742</v>
      </c>
      <c r="S8" s="13">
        <v>22</v>
      </c>
      <c r="T8" s="13" t="s">
        <v>350</v>
      </c>
      <c r="U8" s="19">
        <v>44721</v>
      </c>
      <c r="V8" s="13">
        <v>24</v>
      </c>
      <c r="W8" s="20">
        <v>45473</v>
      </c>
      <c r="X8" s="13" t="s">
        <v>343</v>
      </c>
      <c r="Y8" s="13" t="s">
        <v>351</v>
      </c>
      <c r="Z8" s="13" t="s">
        <v>344</v>
      </c>
      <c r="AB8" s="13" t="s">
        <v>297</v>
      </c>
      <c r="AC8" s="13" t="s">
        <v>352</v>
      </c>
      <c r="AD8" s="13"/>
      <c r="AF8" s="13">
        <v>312750060</v>
      </c>
      <c r="AG8" s="13">
        <v>-5</v>
      </c>
      <c r="AH8" s="13">
        <v>50</v>
      </c>
      <c r="AI8" s="13">
        <v>0.1</v>
      </c>
      <c r="AJ8" s="13" t="s">
        <v>299</v>
      </c>
      <c r="AK8" s="13">
        <v>1</v>
      </c>
      <c r="AL8" s="13" t="s">
        <v>353</v>
      </c>
      <c r="AM8" s="13"/>
      <c r="AN8" s="13"/>
      <c r="AO8" s="13">
        <v>25</v>
      </c>
      <c r="AP8" s="13">
        <v>95</v>
      </c>
      <c r="AQ8" s="13">
        <v>1</v>
      </c>
      <c r="AR8" s="13" t="s">
        <v>354</v>
      </c>
      <c r="AS8" s="13"/>
      <c r="AT8" s="321" t="s">
        <v>438</v>
      </c>
    </row>
    <row r="9" spans="1:239">
      <c r="A9" s="9" t="s">
        <v>335</v>
      </c>
      <c r="B9" s="10" t="s">
        <v>244</v>
      </c>
      <c r="C9" s="10" t="s">
        <v>303</v>
      </c>
      <c r="D9" s="11"/>
      <c r="E9" s="11">
        <v>1998.11</v>
      </c>
      <c r="F9" s="11"/>
      <c r="G9" s="11">
        <v>1.4</v>
      </c>
      <c r="H9" s="11">
        <v>2</v>
      </c>
      <c r="I9" s="11">
        <v>1195</v>
      </c>
      <c r="J9" s="11"/>
      <c r="K9" s="11"/>
      <c r="L9" s="12"/>
      <c r="M9" s="12"/>
      <c r="N9" s="13"/>
      <c r="O9" s="14" t="s">
        <v>362</v>
      </c>
      <c r="P9" s="15" t="s">
        <v>293</v>
      </c>
      <c r="Q9" s="13" t="s">
        <v>363</v>
      </c>
      <c r="R9" s="13">
        <v>1739</v>
      </c>
      <c r="S9" s="13">
        <v>22</v>
      </c>
      <c r="T9" s="13" t="s">
        <v>350</v>
      </c>
      <c r="U9" s="19">
        <v>44721</v>
      </c>
      <c r="V9" s="13">
        <v>24</v>
      </c>
      <c r="W9" s="20">
        <v>45473</v>
      </c>
      <c r="X9" s="3" t="s">
        <v>294</v>
      </c>
      <c r="Y9" s="13" t="s">
        <v>295</v>
      </c>
      <c r="Z9" s="13" t="s">
        <v>296</v>
      </c>
      <c r="AB9" s="13" t="s">
        <v>297</v>
      </c>
      <c r="AC9" s="13" t="s">
        <v>352</v>
      </c>
      <c r="AD9" s="13"/>
      <c r="AF9" s="13" t="s">
        <v>298</v>
      </c>
      <c r="AG9" s="13">
        <v>-199.9</v>
      </c>
      <c r="AH9" s="13">
        <v>199.9</v>
      </c>
      <c r="AI9" s="13">
        <v>0.1</v>
      </c>
      <c r="AJ9" s="13" t="s">
        <v>299</v>
      </c>
      <c r="AK9" s="13">
        <v>1</v>
      </c>
      <c r="AL9" s="13" t="s">
        <v>364</v>
      </c>
      <c r="AM9" s="13"/>
      <c r="AN9" s="13"/>
      <c r="AO9" s="13"/>
      <c r="AP9" s="13"/>
      <c r="AQ9" s="13"/>
      <c r="AR9" s="13"/>
      <c r="AS9" s="13"/>
    </row>
    <row r="10" spans="1:239">
      <c r="A10" s="9" t="s">
        <v>335</v>
      </c>
      <c r="B10" s="10" t="s">
        <v>245</v>
      </c>
      <c r="C10" s="10" t="s">
        <v>303</v>
      </c>
      <c r="D10" s="11"/>
      <c r="E10" s="11">
        <v>3001.05</v>
      </c>
      <c r="F10" s="11"/>
      <c r="G10" s="11">
        <v>1.3</v>
      </c>
      <c r="H10" s="11">
        <v>2</v>
      </c>
      <c r="I10" s="11">
        <v>2137</v>
      </c>
      <c r="J10" s="11"/>
      <c r="K10" s="11"/>
      <c r="L10" s="12"/>
      <c r="M10" s="12"/>
      <c r="N10" s="13"/>
      <c r="O10" s="14"/>
      <c r="Q10" s="13"/>
      <c r="R10" s="13"/>
      <c r="S10" s="13"/>
      <c r="T10" s="13"/>
      <c r="U10" s="19"/>
      <c r="V10" s="13"/>
      <c r="W10" s="20"/>
      <c r="Y10" s="13"/>
      <c r="Z10" s="13"/>
      <c r="AB10" s="13"/>
      <c r="AC10" s="13"/>
      <c r="AD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3" t="s">
        <v>439</v>
      </c>
    </row>
    <row r="11" spans="1:239">
      <c r="A11" s="14" t="s">
        <v>335</v>
      </c>
      <c r="B11" s="13" t="s">
        <v>246</v>
      </c>
      <c r="C11" s="10" t="s">
        <v>303</v>
      </c>
      <c r="D11" s="11"/>
      <c r="E11" s="11">
        <v>3999.7</v>
      </c>
      <c r="F11" s="11"/>
      <c r="G11" s="11">
        <v>1.3</v>
      </c>
      <c r="H11" s="11">
        <v>2</v>
      </c>
      <c r="I11" s="11">
        <v>2098</v>
      </c>
      <c r="J11" s="11"/>
      <c r="K11" s="11"/>
      <c r="L11" s="12"/>
      <c r="M11" s="12"/>
      <c r="N11" s="13"/>
      <c r="O11" s="14"/>
      <c r="Q11" s="13"/>
      <c r="R11" s="13"/>
      <c r="S11" s="13"/>
      <c r="T11" s="13"/>
      <c r="U11" s="19"/>
      <c r="V11" s="13"/>
      <c r="W11" s="20"/>
      <c r="Y11" s="13"/>
      <c r="Z11" s="13"/>
      <c r="AB11" s="13"/>
      <c r="AC11" s="13"/>
      <c r="AD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</row>
    <row r="12" spans="1:239">
      <c r="A12" s="14" t="s">
        <v>335</v>
      </c>
      <c r="B12" s="13" t="s">
        <v>247</v>
      </c>
      <c r="C12" s="10" t="s">
        <v>303</v>
      </c>
      <c r="D12" s="11"/>
      <c r="E12" s="11">
        <v>5001.88</v>
      </c>
      <c r="F12" s="11"/>
      <c r="G12" s="11">
        <v>1.3</v>
      </c>
      <c r="H12" s="11">
        <v>2</v>
      </c>
      <c r="I12" s="11">
        <v>2185</v>
      </c>
      <c r="J12" s="11"/>
      <c r="K12" s="11"/>
      <c r="L12" s="12"/>
      <c r="M12" s="12"/>
      <c r="N12" s="13"/>
      <c r="O12" s="14"/>
      <c r="Q12" s="13"/>
      <c r="R12" s="13"/>
      <c r="S12" s="13"/>
      <c r="T12" s="13"/>
      <c r="U12" s="19"/>
      <c r="V12" s="13"/>
      <c r="W12" s="20"/>
      <c r="Y12" s="13"/>
      <c r="Z12" s="13"/>
      <c r="AB12" s="13"/>
      <c r="AC12" s="13"/>
      <c r="AD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239">
      <c r="A13" s="14" t="s">
        <v>335</v>
      </c>
      <c r="B13" s="13" t="s">
        <v>248</v>
      </c>
      <c r="C13" s="23" t="s">
        <v>303</v>
      </c>
      <c r="D13" s="11"/>
      <c r="E13" s="11">
        <v>6000.99</v>
      </c>
      <c r="F13" s="11"/>
      <c r="G13" s="11">
        <v>1.3</v>
      </c>
      <c r="H13" s="11">
        <v>2</v>
      </c>
      <c r="I13" s="11">
        <v>2100</v>
      </c>
      <c r="J13" s="11"/>
      <c r="K13" s="11"/>
      <c r="L13" s="12"/>
      <c r="M13" s="12"/>
      <c r="N13" s="13"/>
      <c r="O13" s="14"/>
      <c r="Q13" s="13"/>
      <c r="R13" s="13"/>
      <c r="S13" s="13"/>
      <c r="T13" s="13"/>
      <c r="U13" s="19"/>
      <c r="V13" s="13"/>
      <c r="W13" s="20"/>
      <c r="Y13" s="13"/>
      <c r="Z13" s="13"/>
      <c r="AB13" s="13"/>
      <c r="AC13" s="13"/>
      <c r="AD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</row>
    <row r="14" spans="1:239">
      <c r="A14" s="14" t="s">
        <v>335</v>
      </c>
      <c r="B14" s="13" t="s">
        <v>249</v>
      </c>
      <c r="C14" s="10" t="s">
        <v>303</v>
      </c>
      <c r="D14" s="11"/>
      <c r="E14" s="11">
        <v>7001.07</v>
      </c>
      <c r="F14" s="11"/>
      <c r="G14" s="11">
        <v>1.3</v>
      </c>
      <c r="H14" s="11">
        <v>2</v>
      </c>
      <c r="I14" s="11">
        <v>2102</v>
      </c>
      <c r="J14" s="11"/>
      <c r="K14" s="11"/>
      <c r="L14" s="12"/>
      <c r="M14" s="12"/>
      <c r="N14" s="13"/>
      <c r="O14" s="14"/>
      <c r="Q14" s="13"/>
      <c r="R14" s="13"/>
      <c r="S14" s="13"/>
      <c r="T14" s="13"/>
      <c r="U14" s="19"/>
      <c r="V14" s="13"/>
      <c r="W14" s="20"/>
      <c r="Y14" s="13"/>
      <c r="Z14" s="13"/>
      <c r="AB14" s="13"/>
      <c r="AC14" s="13"/>
      <c r="AD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</row>
    <row r="15" spans="1:239">
      <c r="A15" s="14" t="s">
        <v>335</v>
      </c>
      <c r="B15" s="13" t="s">
        <v>250</v>
      </c>
      <c r="C15" s="10" t="s">
        <v>303</v>
      </c>
      <c r="D15" s="11"/>
      <c r="E15" s="11">
        <v>8001.32</v>
      </c>
      <c r="F15" s="11"/>
      <c r="G15" s="11">
        <v>1.3</v>
      </c>
      <c r="H15" s="11">
        <v>2</v>
      </c>
      <c r="I15" s="11">
        <v>2190</v>
      </c>
      <c r="J15" s="11"/>
      <c r="K15" s="11"/>
      <c r="L15" s="12"/>
      <c r="M15" s="12"/>
      <c r="N15" s="13"/>
      <c r="O15" s="14"/>
      <c r="Q15" s="13"/>
      <c r="R15" s="13"/>
      <c r="S15" s="13"/>
      <c r="T15" s="13"/>
      <c r="U15" s="19"/>
      <c r="V15" s="13"/>
      <c r="W15" s="20"/>
      <c r="Y15" s="13"/>
      <c r="Z15" s="13"/>
      <c r="AB15" s="13"/>
      <c r="AC15" s="13"/>
      <c r="AD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</row>
    <row r="16" spans="1:239">
      <c r="A16" s="9" t="s">
        <v>335</v>
      </c>
      <c r="B16" s="13" t="s">
        <v>251</v>
      </c>
      <c r="C16" s="10" t="s">
        <v>303</v>
      </c>
      <c r="D16" s="11"/>
      <c r="E16" s="11">
        <v>9002.02</v>
      </c>
      <c r="F16" s="11"/>
      <c r="G16" s="11">
        <v>1.3</v>
      </c>
      <c r="H16" s="11">
        <v>2</v>
      </c>
      <c r="I16" s="11">
        <v>2192</v>
      </c>
      <c r="J16" s="11"/>
      <c r="K16" s="11"/>
      <c r="L16" s="12"/>
      <c r="M16" s="12"/>
      <c r="N16" s="13"/>
      <c r="O16" s="14"/>
      <c r="Q16" s="13"/>
      <c r="R16" s="13"/>
      <c r="S16" s="13"/>
      <c r="T16" s="13"/>
      <c r="U16" s="19"/>
      <c r="V16" s="13"/>
      <c r="W16" s="20"/>
      <c r="Y16" s="13"/>
      <c r="Z16" s="13"/>
      <c r="AB16" s="13"/>
      <c r="AC16" s="13"/>
      <c r="AD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</row>
    <row r="17" spans="1:45">
      <c r="A17" s="9" t="s">
        <v>335</v>
      </c>
      <c r="B17" s="13" t="s">
        <v>252</v>
      </c>
      <c r="C17" s="10" t="s">
        <v>303</v>
      </c>
      <c r="D17" s="11"/>
      <c r="E17" s="11">
        <v>10000.26</v>
      </c>
      <c r="F17" s="11"/>
      <c r="G17" s="11">
        <v>1.3</v>
      </c>
      <c r="H17" s="11">
        <v>2</v>
      </c>
      <c r="I17" s="11">
        <v>2194</v>
      </c>
      <c r="J17" s="11"/>
      <c r="K17" s="11"/>
      <c r="L17" s="12"/>
      <c r="M17" s="12"/>
      <c r="N17" s="13"/>
      <c r="O17" s="14"/>
      <c r="Q17" s="13"/>
      <c r="R17" s="13"/>
      <c r="S17" s="13"/>
      <c r="T17" s="13"/>
      <c r="U17" s="19"/>
      <c r="V17" s="13"/>
      <c r="W17" s="20"/>
      <c r="Y17" s="13"/>
      <c r="Z17" s="13"/>
      <c r="AB17" s="13"/>
      <c r="AC17" s="13"/>
      <c r="AD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</row>
    <row r="18" spans="1:45">
      <c r="A18" s="9" t="s">
        <v>335</v>
      </c>
      <c r="B18" s="13" t="s">
        <v>282</v>
      </c>
      <c r="C18" s="10" t="s">
        <v>303</v>
      </c>
      <c r="D18" s="11"/>
      <c r="E18" s="11">
        <v>11000.34</v>
      </c>
      <c r="F18" s="11"/>
      <c r="G18" s="11">
        <v>1.3</v>
      </c>
      <c r="H18" s="11">
        <v>2</v>
      </c>
      <c r="I18" s="11">
        <v>2196</v>
      </c>
      <c r="J18" s="11"/>
      <c r="K18" s="11"/>
      <c r="L18" s="12"/>
      <c r="M18" s="12"/>
      <c r="N18" s="13"/>
      <c r="O18" s="14"/>
      <c r="Q18" s="13"/>
      <c r="R18" s="13"/>
      <c r="S18" s="13"/>
      <c r="T18" s="13"/>
      <c r="U18" s="19"/>
      <c r="V18" s="13"/>
      <c r="W18" s="20"/>
      <c r="Y18" s="13"/>
      <c r="Z18" s="13"/>
      <c r="AB18" s="13"/>
      <c r="AC18" s="13"/>
      <c r="AD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</row>
    <row r="19" spans="1:45">
      <c r="A19" s="9" t="s">
        <v>335</v>
      </c>
      <c r="B19" s="13" t="s">
        <v>253</v>
      </c>
      <c r="C19" s="10" t="s">
        <v>303</v>
      </c>
      <c r="D19" s="11"/>
      <c r="E19" s="11">
        <v>12003.23</v>
      </c>
      <c r="F19" s="11"/>
      <c r="G19" s="11">
        <v>1.3</v>
      </c>
      <c r="H19" s="11">
        <v>2</v>
      </c>
      <c r="I19" s="11">
        <v>2199</v>
      </c>
      <c r="J19" s="11"/>
      <c r="K19" s="11"/>
      <c r="L19" s="12"/>
      <c r="M19" s="12"/>
      <c r="N19" s="13"/>
      <c r="O19" s="14"/>
      <c r="Q19" s="13"/>
      <c r="R19" s="13"/>
      <c r="S19" s="13"/>
      <c r="T19" s="13"/>
      <c r="U19" s="19"/>
      <c r="V19" s="13"/>
      <c r="W19" s="20"/>
      <c r="Y19" s="13"/>
      <c r="Z19" s="13"/>
      <c r="AB19" s="13"/>
      <c r="AC19" s="13"/>
      <c r="AD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</row>
    <row r="20" spans="1:45">
      <c r="A20" s="9" t="s">
        <v>335</v>
      </c>
      <c r="B20" s="10" t="s">
        <v>283</v>
      </c>
      <c r="C20" s="10" t="s">
        <v>303</v>
      </c>
      <c r="D20" s="11"/>
      <c r="E20" s="11">
        <v>13001.46</v>
      </c>
      <c r="F20" s="11"/>
      <c r="G20" s="11">
        <v>1.3</v>
      </c>
      <c r="H20" s="11">
        <v>2</v>
      </c>
      <c r="I20" s="11">
        <v>2202</v>
      </c>
      <c r="J20" s="11"/>
      <c r="K20" s="11"/>
      <c r="L20" s="12"/>
      <c r="M20" s="12"/>
      <c r="N20" s="13"/>
      <c r="O20" s="14"/>
      <c r="Q20" s="13"/>
      <c r="R20" s="13"/>
      <c r="S20" s="13"/>
      <c r="T20" s="13"/>
      <c r="U20" s="19"/>
      <c r="V20" s="13"/>
      <c r="W20" s="20"/>
      <c r="Y20" s="13"/>
      <c r="Z20" s="13"/>
      <c r="AB20" s="13"/>
      <c r="AC20" s="13"/>
      <c r="AD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</row>
    <row r="21" spans="1:45">
      <c r="A21" s="9" t="s">
        <v>335</v>
      </c>
      <c r="B21" s="10" t="s">
        <v>254</v>
      </c>
      <c r="C21" s="10" t="s">
        <v>303</v>
      </c>
      <c r="D21" s="11"/>
      <c r="E21" s="11">
        <v>14005.69</v>
      </c>
      <c r="F21" s="11"/>
      <c r="G21" s="11">
        <v>1.3</v>
      </c>
      <c r="H21" s="11">
        <v>2</v>
      </c>
      <c r="I21" s="11">
        <v>2205</v>
      </c>
      <c r="J21" s="11"/>
      <c r="K21" s="11"/>
      <c r="L21" s="12"/>
      <c r="M21" s="12"/>
      <c r="N21" s="13"/>
      <c r="O21" s="14"/>
      <c r="Q21" s="13"/>
      <c r="R21" s="13"/>
      <c r="S21" s="13"/>
      <c r="T21" s="13"/>
      <c r="U21" s="19"/>
      <c r="V21" s="13"/>
      <c r="W21" s="20"/>
      <c r="Y21" s="13"/>
      <c r="Z21" s="13"/>
      <c r="AB21" s="13"/>
      <c r="AC21" s="13"/>
      <c r="AD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</row>
    <row r="22" spans="1:45">
      <c r="A22" s="9" t="s">
        <v>335</v>
      </c>
      <c r="B22" s="10" t="s">
        <v>292</v>
      </c>
      <c r="C22" s="10" t="s">
        <v>303</v>
      </c>
      <c r="D22" s="11"/>
      <c r="E22" s="11">
        <v>16004.4</v>
      </c>
      <c r="F22" s="11"/>
      <c r="G22" s="11">
        <v>1.3</v>
      </c>
      <c r="H22" s="11">
        <v>2</v>
      </c>
      <c r="I22" s="11">
        <v>2211</v>
      </c>
      <c r="J22" s="11"/>
      <c r="K22" s="11"/>
      <c r="L22" s="12"/>
      <c r="M22" s="12"/>
      <c r="N22" s="13"/>
      <c r="O22" s="14"/>
      <c r="Q22" s="13"/>
      <c r="R22" s="13"/>
      <c r="S22" s="13"/>
      <c r="T22" s="13"/>
      <c r="U22" s="19"/>
      <c r="V22" s="13"/>
      <c r="W22" s="20"/>
      <c r="Y22" s="13"/>
      <c r="Z22" s="13"/>
      <c r="AB22" s="13"/>
      <c r="AC22" s="13"/>
      <c r="AD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</row>
    <row r="23" spans="1:45">
      <c r="A23" s="9" t="s">
        <v>335</v>
      </c>
      <c r="B23" s="10" t="s">
        <v>284</v>
      </c>
      <c r="C23" s="10" t="s">
        <v>303</v>
      </c>
      <c r="D23" s="11"/>
      <c r="E23" s="11">
        <v>17008.59</v>
      </c>
      <c r="F23" s="11"/>
      <c r="G23" s="11">
        <v>1.3</v>
      </c>
      <c r="H23" s="11">
        <v>2</v>
      </c>
      <c r="I23" s="11">
        <v>2215</v>
      </c>
      <c r="J23" s="11"/>
      <c r="K23" s="11"/>
      <c r="L23" s="12"/>
      <c r="M23" s="12"/>
      <c r="N23" s="13"/>
      <c r="O23" s="14"/>
      <c r="Q23" s="13"/>
      <c r="R23" s="13"/>
      <c r="S23" s="13"/>
      <c r="T23" s="13"/>
      <c r="U23" s="19"/>
      <c r="V23" s="13"/>
      <c r="W23" s="20"/>
      <c r="Y23" s="13"/>
      <c r="Z23" s="13"/>
      <c r="AB23" s="13"/>
      <c r="AC23" s="13"/>
      <c r="AD23" s="13"/>
      <c r="AF23" s="13"/>
      <c r="AG23" s="13"/>
      <c r="AH23" s="13"/>
      <c r="AI23" s="13"/>
      <c r="AK23" s="13"/>
      <c r="AL23" s="13"/>
      <c r="AM23" s="13"/>
      <c r="AN23" s="13"/>
      <c r="AO23" s="13"/>
      <c r="AP23" s="13"/>
      <c r="AQ23" s="13"/>
      <c r="AR23" s="13"/>
      <c r="AS23" s="13"/>
    </row>
    <row r="24" spans="1:45">
      <c r="A24" s="9" t="s">
        <v>335</v>
      </c>
      <c r="B24" s="10" t="s">
        <v>255</v>
      </c>
      <c r="C24" s="10" t="s">
        <v>303</v>
      </c>
      <c r="D24" s="11"/>
      <c r="E24" s="11">
        <v>18006.62</v>
      </c>
      <c r="F24" s="11"/>
      <c r="G24" s="11">
        <v>1.4</v>
      </c>
      <c r="H24" s="11">
        <v>2</v>
      </c>
      <c r="I24" s="11">
        <v>1214</v>
      </c>
      <c r="J24" s="11"/>
      <c r="K24" s="11"/>
      <c r="L24" s="12"/>
      <c r="M24" s="12"/>
      <c r="N24" s="13"/>
      <c r="O24" s="14"/>
      <c r="Q24" s="13"/>
      <c r="R24" s="13"/>
      <c r="S24" s="13"/>
      <c r="T24" s="13"/>
      <c r="U24" s="19"/>
      <c r="V24" s="13"/>
      <c r="W24" s="20"/>
      <c r="Y24" s="13"/>
      <c r="Z24" s="13"/>
      <c r="AB24" s="13"/>
      <c r="AC24" s="13"/>
      <c r="AD24" s="13"/>
      <c r="AF24" s="13"/>
      <c r="AG24" s="13"/>
      <c r="AH24" s="13"/>
      <c r="AI24" s="13"/>
      <c r="AK24" s="13"/>
      <c r="AL24" s="13"/>
      <c r="AM24" s="13"/>
      <c r="AN24" s="13"/>
      <c r="AO24" s="13"/>
      <c r="AP24" s="13"/>
      <c r="AQ24" s="13"/>
      <c r="AR24" s="13"/>
      <c r="AS24" s="13"/>
    </row>
    <row r="25" spans="1:45">
      <c r="A25" s="9" t="s">
        <v>335</v>
      </c>
      <c r="B25" s="10" t="s">
        <v>285</v>
      </c>
      <c r="C25" s="10" t="s">
        <v>303</v>
      </c>
      <c r="D25" s="11"/>
      <c r="E25" s="11">
        <v>19004.78</v>
      </c>
      <c r="F25" s="11"/>
      <c r="G25" s="11">
        <v>1.4</v>
      </c>
      <c r="H25" s="11">
        <v>2</v>
      </c>
      <c r="I25" s="11">
        <v>901</v>
      </c>
      <c r="J25" s="11"/>
      <c r="K25" s="11"/>
      <c r="L25" s="12"/>
      <c r="M25" s="12"/>
      <c r="N25" s="13"/>
      <c r="O25" s="14"/>
      <c r="Q25" s="13"/>
      <c r="R25" s="13"/>
      <c r="S25" s="13"/>
      <c r="T25" s="13"/>
      <c r="U25" s="19"/>
      <c r="V25" s="13"/>
      <c r="W25" s="20"/>
      <c r="Y25" s="13"/>
      <c r="Z25" s="13"/>
      <c r="AB25" s="13"/>
      <c r="AC25" s="13"/>
      <c r="AD25" s="13"/>
      <c r="AF25" s="13"/>
      <c r="AG25" s="13"/>
      <c r="AH25" s="13"/>
      <c r="AI25" s="13"/>
      <c r="AK25" s="13"/>
      <c r="AL25" s="13"/>
      <c r="AM25" s="13"/>
      <c r="AN25" s="13"/>
      <c r="AO25" s="13"/>
      <c r="AP25" s="13"/>
      <c r="AQ25" s="13"/>
      <c r="AR25" s="13"/>
      <c r="AS25" s="13"/>
    </row>
    <row r="26" spans="1:45">
      <c r="A26" s="9" t="s">
        <v>335</v>
      </c>
      <c r="B26" s="10" t="s">
        <v>256</v>
      </c>
      <c r="C26" s="10" t="s">
        <v>303</v>
      </c>
      <c r="D26" s="11"/>
      <c r="E26" s="11">
        <v>20006.84</v>
      </c>
      <c r="F26" s="11"/>
      <c r="G26" s="11">
        <v>1.3</v>
      </c>
      <c r="H26" s="11">
        <v>2</v>
      </c>
      <c r="I26" s="11">
        <v>2228</v>
      </c>
      <c r="J26" s="11"/>
      <c r="K26" s="11"/>
      <c r="L26" s="12"/>
      <c r="M26" s="12"/>
      <c r="N26" s="13"/>
      <c r="O26" s="14"/>
      <c r="Q26" s="13"/>
      <c r="R26" s="13"/>
      <c r="S26" s="13"/>
      <c r="T26" s="13"/>
      <c r="U26" s="19"/>
      <c r="V26" s="13"/>
      <c r="W26" s="20"/>
      <c r="Y26" s="13"/>
      <c r="Z26" s="13"/>
      <c r="AB26" s="13"/>
      <c r="AC26" s="13"/>
      <c r="AD26" s="13"/>
      <c r="AF26" s="13"/>
      <c r="AG26" s="13"/>
      <c r="AH26" s="13"/>
      <c r="AI26" s="13"/>
      <c r="AK26" s="13"/>
      <c r="AL26" s="13"/>
      <c r="AM26" s="13"/>
      <c r="AN26" s="13"/>
      <c r="AO26" s="13"/>
      <c r="AP26" s="13"/>
      <c r="AQ26" s="13"/>
      <c r="AR26" s="13"/>
      <c r="AS26" s="13"/>
    </row>
    <row r="27" spans="1:45">
      <c r="A27" s="9" t="s">
        <v>335</v>
      </c>
      <c r="B27" s="10" t="s">
        <v>286</v>
      </c>
      <c r="C27" s="10" t="s">
        <v>303</v>
      </c>
      <c r="D27" s="11"/>
      <c r="E27" s="11">
        <v>21004.79</v>
      </c>
      <c r="F27" s="11"/>
      <c r="G27" s="11">
        <v>1.3</v>
      </c>
      <c r="H27" s="11">
        <v>2</v>
      </c>
      <c r="I27" s="11">
        <v>2233</v>
      </c>
      <c r="J27" s="11"/>
      <c r="K27" s="11"/>
      <c r="L27" s="12"/>
      <c r="M27" s="12"/>
      <c r="N27" s="13"/>
      <c r="O27" s="14"/>
      <c r="Q27" s="13"/>
      <c r="R27" s="13"/>
      <c r="S27" s="13"/>
      <c r="T27" s="13"/>
      <c r="U27" s="19"/>
      <c r="V27" s="13"/>
      <c r="W27" s="20"/>
      <c r="Y27" s="13"/>
      <c r="Z27" s="13"/>
      <c r="AB27" s="13"/>
      <c r="AC27" s="13"/>
      <c r="AD27" s="13"/>
      <c r="AF27" s="13"/>
      <c r="AG27" s="13"/>
      <c r="AH27" s="13"/>
      <c r="AI27" s="13"/>
      <c r="AK27" s="13"/>
      <c r="AL27" s="13"/>
      <c r="AM27" s="13"/>
      <c r="AN27" s="13"/>
      <c r="AO27" s="13"/>
      <c r="AP27" s="13"/>
      <c r="AQ27" s="13"/>
      <c r="AR27" s="13"/>
      <c r="AS27" s="13"/>
    </row>
    <row r="28" spans="1:45">
      <c r="A28" s="9" t="s">
        <v>335</v>
      </c>
      <c r="B28" s="10" t="s">
        <v>257</v>
      </c>
      <c r="C28" s="10" t="s">
        <v>303</v>
      </c>
      <c r="D28" s="11"/>
      <c r="E28" s="11">
        <v>22007.83</v>
      </c>
      <c r="F28" s="11"/>
      <c r="G28" s="11">
        <v>1.4</v>
      </c>
      <c r="H28" s="11">
        <v>2</v>
      </c>
      <c r="I28" s="11">
        <v>1224</v>
      </c>
      <c r="J28" s="11"/>
      <c r="K28" s="11"/>
      <c r="L28" s="12"/>
      <c r="M28" s="12"/>
      <c r="N28" s="13"/>
      <c r="O28" s="14"/>
      <c r="Q28" s="13"/>
      <c r="R28" s="13"/>
      <c r="S28" s="13"/>
      <c r="T28" s="13"/>
      <c r="U28" s="19"/>
      <c r="V28" s="13"/>
      <c r="W28" s="20"/>
      <c r="Y28" s="13"/>
      <c r="Z28" s="13"/>
      <c r="AB28" s="13"/>
      <c r="AC28" s="13"/>
      <c r="AD28" s="13"/>
      <c r="AF28" s="13"/>
      <c r="AG28" s="13"/>
      <c r="AH28" s="13"/>
      <c r="AI28" s="13"/>
      <c r="AK28" s="13"/>
      <c r="AL28" s="13"/>
      <c r="AM28" s="13"/>
      <c r="AN28" s="13"/>
      <c r="AO28" s="13"/>
      <c r="AP28" s="13"/>
      <c r="AQ28" s="13"/>
      <c r="AR28" s="13"/>
      <c r="AS28" s="13"/>
    </row>
    <row r="29" spans="1:45">
      <c r="A29" s="9" t="s">
        <v>335</v>
      </c>
      <c r="B29" s="10" t="s">
        <v>287</v>
      </c>
      <c r="C29" s="10" t="s">
        <v>303</v>
      </c>
      <c r="D29" s="11"/>
      <c r="E29" s="11">
        <v>23004.57</v>
      </c>
      <c r="F29" s="11"/>
      <c r="G29" s="11">
        <v>1.3</v>
      </c>
      <c r="H29" s="11">
        <v>2</v>
      </c>
      <c r="I29" s="11">
        <v>2243</v>
      </c>
      <c r="J29" s="11"/>
      <c r="K29" s="11"/>
      <c r="L29" s="12"/>
      <c r="M29" s="12"/>
      <c r="N29" s="13"/>
      <c r="O29" s="14"/>
      <c r="Q29" s="13"/>
      <c r="R29" s="13"/>
      <c r="S29" s="13"/>
      <c r="T29" s="13"/>
      <c r="U29" s="19"/>
      <c r="V29" s="13"/>
      <c r="W29" s="20"/>
      <c r="Y29" s="13"/>
      <c r="Z29" s="13"/>
      <c r="AB29" s="13"/>
      <c r="AC29" s="13"/>
      <c r="AD29" s="13"/>
      <c r="AF29" s="13"/>
      <c r="AG29" s="13"/>
      <c r="AH29" s="13"/>
      <c r="AI29" s="13"/>
      <c r="AK29" s="13"/>
      <c r="AL29" s="13"/>
      <c r="AM29" s="13"/>
      <c r="AN29" s="13"/>
      <c r="AO29" s="13"/>
      <c r="AP29" s="13"/>
      <c r="AQ29" s="13"/>
      <c r="AR29" s="13"/>
      <c r="AS29" s="13"/>
    </row>
    <row r="30" spans="1:45">
      <c r="A30" s="9" t="s">
        <v>335</v>
      </c>
      <c r="B30" s="10" t="s">
        <v>258</v>
      </c>
      <c r="C30" s="10" t="s">
        <v>303</v>
      </c>
      <c r="D30" s="11"/>
      <c r="E30" s="11">
        <v>25006.83</v>
      </c>
      <c r="F30" s="11"/>
      <c r="G30" s="11">
        <v>1.4</v>
      </c>
      <c r="H30" s="11">
        <v>2</v>
      </c>
      <c r="I30" s="11">
        <v>1232</v>
      </c>
      <c r="J30" s="11"/>
      <c r="K30" s="11"/>
      <c r="L30" s="12"/>
      <c r="M30" s="12"/>
      <c r="N30" s="13"/>
      <c r="O30" s="14"/>
      <c r="Q30" s="13"/>
      <c r="R30" s="13"/>
      <c r="S30" s="13"/>
      <c r="T30" s="13"/>
      <c r="U30" s="19"/>
      <c r="V30" s="13"/>
      <c r="W30" s="20"/>
      <c r="Y30" s="13"/>
      <c r="Z30" s="13"/>
      <c r="AB30" s="13"/>
      <c r="AC30" s="13"/>
      <c r="AD30" s="13"/>
      <c r="AF30" s="13"/>
      <c r="AG30" s="13"/>
      <c r="AH30" s="13"/>
      <c r="AI30" s="13"/>
      <c r="AK30" s="13"/>
      <c r="AL30" s="13"/>
      <c r="AM30" s="13"/>
      <c r="AN30" s="13"/>
      <c r="AO30" s="13"/>
      <c r="AP30" s="13"/>
      <c r="AQ30" s="13"/>
      <c r="AR30" s="13"/>
      <c r="AS30" s="13"/>
    </row>
    <row r="31" spans="1:45">
      <c r="A31" s="9" t="s">
        <v>338</v>
      </c>
      <c r="B31" s="10" t="s">
        <v>291</v>
      </c>
      <c r="C31" s="10"/>
      <c r="D31" s="11">
        <v>20.2</v>
      </c>
      <c r="E31" s="11">
        <v>20.2</v>
      </c>
      <c r="F31" s="11">
        <v>0</v>
      </c>
      <c r="G31" s="11">
        <v>0.8</v>
      </c>
      <c r="H31" s="11"/>
      <c r="I31" s="11"/>
      <c r="J31" s="11"/>
      <c r="K31" s="11"/>
      <c r="L31" s="12"/>
      <c r="M31" s="12"/>
      <c r="N31" s="13"/>
      <c r="O31" s="14"/>
      <c r="Q31" s="13"/>
      <c r="R31" s="13"/>
      <c r="S31" s="13"/>
      <c r="T31" s="13"/>
      <c r="U31" s="19"/>
      <c r="V31" s="13"/>
      <c r="W31" s="20"/>
      <c r="Y31" s="13"/>
      <c r="Z31" s="13"/>
      <c r="AB31" s="13"/>
      <c r="AC31" s="13"/>
      <c r="AD31" s="13"/>
      <c r="AF31" s="13"/>
      <c r="AG31" s="13"/>
      <c r="AH31" s="13"/>
      <c r="AI31" s="13"/>
      <c r="AK31" s="13"/>
      <c r="AL31" s="13"/>
      <c r="AM31" s="13"/>
      <c r="AN31" s="13"/>
      <c r="AO31" s="13"/>
      <c r="AP31" s="13"/>
      <c r="AQ31" s="13"/>
      <c r="AR31" s="13"/>
      <c r="AS31" s="13"/>
    </row>
    <row r="32" spans="1:45">
      <c r="A32" s="9" t="s">
        <v>339</v>
      </c>
      <c r="B32" s="10" t="s">
        <v>291</v>
      </c>
      <c r="C32" s="10"/>
      <c r="D32" s="11">
        <v>55</v>
      </c>
      <c r="E32" s="11">
        <v>49</v>
      </c>
      <c r="F32" s="11">
        <v>-0.6</v>
      </c>
      <c r="G32" s="11">
        <v>6</v>
      </c>
      <c r="H32" s="11"/>
      <c r="I32" s="11"/>
      <c r="J32" s="11"/>
      <c r="K32" s="11"/>
      <c r="L32" s="12"/>
      <c r="M32" s="12"/>
      <c r="N32" s="13"/>
      <c r="O32" s="14"/>
      <c r="Q32" s="13"/>
      <c r="R32" s="13"/>
      <c r="S32" s="13"/>
      <c r="T32" s="13"/>
      <c r="U32" s="19"/>
      <c r="V32" s="13"/>
      <c r="W32" s="20"/>
      <c r="Y32" s="13"/>
      <c r="Z32" s="13"/>
      <c r="AB32" s="13"/>
      <c r="AC32" s="13"/>
      <c r="AD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</row>
    <row r="33" spans="1:45">
      <c r="A33" s="9" t="s">
        <v>349</v>
      </c>
      <c r="B33" s="10" t="s">
        <v>291</v>
      </c>
      <c r="C33" s="10"/>
      <c r="D33" s="11">
        <v>20.2</v>
      </c>
      <c r="E33" s="11">
        <v>19.8</v>
      </c>
      <c r="F33" s="11">
        <v>-0.4</v>
      </c>
      <c r="G33" s="11">
        <v>0.8</v>
      </c>
      <c r="H33" s="11"/>
      <c r="I33" s="11"/>
      <c r="J33" s="11"/>
      <c r="K33" s="11"/>
      <c r="L33" s="12"/>
      <c r="M33" s="12"/>
      <c r="N33" s="13"/>
      <c r="O33" s="14"/>
      <c r="Q33" s="13"/>
      <c r="R33" s="13"/>
      <c r="S33" s="13"/>
      <c r="T33" s="13"/>
      <c r="U33" s="19"/>
      <c r="V33" s="13"/>
      <c r="W33" s="20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</row>
    <row r="34" spans="1:45">
      <c r="A34" s="9" t="s">
        <v>362</v>
      </c>
      <c r="B34" s="10" t="s">
        <v>291</v>
      </c>
      <c r="C34" s="10"/>
      <c r="D34" s="11">
        <v>20</v>
      </c>
      <c r="E34" s="11">
        <v>19.8</v>
      </c>
      <c r="F34" s="11">
        <v>-0.2</v>
      </c>
      <c r="G34" s="11">
        <v>0.2</v>
      </c>
      <c r="H34" s="11">
        <v>2</v>
      </c>
      <c r="I34" s="11"/>
      <c r="J34" s="11"/>
      <c r="K34" s="11"/>
      <c r="L34" s="12"/>
      <c r="M34" s="12"/>
      <c r="N34" s="13"/>
      <c r="O34" s="14"/>
      <c r="Q34" s="13"/>
      <c r="R34" s="13"/>
      <c r="S34" s="13"/>
      <c r="T34" s="13"/>
      <c r="U34" s="19"/>
      <c r="V34" s="13"/>
      <c r="W34" s="20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</row>
    <row r="35" spans="1:45">
      <c r="A35" s="9"/>
      <c r="B35" s="10"/>
      <c r="C35" s="10"/>
      <c r="D35" s="11"/>
      <c r="E35" s="11"/>
      <c r="F35" s="11"/>
      <c r="G35" s="11"/>
      <c r="H35" s="11"/>
      <c r="I35" s="11"/>
      <c r="J35" s="11"/>
      <c r="K35" s="11"/>
      <c r="L35" s="12"/>
      <c r="M35" s="12"/>
      <c r="N35" s="13"/>
      <c r="O35" s="14"/>
      <c r="P35" s="15"/>
      <c r="Q35" s="13"/>
      <c r="R35" s="13"/>
      <c r="S35" s="13"/>
      <c r="T35" s="13"/>
      <c r="U35" s="19"/>
      <c r="V35" s="13"/>
      <c r="W35" s="20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</row>
    <row r="36" spans="1:45">
      <c r="A36" s="9"/>
      <c r="B36" s="10"/>
      <c r="C36" s="10"/>
      <c r="D36" s="11"/>
      <c r="E36" s="11"/>
      <c r="F36" s="11"/>
      <c r="G36" s="11"/>
      <c r="H36" s="11"/>
      <c r="I36" s="11"/>
      <c r="J36" s="11"/>
      <c r="K36" s="11"/>
      <c r="L36" s="12"/>
      <c r="M36" s="12"/>
      <c r="N36" s="13"/>
      <c r="O36" s="14"/>
      <c r="P36" s="15"/>
      <c r="Q36" s="13"/>
      <c r="R36" s="13"/>
      <c r="S36" s="13"/>
      <c r="T36" s="13"/>
      <c r="U36" s="19"/>
      <c r="V36" s="13"/>
      <c r="W36" s="20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</row>
    <row r="37" spans="1:45">
      <c r="A37" s="9"/>
      <c r="B37" s="10"/>
      <c r="C37" s="10"/>
      <c r="D37" s="11"/>
      <c r="E37" s="11"/>
      <c r="F37" s="11"/>
      <c r="G37" s="11"/>
      <c r="H37" s="11"/>
      <c r="I37" s="11"/>
      <c r="J37" s="11"/>
      <c r="K37" s="11"/>
      <c r="L37" s="12"/>
      <c r="M37" s="12"/>
      <c r="N37" s="13"/>
      <c r="O37" s="14"/>
      <c r="P37" s="15"/>
      <c r="Q37" s="13"/>
      <c r="R37" s="13"/>
      <c r="S37" s="13"/>
      <c r="T37" s="13"/>
      <c r="U37" s="19"/>
      <c r="V37" s="13"/>
      <c r="W37" s="20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</row>
    <row r="38" spans="1:45">
      <c r="A38" s="9"/>
      <c r="B38" s="10"/>
      <c r="C38" s="10"/>
      <c r="D38" s="11"/>
      <c r="E38" s="11"/>
      <c r="F38" s="11"/>
      <c r="G38" s="11"/>
      <c r="H38" s="11"/>
      <c r="I38" s="11"/>
      <c r="J38" s="11"/>
      <c r="K38" s="11"/>
      <c r="L38" s="12"/>
      <c r="M38" s="12"/>
      <c r="N38" s="13"/>
      <c r="O38" s="14"/>
      <c r="P38" s="15"/>
      <c r="Q38" s="13"/>
      <c r="R38" s="13"/>
      <c r="S38" s="13"/>
      <c r="T38" s="13"/>
      <c r="U38" s="19"/>
      <c r="V38" s="13"/>
      <c r="W38" s="20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</row>
    <row r="39" spans="1:45">
      <c r="A39" s="9"/>
      <c r="B39" s="10"/>
      <c r="C39" s="10"/>
      <c r="D39" s="11"/>
      <c r="E39" s="11"/>
      <c r="F39" s="11"/>
      <c r="G39" s="11"/>
      <c r="H39" s="11"/>
      <c r="I39" s="11"/>
      <c r="J39" s="11"/>
      <c r="K39" s="11"/>
      <c r="L39" s="12"/>
      <c r="M39" s="12"/>
      <c r="N39" s="13"/>
      <c r="O39" s="14"/>
      <c r="P39" s="15"/>
      <c r="Q39" s="13"/>
      <c r="R39" s="13"/>
      <c r="S39" s="13"/>
      <c r="T39" s="13"/>
      <c r="U39" s="19"/>
      <c r="V39" s="13"/>
      <c r="W39" s="20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</row>
    <row r="40" spans="1:45">
      <c r="A40" s="9"/>
      <c r="B40" s="10"/>
      <c r="C40" s="10"/>
      <c r="D40" s="11"/>
      <c r="E40" s="11"/>
      <c r="F40" s="11"/>
      <c r="G40" s="11"/>
      <c r="H40" s="11"/>
      <c r="I40" s="11"/>
      <c r="J40" s="11"/>
      <c r="K40" s="11"/>
      <c r="L40" s="12"/>
      <c r="M40" s="12"/>
      <c r="N40" s="13"/>
      <c r="O40" s="14"/>
      <c r="P40" s="15"/>
      <c r="Q40" s="13"/>
      <c r="R40" s="13"/>
      <c r="S40" s="13"/>
      <c r="T40" s="13"/>
      <c r="U40" s="19"/>
      <c r="V40" s="13"/>
      <c r="W40" s="20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</row>
    <row r="41" spans="1:45">
      <c r="A41" s="9"/>
      <c r="B41" s="10"/>
      <c r="C41" s="10"/>
      <c r="D41" s="11"/>
      <c r="E41" s="11"/>
      <c r="F41" s="11"/>
      <c r="G41" s="11"/>
      <c r="H41" s="11"/>
      <c r="I41" s="11"/>
      <c r="J41" s="11"/>
      <c r="K41" s="11"/>
      <c r="L41" s="12"/>
      <c r="M41" s="12"/>
      <c r="N41" s="13"/>
      <c r="O41" s="14"/>
      <c r="P41" s="15"/>
      <c r="Q41" s="13"/>
      <c r="R41" s="13"/>
      <c r="S41" s="13"/>
      <c r="T41" s="13"/>
      <c r="U41" s="19"/>
      <c r="V41" s="13"/>
      <c r="W41" s="20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</row>
    <row r="42" spans="1:45">
      <c r="A42" s="9"/>
      <c r="B42" s="10"/>
      <c r="C42" s="10"/>
      <c r="D42" s="11"/>
      <c r="E42" s="11"/>
      <c r="F42" s="11"/>
      <c r="G42" s="11"/>
      <c r="H42" s="11"/>
      <c r="I42" s="11"/>
      <c r="J42" s="11"/>
      <c r="K42" s="11"/>
      <c r="L42" s="12"/>
      <c r="M42" s="12"/>
      <c r="N42" s="13"/>
      <c r="O42" s="14"/>
      <c r="P42" s="15"/>
      <c r="Q42" s="13"/>
      <c r="R42" s="13"/>
      <c r="S42" s="13"/>
      <c r="T42" s="13"/>
      <c r="U42" s="19"/>
      <c r="V42" s="13"/>
      <c r="W42" s="20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</row>
    <row r="43" spans="1:45">
      <c r="A43" s="9"/>
      <c r="B43" s="10"/>
      <c r="C43" s="10"/>
      <c r="D43" s="11"/>
      <c r="E43" s="11"/>
      <c r="F43" s="11"/>
      <c r="G43" s="11"/>
      <c r="H43" s="11"/>
      <c r="I43" s="11"/>
      <c r="J43" s="11"/>
      <c r="K43" s="11"/>
      <c r="L43" s="12"/>
      <c r="M43" s="12"/>
      <c r="N43" s="13"/>
      <c r="O43" s="14"/>
      <c r="P43" s="15"/>
      <c r="Q43" s="13"/>
      <c r="R43" s="13"/>
      <c r="S43" s="13"/>
      <c r="T43" s="13"/>
      <c r="U43" s="19"/>
      <c r="V43" s="13"/>
      <c r="W43" s="20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</row>
    <row r="44" spans="1:45">
      <c r="A44" s="9"/>
      <c r="B44" s="10"/>
      <c r="C44" s="10"/>
      <c r="D44" s="11"/>
      <c r="E44" s="11"/>
      <c r="F44" s="11"/>
      <c r="G44" s="11"/>
      <c r="H44" s="11"/>
      <c r="I44" s="11"/>
      <c r="J44" s="11"/>
      <c r="K44" s="11"/>
      <c r="L44" s="12"/>
      <c r="M44" s="12"/>
      <c r="N44" s="13"/>
      <c r="O44" s="14"/>
      <c r="P44" s="15"/>
      <c r="Q44" s="13"/>
      <c r="R44" s="13"/>
      <c r="S44" s="13"/>
      <c r="T44" s="13"/>
      <c r="U44" s="19"/>
      <c r="V44" s="13"/>
      <c r="W44" s="20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</row>
    <row r="45" spans="1:45">
      <c r="A45" s="9"/>
      <c r="B45" s="10"/>
      <c r="C45" s="10"/>
      <c r="D45" s="11"/>
      <c r="E45" s="11"/>
      <c r="F45" s="11"/>
      <c r="G45" s="11"/>
      <c r="H45" s="11"/>
      <c r="I45" s="11"/>
      <c r="J45" s="11"/>
      <c r="K45" s="11"/>
      <c r="L45" s="12"/>
      <c r="M45" s="12"/>
      <c r="N45" s="13"/>
      <c r="O45" s="14"/>
      <c r="P45" s="15"/>
      <c r="Q45" s="13"/>
      <c r="R45" s="13"/>
      <c r="S45" s="13"/>
      <c r="T45" s="13"/>
      <c r="U45" s="19"/>
      <c r="V45" s="13"/>
      <c r="W45" s="20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</row>
    <row r="46" spans="1:45">
      <c r="A46" s="9"/>
      <c r="B46" s="10"/>
      <c r="C46" s="10"/>
      <c r="D46" s="11"/>
      <c r="E46" s="11"/>
      <c r="F46" s="11"/>
      <c r="G46" s="11"/>
      <c r="H46" s="11"/>
      <c r="I46" s="11"/>
      <c r="J46" s="11"/>
      <c r="K46" s="11"/>
      <c r="L46" s="12"/>
      <c r="M46" s="12"/>
      <c r="N46" s="13"/>
      <c r="O46" s="14"/>
      <c r="P46" s="15"/>
      <c r="Q46" s="13"/>
      <c r="R46" s="13"/>
      <c r="S46" s="13"/>
      <c r="T46" s="13"/>
      <c r="U46" s="19"/>
      <c r="V46" s="13"/>
      <c r="W46" s="20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</row>
    <row r="47" spans="1:45">
      <c r="A47" s="9"/>
      <c r="B47" s="10"/>
      <c r="C47" s="10"/>
      <c r="D47" s="11"/>
      <c r="E47" s="11"/>
      <c r="F47" s="11"/>
      <c r="G47" s="11"/>
      <c r="H47" s="11"/>
      <c r="I47" s="11"/>
      <c r="J47" s="11"/>
      <c r="K47" s="11"/>
      <c r="L47" s="12"/>
      <c r="M47" s="12"/>
      <c r="N47" s="13"/>
      <c r="O47" s="14"/>
      <c r="P47" s="15"/>
      <c r="Q47" s="13"/>
      <c r="R47" s="13"/>
      <c r="S47" s="13"/>
      <c r="T47" s="13"/>
      <c r="U47" s="19"/>
      <c r="V47" s="13"/>
      <c r="W47" s="20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</row>
    <row r="48" spans="1:45">
      <c r="A48" s="9"/>
      <c r="B48" s="10"/>
      <c r="C48" s="10"/>
      <c r="D48" s="11"/>
      <c r="E48" s="11"/>
      <c r="F48" s="11"/>
      <c r="G48" s="11"/>
      <c r="H48" s="11"/>
      <c r="I48" s="11"/>
      <c r="J48" s="11"/>
      <c r="K48" s="11"/>
      <c r="L48" s="12"/>
      <c r="M48" s="12"/>
      <c r="N48" s="13"/>
      <c r="O48" s="14"/>
      <c r="P48" s="15"/>
      <c r="Q48" s="13"/>
      <c r="R48" s="13"/>
      <c r="S48" s="13"/>
      <c r="T48" s="13"/>
      <c r="U48" s="19"/>
      <c r="V48" s="13"/>
      <c r="W48" s="20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</row>
    <row r="49" spans="1:45">
      <c r="A49" s="9"/>
      <c r="B49" s="10"/>
      <c r="C49" s="10"/>
      <c r="D49" s="11"/>
      <c r="E49" s="11"/>
      <c r="F49" s="11"/>
      <c r="G49" s="11"/>
      <c r="H49" s="11"/>
      <c r="I49" s="11"/>
      <c r="J49" s="11"/>
      <c r="K49" s="11"/>
      <c r="L49" s="12"/>
      <c r="M49" s="12"/>
      <c r="N49" s="13"/>
      <c r="O49" s="14"/>
      <c r="P49" s="15"/>
      <c r="Q49" s="13"/>
      <c r="R49" s="13"/>
      <c r="S49" s="13"/>
      <c r="T49" s="13"/>
      <c r="U49" s="19"/>
      <c r="V49" s="13"/>
      <c r="W49" s="20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</row>
    <row r="50" spans="1:45">
      <c r="A50" s="9"/>
      <c r="B50" s="10"/>
      <c r="C50" s="10"/>
      <c r="D50" s="11"/>
      <c r="E50" s="11"/>
      <c r="F50" s="11"/>
      <c r="G50" s="11"/>
      <c r="H50" s="11"/>
      <c r="I50" s="11"/>
      <c r="J50" s="11"/>
      <c r="K50" s="11"/>
      <c r="L50" s="12"/>
      <c r="M50" s="12"/>
      <c r="N50" s="13"/>
      <c r="O50" s="14"/>
      <c r="P50" s="15"/>
      <c r="Q50" s="13"/>
      <c r="R50" s="13"/>
      <c r="S50" s="13"/>
      <c r="T50" s="13"/>
      <c r="U50" s="19"/>
      <c r="V50" s="13"/>
      <c r="W50" s="20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</row>
    <row r="51" spans="1:45">
      <c r="A51" s="9"/>
      <c r="B51" s="10"/>
      <c r="C51" s="10"/>
      <c r="D51" s="11"/>
      <c r="E51" s="11"/>
      <c r="F51" s="11"/>
      <c r="G51" s="11"/>
      <c r="H51" s="11"/>
      <c r="I51" s="11"/>
      <c r="J51" s="11"/>
      <c r="K51" s="11"/>
      <c r="L51" s="12"/>
      <c r="M51" s="12"/>
      <c r="N51" s="13"/>
      <c r="O51" s="14"/>
      <c r="P51" s="15"/>
      <c r="Q51" s="13"/>
      <c r="R51" s="13"/>
      <c r="S51" s="13"/>
      <c r="T51" s="13"/>
      <c r="U51" s="19"/>
      <c r="V51" s="13"/>
      <c r="W51" s="20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</row>
    <row r="52" spans="1:45">
      <c r="A52" s="9"/>
      <c r="B52" s="10"/>
      <c r="C52" s="10"/>
      <c r="D52" s="11"/>
      <c r="E52" s="11"/>
      <c r="F52" s="11"/>
      <c r="G52" s="11"/>
      <c r="H52" s="11"/>
      <c r="I52" s="11"/>
      <c r="J52" s="11"/>
      <c r="K52" s="11"/>
      <c r="L52" s="12"/>
      <c r="M52" s="12"/>
      <c r="N52" s="13"/>
      <c r="O52" s="14"/>
      <c r="P52" s="15"/>
      <c r="Q52" s="13"/>
      <c r="R52" s="13"/>
      <c r="S52" s="13"/>
      <c r="T52" s="13"/>
      <c r="U52" s="19"/>
      <c r="V52" s="13"/>
      <c r="W52" s="20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</row>
    <row r="53" spans="1:45">
      <c r="A53" s="9"/>
      <c r="B53" s="10"/>
      <c r="C53" s="10"/>
      <c r="D53" s="11"/>
      <c r="E53" s="11"/>
      <c r="F53" s="11"/>
      <c r="G53" s="11"/>
      <c r="H53" s="11"/>
      <c r="I53" s="11"/>
      <c r="J53" s="11"/>
      <c r="K53" s="11"/>
      <c r="L53" s="12"/>
      <c r="M53" s="12"/>
      <c r="N53" s="13"/>
      <c r="O53" s="14"/>
      <c r="P53" s="15"/>
      <c r="Q53" s="13"/>
      <c r="R53" s="13"/>
      <c r="S53" s="13"/>
      <c r="T53" s="13"/>
      <c r="U53" s="19"/>
      <c r="V53" s="13"/>
      <c r="W53" s="20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</row>
    <row r="54" spans="1:45">
      <c r="A54" s="9"/>
      <c r="B54" s="10"/>
      <c r="C54" s="10"/>
      <c r="D54" s="11"/>
      <c r="E54" s="11"/>
      <c r="F54" s="11"/>
      <c r="G54" s="11"/>
      <c r="H54" s="11"/>
      <c r="I54" s="11"/>
      <c r="J54" s="11"/>
      <c r="K54" s="11"/>
      <c r="L54" s="12"/>
      <c r="M54" s="12"/>
      <c r="N54" s="13"/>
      <c r="O54" s="14"/>
      <c r="P54" s="15"/>
      <c r="Q54" s="13"/>
      <c r="R54" s="13"/>
      <c r="S54" s="13"/>
      <c r="T54" s="13"/>
      <c r="U54" s="19"/>
      <c r="V54" s="13"/>
      <c r="W54" s="20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</row>
    <row r="55" spans="1:45">
      <c r="A55" s="9"/>
      <c r="B55" s="10"/>
      <c r="C55" s="10"/>
      <c r="D55" s="11"/>
      <c r="E55" s="11"/>
      <c r="F55" s="11"/>
      <c r="G55" s="11"/>
      <c r="H55" s="11"/>
      <c r="I55" s="11"/>
      <c r="J55" s="11"/>
      <c r="K55" s="11"/>
      <c r="L55" s="12"/>
      <c r="M55" s="12"/>
      <c r="N55" s="13"/>
      <c r="O55" s="14"/>
      <c r="P55" s="15"/>
      <c r="Q55" s="13"/>
      <c r="R55" s="13"/>
      <c r="S55" s="13"/>
      <c r="T55" s="13"/>
      <c r="U55" s="19"/>
      <c r="V55" s="13"/>
      <c r="W55" s="20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</row>
    <row r="56" spans="1:45">
      <c r="A56" s="9"/>
      <c r="B56" s="10"/>
      <c r="C56" s="10"/>
      <c r="D56" s="11"/>
      <c r="E56" s="11"/>
      <c r="F56" s="11"/>
      <c r="G56" s="11"/>
      <c r="H56" s="11"/>
      <c r="I56" s="11"/>
      <c r="J56" s="11"/>
      <c r="K56" s="11"/>
      <c r="L56" s="12"/>
      <c r="M56" s="12"/>
      <c r="N56" s="13"/>
      <c r="O56" s="14"/>
      <c r="P56" s="15"/>
      <c r="Q56" s="13"/>
      <c r="R56" s="13"/>
      <c r="S56" s="13"/>
      <c r="T56" s="13"/>
      <c r="U56" s="19"/>
      <c r="V56" s="13"/>
      <c r="W56" s="20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</row>
    <row r="57" spans="1:45">
      <c r="A57" s="9"/>
      <c r="B57" s="10"/>
      <c r="C57" s="10"/>
      <c r="D57" s="11"/>
      <c r="E57" s="11"/>
      <c r="F57" s="11"/>
      <c r="G57" s="11"/>
      <c r="H57" s="11"/>
      <c r="I57" s="11"/>
      <c r="J57" s="11"/>
      <c r="K57" s="11"/>
      <c r="L57" s="12"/>
      <c r="M57" s="12"/>
      <c r="N57" s="13"/>
      <c r="O57" s="14"/>
      <c r="P57" s="15"/>
      <c r="Q57" s="13"/>
      <c r="R57" s="13"/>
      <c r="S57" s="13"/>
      <c r="T57" s="13"/>
      <c r="U57" s="19"/>
      <c r="V57" s="13"/>
      <c r="W57" s="20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</row>
    <row r="58" spans="1:45">
      <c r="A58" s="9"/>
      <c r="B58" s="10"/>
      <c r="C58" s="10"/>
      <c r="D58" s="11"/>
      <c r="E58" s="11"/>
      <c r="F58" s="11"/>
      <c r="G58" s="11"/>
      <c r="H58" s="11"/>
      <c r="I58" s="11"/>
      <c r="J58" s="11"/>
      <c r="K58" s="11"/>
      <c r="L58" s="12"/>
      <c r="M58" s="12"/>
      <c r="N58" s="13"/>
      <c r="O58" s="14"/>
      <c r="P58" s="15"/>
      <c r="Q58" s="13"/>
      <c r="R58" s="13"/>
      <c r="S58" s="13"/>
      <c r="T58" s="13"/>
      <c r="U58" s="19"/>
      <c r="V58" s="13"/>
      <c r="W58" s="20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</row>
    <row r="59" spans="1:45">
      <c r="A59" s="9"/>
      <c r="B59" s="10"/>
      <c r="C59" s="10"/>
      <c r="D59" s="11"/>
      <c r="E59" s="11"/>
      <c r="F59" s="11"/>
      <c r="G59" s="11"/>
      <c r="H59" s="11"/>
      <c r="I59" s="11"/>
      <c r="J59" s="11"/>
      <c r="K59" s="11"/>
      <c r="L59" s="12"/>
      <c r="M59" s="12"/>
      <c r="N59" s="13"/>
      <c r="O59" s="14"/>
      <c r="P59" s="15"/>
      <c r="Q59" s="13"/>
      <c r="R59" s="13"/>
      <c r="S59" s="13"/>
      <c r="T59" s="13"/>
      <c r="U59" s="19"/>
      <c r="V59" s="13"/>
      <c r="W59" s="20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</row>
    <row r="60" spans="1:45">
      <c r="A60" s="9"/>
      <c r="B60" s="10"/>
      <c r="C60" s="10"/>
      <c r="D60" s="11"/>
      <c r="E60" s="11"/>
      <c r="F60" s="11"/>
      <c r="G60" s="11"/>
      <c r="H60" s="11"/>
      <c r="I60" s="11"/>
      <c r="J60" s="11"/>
      <c r="K60" s="11"/>
      <c r="L60" s="12"/>
      <c r="M60" s="12"/>
      <c r="N60" s="13"/>
      <c r="O60" s="14"/>
      <c r="P60" s="15"/>
      <c r="Q60" s="13"/>
      <c r="R60" s="13"/>
      <c r="S60" s="13"/>
      <c r="T60" s="13"/>
      <c r="U60" s="19"/>
      <c r="V60" s="13"/>
      <c r="W60" s="20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</row>
    <row r="61" spans="1:45">
      <c r="A61" s="9"/>
      <c r="B61" s="10"/>
      <c r="C61" s="10"/>
      <c r="D61" s="11"/>
      <c r="E61" s="11"/>
      <c r="F61" s="11"/>
      <c r="G61" s="11"/>
      <c r="H61" s="11"/>
      <c r="I61" s="11"/>
      <c r="J61" s="11"/>
      <c r="K61" s="11"/>
      <c r="L61" s="12"/>
      <c r="M61" s="12"/>
      <c r="N61" s="13"/>
      <c r="O61" s="14"/>
      <c r="P61" s="15"/>
      <c r="Q61" s="13"/>
      <c r="R61" s="13"/>
      <c r="S61" s="13"/>
      <c r="T61" s="13"/>
      <c r="U61" s="19"/>
      <c r="V61" s="13"/>
      <c r="W61" s="20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</row>
    <row r="62" spans="1:45">
      <c r="A62" s="9"/>
      <c r="B62" s="10"/>
      <c r="C62" s="10"/>
      <c r="D62" s="11"/>
      <c r="E62" s="11"/>
      <c r="F62" s="11"/>
      <c r="G62" s="11"/>
      <c r="H62" s="11"/>
      <c r="I62" s="11"/>
      <c r="J62" s="11"/>
      <c r="K62" s="11"/>
      <c r="L62" s="12"/>
      <c r="M62" s="12"/>
      <c r="N62" s="13"/>
      <c r="O62" s="14"/>
      <c r="P62" s="15"/>
      <c r="Q62" s="13"/>
      <c r="R62" s="13"/>
      <c r="S62" s="13"/>
      <c r="T62" s="13"/>
      <c r="U62" s="19"/>
      <c r="V62" s="13"/>
      <c r="W62" s="20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</row>
    <row r="63" spans="1:45">
      <c r="A63" s="9"/>
      <c r="B63" s="10"/>
      <c r="C63" s="10"/>
      <c r="D63" s="11"/>
      <c r="E63" s="11"/>
      <c r="F63" s="11"/>
      <c r="G63" s="11"/>
      <c r="H63" s="11"/>
      <c r="I63" s="11"/>
      <c r="J63" s="11"/>
      <c r="K63" s="11"/>
      <c r="L63" s="12"/>
      <c r="M63" s="12"/>
      <c r="N63" s="13"/>
      <c r="O63" s="14"/>
      <c r="P63" s="15"/>
      <c r="Q63" s="13"/>
      <c r="R63" s="13"/>
      <c r="S63" s="13"/>
      <c r="T63" s="13"/>
      <c r="U63" s="19"/>
      <c r="V63" s="13"/>
      <c r="W63" s="20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</row>
    <row r="64" spans="1:45">
      <c r="A64" s="9"/>
      <c r="B64" s="10"/>
      <c r="C64" s="10"/>
      <c r="D64" s="11"/>
      <c r="E64" s="11"/>
      <c r="F64" s="11"/>
      <c r="G64" s="11"/>
      <c r="H64" s="11"/>
      <c r="I64" s="11"/>
      <c r="J64" s="11"/>
      <c r="K64" s="11"/>
      <c r="L64" s="12"/>
      <c r="M64" s="12"/>
      <c r="N64" s="13"/>
      <c r="O64" s="14"/>
      <c r="P64" s="15"/>
      <c r="Q64" s="13"/>
      <c r="R64" s="13"/>
      <c r="S64" s="13"/>
      <c r="T64" s="13"/>
      <c r="U64" s="19"/>
      <c r="V64" s="13"/>
      <c r="W64" s="20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</row>
    <row r="65" spans="1:45">
      <c r="A65" s="9"/>
      <c r="B65" s="10"/>
      <c r="C65" s="10"/>
      <c r="D65" s="11"/>
      <c r="E65" s="11"/>
      <c r="F65" s="11"/>
      <c r="G65" s="11"/>
      <c r="H65" s="11"/>
      <c r="I65" s="11"/>
      <c r="J65" s="11"/>
      <c r="K65" s="11"/>
      <c r="L65" s="12"/>
      <c r="M65" s="12"/>
      <c r="N65" s="13"/>
      <c r="O65" s="14"/>
      <c r="P65" s="15"/>
      <c r="Q65" s="13"/>
      <c r="R65" s="13"/>
      <c r="S65" s="13"/>
      <c r="T65" s="13"/>
      <c r="U65" s="19"/>
      <c r="V65" s="13"/>
      <c r="W65" s="20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</row>
    <row r="66" spans="1:45">
      <c r="A66" s="9"/>
      <c r="B66" s="10"/>
      <c r="C66" s="10"/>
      <c r="D66" s="11"/>
      <c r="E66" s="11"/>
      <c r="F66" s="11"/>
      <c r="G66" s="11"/>
      <c r="H66" s="11"/>
      <c r="I66" s="11"/>
      <c r="J66" s="11"/>
      <c r="K66" s="11"/>
      <c r="L66" s="12"/>
      <c r="M66" s="12"/>
      <c r="N66" s="13"/>
      <c r="O66" s="14"/>
      <c r="P66" s="15"/>
      <c r="Q66" s="13"/>
      <c r="R66" s="13"/>
      <c r="S66" s="13"/>
      <c r="T66" s="13"/>
      <c r="U66" s="19"/>
      <c r="V66" s="13"/>
      <c r="W66" s="20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</row>
    <row r="67" spans="1:45">
      <c r="A67" s="9"/>
      <c r="B67" s="10"/>
      <c r="C67" s="10"/>
      <c r="D67" s="11"/>
      <c r="E67" s="11"/>
      <c r="F67" s="11"/>
      <c r="G67" s="11"/>
      <c r="H67" s="11"/>
      <c r="I67" s="11"/>
      <c r="J67" s="11"/>
      <c r="K67" s="11"/>
      <c r="L67" s="12"/>
      <c r="M67" s="12"/>
      <c r="N67" s="13"/>
      <c r="O67" s="14"/>
      <c r="P67" s="15"/>
      <c r="Q67" s="13"/>
      <c r="R67" s="13"/>
      <c r="S67" s="13"/>
      <c r="T67" s="13"/>
      <c r="U67" s="19"/>
      <c r="V67" s="13"/>
      <c r="W67" s="20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</row>
    <row r="68" spans="1:45">
      <c r="A68" s="9"/>
      <c r="B68" s="10"/>
      <c r="C68" s="10"/>
      <c r="D68" s="11"/>
      <c r="E68" s="11"/>
      <c r="F68" s="11"/>
      <c r="G68" s="11"/>
      <c r="H68" s="11"/>
      <c r="I68" s="11"/>
      <c r="J68" s="11"/>
      <c r="K68" s="11"/>
      <c r="L68" s="12"/>
      <c r="M68" s="12"/>
      <c r="N68" s="13"/>
      <c r="O68" s="14"/>
      <c r="P68" s="15"/>
      <c r="Q68" s="13"/>
      <c r="R68" s="13"/>
      <c r="S68" s="13"/>
      <c r="T68" s="13"/>
      <c r="U68" s="19"/>
      <c r="V68" s="13"/>
      <c r="W68" s="20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</row>
    <row r="69" spans="1:45">
      <c r="A69" s="9"/>
      <c r="B69" s="10"/>
      <c r="C69" s="10"/>
      <c r="D69" s="11"/>
      <c r="E69" s="11"/>
      <c r="F69" s="11"/>
      <c r="G69" s="11"/>
      <c r="H69" s="11"/>
      <c r="I69" s="11"/>
      <c r="J69" s="11"/>
      <c r="K69" s="11"/>
      <c r="L69" s="12"/>
      <c r="M69" s="12"/>
      <c r="N69" s="13"/>
      <c r="O69" s="14"/>
      <c r="P69" s="15"/>
      <c r="Q69" s="13"/>
      <c r="R69" s="13"/>
      <c r="S69" s="13"/>
      <c r="T69" s="13"/>
      <c r="U69" s="19"/>
      <c r="V69" s="13"/>
      <c r="W69" s="20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</row>
    <row r="70" spans="1:45">
      <c r="A70" s="9"/>
      <c r="B70" s="10"/>
      <c r="C70" s="10"/>
      <c r="D70" s="11"/>
      <c r="E70" s="11"/>
      <c r="F70" s="11"/>
      <c r="G70" s="11"/>
      <c r="H70" s="11"/>
      <c r="I70" s="11"/>
      <c r="J70" s="11"/>
      <c r="K70" s="11"/>
      <c r="L70" s="12"/>
      <c r="M70" s="12"/>
      <c r="N70" s="13"/>
      <c r="O70" s="14"/>
      <c r="P70" s="15"/>
      <c r="Q70" s="13"/>
      <c r="R70" s="13"/>
      <c r="S70" s="13"/>
      <c r="T70" s="13"/>
      <c r="U70" s="19"/>
      <c r="V70" s="13"/>
      <c r="W70" s="20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</row>
    <row r="71" spans="1:45">
      <c r="A71" s="9"/>
      <c r="B71" s="10"/>
      <c r="C71" s="10"/>
      <c r="D71" s="11"/>
      <c r="E71" s="11"/>
      <c r="F71" s="11"/>
      <c r="G71" s="11"/>
      <c r="H71" s="11"/>
      <c r="I71" s="11"/>
      <c r="J71" s="11"/>
      <c r="K71" s="11"/>
      <c r="L71" s="12"/>
      <c r="M71" s="12"/>
      <c r="N71" s="13"/>
      <c r="O71" s="14"/>
      <c r="P71" s="15"/>
      <c r="Q71" s="13"/>
      <c r="R71" s="13"/>
      <c r="S71" s="13"/>
      <c r="T71" s="13"/>
      <c r="U71" s="19"/>
      <c r="V71" s="13"/>
      <c r="W71" s="20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</row>
    <row r="72" spans="1:45">
      <c r="A72" s="9"/>
      <c r="B72" s="10"/>
      <c r="C72" s="10"/>
      <c r="D72" s="11"/>
      <c r="E72" s="11"/>
      <c r="F72" s="11"/>
      <c r="G72" s="11"/>
      <c r="H72" s="11"/>
      <c r="I72" s="11"/>
      <c r="J72" s="11"/>
      <c r="K72" s="11"/>
      <c r="L72" s="12"/>
      <c r="M72" s="12"/>
      <c r="N72" s="13"/>
      <c r="O72" s="14"/>
      <c r="P72" s="15"/>
      <c r="Q72" s="13"/>
      <c r="R72" s="13"/>
      <c r="S72" s="13"/>
      <c r="T72" s="13"/>
      <c r="U72" s="19"/>
      <c r="V72" s="13"/>
      <c r="W72" s="20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</row>
    <row r="73" spans="1:45">
      <c r="A73" s="9"/>
      <c r="B73" s="10"/>
      <c r="C73" s="10"/>
      <c r="D73" s="11"/>
      <c r="E73" s="11"/>
      <c r="F73" s="11"/>
      <c r="G73" s="11"/>
      <c r="H73" s="11"/>
      <c r="I73" s="11"/>
      <c r="J73" s="11"/>
      <c r="K73" s="11"/>
      <c r="L73" s="12"/>
      <c r="M73" s="12"/>
      <c r="N73" s="13"/>
      <c r="O73" s="14"/>
      <c r="P73" s="15"/>
      <c r="Q73" s="13"/>
      <c r="R73" s="13"/>
      <c r="S73" s="13"/>
      <c r="T73" s="13"/>
      <c r="U73" s="19"/>
      <c r="V73" s="13"/>
      <c r="W73" s="20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</row>
    <row r="74" spans="1:45">
      <c r="A74" s="9"/>
      <c r="B74" s="10"/>
      <c r="C74" s="10"/>
      <c r="D74" s="11"/>
      <c r="E74" s="11"/>
      <c r="F74" s="11"/>
      <c r="G74" s="11"/>
      <c r="H74" s="11"/>
      <c r="I74" s="11"/>
      <c r="J74" s="11"/>
      <c r="K74" s="11"/>
      <c r="L74" s="12"/>
      <c r="M74" s="12"/>
      <c r="N74" s="13"/>
      <c r="O74" s="14"/>
      <c r="P74" s="15"/>
      <c r="Q74" s="13"/>
      <c r="R74" s="13"/>
      <c r="S74" s="13"/>
      <c r="T74" s="13"/>
      <c r="U74" s="19"/>
      <c r="V74" s="13"/>
      <c r="W74" s="20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</row>
    <row r="75" spans="1:45">
      <c r="A75" s="9"/>
      <c r="B75" s="10"/>
      <c r="C75" s="10"/>
      <c r="D75" s="11"/>
      <c r="E75" s="11"/>
      <c r="F75" s="11"/>
      <c r="G75" s="11"/>
      <c r="H75" s="11"/>
      <c r="I75" s="11"/>
      <c r="J75" s="11"/>
      <c r="K75" s="11"/>
      <c r="L75" s="12"/>
      <c r="M75" s="12"/>
      <c r="N75" s="13"/>
      <c r="O75" s="14"/>
      <c r="P75" s="15"/>
      <c r="Q75" s="13"/>
      <c r="R75" s="13"/>
      <c r="S75" s="13"/>
      <c r="T75" s="13"/>
      <c r="U75" s="19"/>
      <c r="V75" s="13"/>
      <c r="W75" s="20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</row>
    <row r="76" spans="1:45">
      <c r="A76" s="9"/>
      <c r="B76" s="10"/>
      <c r="C76" s="10"/>
      <c r="D76" s="11"/>
      <c r="E76" s="11"/>
      <c r="F76" s="11"/>
      <c r="G76" s="11"/>
      <c r="H76" s="11"/>
      <c r="I76" s="11"/>
      <c r="J76" s="11"/>
      <c r="K76" s="11"/>
      <c r="L76" s="12"/>
      <c r="M76" s="12"/>
      <c r="N76" s="13"/>
      <c r="O76" s="14"/>
      <c r="P76" s="15"/>
      <c r="Q76" s="13"/>
      <c r="R76" s="13"/>
      <c r="S76" s="13"/>
      <c r="T76" s="13"/>
      <c r="U76" s="19"/>
      <c r="V76" s="13"/>
      <c r="W76" s="20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</row>
    <row r="77" spans="1:45">
      <c r="A77" s="9"/>
      <c r="B77" s="10"/>
      <c r="C77" s="10"/>
      <c r="D77" s="11"/>
      <c r="E77" s="11"/>
      <c r="F77" s="11"/>
      <c r="G77" s="11"/>
      <c r="H77" s="11"/>
      <c r="I77" s="11"/>
      <c r="J77" s="11"/>
      <c r="K77" s="11"/>
      <c r="L77" s="12"/>
      <c r="M77" s="12"/>
      <c r="N77" s="13"/>
      <c r="O77" s="14"/>
      <c r="P77" s="15"/>
      <c r="Q77" s="13"/>
      <c r="R77" s="13"/>
      <c r="S77" s="13"/>
      <c r="T77" s="13"/>
      <c r="U77" s="19"/>
      <c r="V77" s="13"/>
      <c r="W77" s="20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</row>
    <row r="78" spans="1:45">
      <c r="A78" s="9"/>
      <c r="B78" s="10"/>
      <c r="C78" s="10"/>
      <c r="D78" s="11"/>
      <c r="E78" s="11"/>
      <c r="F78" s="11"/>
      <c r="G78" s="11"/>
      <c r="H78" s="11"/>
      <c r="I78" s="11"/>
      <c r="J78" s="11"/>
      <c r="K78" s="11"/>
      <c r="L78" s="12"/>
      <c r="M78" s="12"/>
      <c r="N78" s="13"/>
      <c r="O78" s="14"/>
      <c r="P78" s="15"/>
      <c r="Q78" s="13"/>
      <c r="R78" s="13"/>
      <c r="S78" s="13"/>
      <c r="T78" s="13"/>
      <c r="U78" s="19"/>
      <c r="V78" s="13"/>
      <c r="W78" s="20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</row>
    <row r="79" spans="1:45">
      <c r="A79" s="9"/>
      <c r="B79" s="10"/>
      <c r="C79" s="10"/>
      <c r="D79" s="11"/>
      <c r="E79" s="11"/>
      <c r="F79" s="11"/>
      <c r="G79" s="11"/>
      <c r="H79" s="11"/>
      <c r="I79" s="11"/>
      <c r="J79" s="11"/>
      <c r="K79" s="11"/>
      <c r="L79" s="12"/>
      <c r="M79" s="12"/>
      <c r="N79" s="13"/>
      <c r="O79" s="14"/>
      <c r="P79" s="15"/>
      <c r="Q79" s="13"/>
      <c r="R79" s="13"/>
      <c r="S79" s="13"/>
      <c r="T79" s="13"/>
      <c r="U79" s="19"/>
      <c r="V79" s="13"/>
      <c r="W79" s="20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</row>
    <row r="80" spans="1:45">
      <c r="A80" s="9"/>
      <c r="B80" s="10"/>
      <c r="C80" s="10"/>
      <c r="D80" s="11"/>
      <c r="E80" s="11"/>
      <c r="F80" s="11"/>
      <c r="G80" s="11"/>
      <c r="H80" s="11"/>
      <c r="I80" s="11"/>
      <c r="J80" s="11"/>
      <c r="K80" s="11"/>
      <c r="L80" s="12"/>
      <c r="M80" s="12"/>
      <c r="N80" s="13"/>
      <c r="O80" s="14"/>
      <c r="P80" s="15"/>
      <c r="Q80" s="13"/>
      <c r="R80" s="13"/>
      <c r="S80" s="13"/>
      <c r="T80" s="13"/>
      <c r="U80" s="19"/>
      <c r="V80" s="13"/>
      <c r="W80" s="20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</row>
    <row r="81" spans="1:45">
      <c r="A81" s="9"/>
      <c r="B81" s="10"/>
      <c r="C81" s="10"/>
      <c r="D81" s="11"/>
      <c r="E81" s="11"/>
      <c r="F81" s="11"/>
      <c r="G81" s="11"/>
      <c r="H81" s="11"/>
      <c r="I81" s="11"/>
      <c r="J81" s="11"/>
      <c r="K81" s="11"/>
      <c r="L81" s="12"/>
      <c r="M81" s="12"/>
      <c r="N81" s="13"/>
      <c r="O81" s="14"/>
      <c r="P81" s="15"/>
      <c r="Q81" s="13"/>
      <c r="R81" s="13"/>
      <c r="S81" s="13"/>
      <c r="T81" s="13"/>
      <c r="U81" s="19"/>
      <c r="V81" s="13"/>
      <c r="W81" s="20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</row>
    <row r="82" spans="1:45">
      <c r="A82" s="9"/>
      <c r="B82" s="10"/>
      <c r="C82" s="10"/>
      <c r="D82" s="11"/>
      <c r="E82" s="11"/>
      <c r="F82" s="11"/>
      <c r="G82" s="11"/>
      <c r="H82" s="11"/>
      <c r="I82" s="11"/>
      <c r="J82" s="11"/>
      <c r="K82" s="11"/>
      <c r="L82" s="12"/>
      <c r="M82" s="12"/>
      <c r="N82" s="13"/>
      <c r="O82" s="14"/>
      <c r="P82" s="15"/>
      <c r="Q82" s="13"/>
      <c r="R82" s="13"/>
      <c r="S82" s="13"/>
      <c r="T82" s="13"/>
      <c r="U82" s="19"/>
      <c r="V82" s="13"/>
      <c r="W82" s="20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</row>
    <row r="83" spans="1:45">
      <c r="A83" s="9"/>
      <c r="B83" s="10"/>
      <c r="C83" s="10"/>
      <c r="D83" s="11"/>
      <c r="E83" s="11"/>
      <c r="F83" s="11"/>
      <c r="G83" s="11"/>
      <c r="H83" s="11"/>
      <c r="I83" s="11"/>
      <c r="J83" s="11"/>
      <c r="K83" s="11"/>
      <c r="L83" s="12"/>
      <c r="M83" s="12"/>
      <c r="N83" s="13"/>
      <c r="O83" s="14"/>
      <c r="P83" s="15"/>
      <c r="Q83" s="13"/>
      <c r="R83" s="13"/>
      <c r="S83" s="13"/>
      <c r="T83" s="13"/>
      <c r="U83" s="19"/>
      <c r="V83" s="13"/>
      <c r="W83" s="20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</row>
    <row r="84" spans="1:45">
      <c r="A84" s="9"/>
      <c r="B84" s="10"/>
      <c r="C84" s="10"/>
      <c r="D84" s="11"/>
      <c r="E84" s="11"/>
      <c r="F84" s="11"/>
      <c r="G84" s="11"/>
      <c r="H84" s="11"/>
      <c r="I84" s="11"/>
      <c r="J84" s="11"/>
      <c r="K84" s="11"/>
      <c r="L84" s="12"/>
      <c r="M84" s="12"/>
      <c r="N84" s="13"/>
      <c r="O84" s="14"/>
      <c r="P84" s="15"/>
      <c r="Q84" s="13"/>
      <c r="R84" s="13"/>
      <c r="S84" s="13"/>
      <c r="T84" s="13"/>
      <c r="U84" s="19"/>
      <c r="V84" s="13"/>
      <c r="W84" s="20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</row>
    <row r="85" spans="1:45">
      <c r="A85" s="9"/>
      <c r="B85" s="10"/>
      <c r="C85" s="10"/>
      <c r="D85" s="11"/>
      <c r="E85" s="11"/>
      <c r="F85" s="11"/>
      <c r="G85" s="11"/>
      <c r="H85" s="11"/>
      <c r="I85" s="11"/>
      <c r="J85" s="11"/>
      <c r="K85" s="11"/>
      <c r="L85" s="12"/>
      <c r="M85" s="12"/>
      <c r="N85" s="13"/>
      <c r="O85" s="14"/>
      <c r="P85" s="15"/>
      <c r="Q85" s="13"/>
      <c r="R85" s="13"/>
      <c r="S85" s="13"/>
      <c r="T85" s="13"/>
      <c r="U85" s="19"/>
      <c r="V85" s="13"/>
      <c r="W85" s="20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</row>
    <row r="86" spans="1:45">
      <c r="A86" s="9"/>
      <c r="B86" s="10"/>
      <c r="C86" s="10"/>
      <c r="D86" s="11"/>
      <c r="E86" s="11"/>
      <c r="F86" s="11"/>
      <c r="G86" s="11"/>
      <c r="H86" s="11"/>
      <c r="I86" s="11"/>
      <c r="J86" s="11"/>
      <c r="K86" s="11"/>
      <c r="L86" s="12"/>
      <c r="M86" s="12"/>
      <c r="N86" s="13"/>
      <c r="O86" s="14"/>
      <c r="P86" s="15"/>
      <c r="Q86" s="13"/>
      <c r="R86" s="13"/>
      <c r="S86" s="13"/>
      <c r="T86" s="13"/>
      <c r="U86" s="19"/>
      <c r="V86" s="13"/>
      <c r="W86" s="20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</row>
    <row r="87" spans="1:45">
      <c r="A87" s="9"/>
      <c r="B87" s="10"/>
      <c r="C87" s="10"/>
      <c r="D87" s="11"/>
      <c r="E87" s="11"/>
      <c r="F87" s="11"/>
      <c r="G87" s="11"/>
      <c r="H87" s="11"/>
      <c r="I87" s="11"/>
      <c r="J87" s="11"/>
      <c r="K87" s="11"/>
      <c r="L87" s="12"/>
      <c r="M87" s="12"/>
      <c r="N87" s="13"/>
      <c r="O87" s="14"/>
      <c r="P87" s="15"/>
      <c r="Q87" s="13"/>
      <c r="R87" s="13"/>
      <c r="S87" s="13"/>
      <c r="T87" s="13"/>
      <c r="U87" s="19"/>
      <c r="V87" s="13"/>
      <c r="W87" s="20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</row>
    <row r="88" spans="1:45">
      <c r="A88" s="9"/>
      <c r="B88" s="10"/>
      <c r="C88" s="10"/>
      <c r="D88" s="11"/>
      <c r="E88" s="11"/>
      <c r="F88" s="11"/>
      <c r="G88" s="11"/>
      <c r="H88" s="11"/>
      <c r="I88" s="11"/>
      <c r="J88" s="11"/>
      <c r="K88" s="11"/>
      <c r="L88" s="12"/>
      <c r="M88" s="12"/>
      <c r="N88" s="13"/>
      <c r="O88" s="14"/>
      <c r="P88" s="15"/>
      <c r="Q88" s="13"/>
      <c r="R88" s="13"/>
      <c r="S88" s="13"/>
      <c r="T88" s="13"/>
      <c r="U88" s="19"/>
      <c r="V88" s="13"/>
      <c r="W88" s="20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</row>
    <row r="89" spans="1:45">
      <c r="A89" s="9"/>
      <c r="B89" s="10"/>
      <c r="C89" s="10"/>
      <c r="D89" s="11"/>
      <c r="E89" s="11"/>
      <c r="F89" s="11"/>
      <c r="G89" s="11"/>
      <c r="H89" s="11"/>
      <c r="I89" s="11"/>
      <c r="J89" s="11"/>
      <c r="K89" s="11"/>
      <c r="L89" s="12"/>
      <c r="M89" s="12"/>
      <c r="N89" s="13"/>
      <c r="O89" s="14"/>
      <c r="P89" s="15"/>
      <c r="Q89" s="13"/>
      <c r="R89" s="13"/>
      <c r="S89" s="13"/>
      <c r="T89" s="13"/>
      <c r="U89" s="19"/>
      <c r="V89" s="13"/>
      <c r="W89" s="20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</row>
    <row r="90" spans="1:45">
      <c r="A90" s="9"/>
      <c r="B90" s="10"/>
      <c r="C90" s="10"/>
      <c r="D90" s="11"/>
      <c r="E90" s="11"/>
      <c r="F90" s="11"/>
      <c r="G90" s="11"/>
      <c r="H90" s="11"/>
      <c r="I90" s="11"/>
      <c r="J90" s="11"/>
      <c r="K90" s="11"/>
      <c r="L90" s="12"/>
      <c r="M90" s="12"/>
      <c r="N90" s="13"/>
      <c r="O90" s="14"/>
      <c r="P90" s="15"/>
      <c r="Q90" s="13"/>
      <c r="R90" s="13"/>
      <c r="S90" s="13"/>
      <c r="T90" s="13"/>
      <c r="U90" s="19"/>
      <c r="V90" s="13"/>
      <c r="W90" s="20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</row>
    <row r="91" spans="1:45">
      <c r="A91" s="9"/>
      <c r="B91" s="10"/>
      <c r="C91" s="10"/>
      <c r="D91" s="11"/>
      <c r="E91" s="11"/>
      <c r="F91" s="11"/>
      <c r="G91" s="11"/>
      <c r="H91" s="11"/>
      <c r="I91" s="11"/>
      <c r="J91" s="11"/>
      <c r="K91" s="11"/>
      <c r="L91" s="12"/>
      <c r="M91" s="12"/>
      <c r="N91" s="13"/>
      <c r="O91" s="14"/>
      <c r="P91" s="15"/>
      <c r="Q91" s="13"/>
      <c r="R91" s="13"/>
      <c r="S91" s="13"/>
      <c r="T91" s="13"/>
      <c r="U91" s="19"/>
      <c r="V91" s="13"/>
      <c r="W91" s="20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</row>
    <row r="92" spans="1:45">
      <c r="A92" s="9"/>
      <c r="B92" s="10"/>
      <c r="C92" s="10"/>
      <c r="D92" s="11"/>
      <c r="E92" s="11"/>
      <c r="F92" s="11"/>
      <c r="G92" s="11"/>
      <c r="H92" s="11"/>
      <c r="I92" s="11"/>
      <c r="J92" s="11"/>
      <c r="K92" s="11"/>
      <c r="L92" s="12"/>
      <c r="M92" s="12"/>
      <c r="N92" s="13"/>
      <c r="O92" s="14"/>
      <c r="P92" s="15"/>
      <c r="Q92" s="13"/>
      <c r="R92" s="13"/>
      <c r="S92" s="13"/>
      <c r="T92" s="13"/>
      <c r="U92" s="19"/>
      <c r="V92" s="13"/>
      <c r="W92" s="20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</row>
    <row r="93" spans="1:45">
      <c r="A93" s="9"/>
      <c r="B93" s="10"/>
      <c r="C93" s="10"/>
      <c r="D93" s="11"/>
      <c r="E93" s="11"/>
      <c r="F93" s="11"/>
      <c r="G93" s="11"/>
      <c r="H93" s="11"/>
      <c r="I93" s="11"/>
      <c r="J93" s="11"/>
      <c r="K93" s="11"/>
      <c r="L93" s="12"/>
      <c r="M93" s="12"/>
      <c r="N93" s="13"/>
      <c r="O93" s="14"/>
      <c r="P93" s="15"/>
      <c r="Q93" s="13"/>
      <c r="R93" s="13"/>
      <c r="S93" s="13"/>
      <c r="T93" s="13"/>
      <c r="U93" s="19"/>
      <c r="V93" s="13"/>
      <c r="W93" s="20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</row>
    <row r="94" spans="1:45">
      <c r="A94" s="9"/>
      <c r="B94" s="10"/>
      <c r="C94" s="10"/>
      <c r="D94" s="11"/>
      <c r="E94" s="11"/>
      <c r="F94" s="11"/>
      <c r="G94" s="11"/>
      <c r="H94" s="11"/>
      <c r="I94" s="11"/>
      <c r="J94" s="11"/>
      <c r="K94" s="11"/>
      <c r="L94" s="12"/>
      <c r="M94" s="12"/>
      <c r="N94" s="13"/>
      <c r="O94" s="14"/>
      <c r="P94" s="15"/>
      <c r="Q94" s="13"/>
      <c r="R94" s="13"/>
      <c r="S94" s="13"/>
      <c r="T94" s="13"/>
      <c r="U94" s="19"/>
      <c r="V94" s="13"/>
      <c r="W94" s="20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</row>
    <row r="95" spans="1:45">
      <c r="A95" s="9"/>
      <c r="B95" s="10"/>
      <c r="C95" s="10"/>
      <c r="D95" s="11"/>
      <c r="E95" s="11"/>
      <c r="F95" s="11"/>
      <c r="G95" s="11"/>
      <c r="H95" s="11"/>
      <c r="I95" s="11"/>
      <c r="J95" s="11"/>
      <c r="K95" s="11"/>
      <c r="L95" s="12"/>
      <c r="M95" s="12"/>
      <c r="N95" s="13"/>
      <c r="O95" s="14"/>
      <c r="P95" s="15"/>
      <c r="Q95" s="13"/>
      <c r="R95" s="13"/>
      <c r="S95" s="13"/>
      <c r="T95" s="13"/>
      <c r="U95" s="19"/>
      <c r="V95" s="13"/>
      <c r="W95" s="20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</row>
    <row r="96" spans="1:45">
      <c r="A96" s="9"/>
      <c r="B96" s="10"/>
      <c r="C96" s="10"/>
      <c r="D96" s="11"/>
      <c r="E96" s="11"/>
      <c r="F96" s="11"/>
      <c r="G96" s="11"/>
      <c r="H96" s="11"/>
      <c r="I96" s="11"/>
      <c r="J96" s="11"/>
      <c r="K96" s="11"/>
      <c r="L96" s="12"/>
      <c r="M96" s="12"/>
      <c r="N96" s="13"/>
      <c r="O96" s="14"/>
      <c r="P96" s="15"/>
      <c r="Q96" s="13"/>
      <c r="R96" s="13"/>
      <c r="S96" s="13"/>
      <c r="T96" s="13"/>
      <c r="U96" s="19"/>
      <c r="V96" s="13"/>
      <c r="W96" s="20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</row>
    <row r="97" spans="1:45">
      <c r="A97" s="9"/>
      <c r="B97" s="10"/>
      <c r="C97" s="10"/>
      <c r="D97" s="11"/>
      <c r="E97" s="11"/>
      <c r="F97" s="11"/>
      <c r="G97" s="11"/>
      <c r="H97" s="11"/>
      <c r="I97" s="11"/>
      <c r="J97" s="11"/>
      <c r="K97" s="11"/>
      <c r="L97" s="12"/>
      <c r="M97" s="12"/>
      <c r="N97" s="13"/>
      <c r="O97" s="14"/>
      <c r="P97" s="15"/>
      <c r="Q97" s="13"/>
      <c r="R97" s="13"/>
      <c r="S97" s="13"/>
      <c r="T97" s="13"/>
      <c r="U97" s="19"/>
      <c r="V97" s="13"/>
      <c r="W97" s="20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</row>
    <row r="98" spans="1:45">
      <c r="A98" s="9"/>
      <c r="B98" s="10"/>
      <c r="C98" s="10"/>
      <c r="D98" s="11"/>
      <c r="E98" s="11"/>
      <c r="F98" s="11"/>
      <c r="G98" s="11"/>
      <c r="H98" s="11"/>
      <c r="I98" s="11"/>
      <c r="J98" s="11"/>
      <c r="K98" s="11"/>
      <c r="L98" s="12"/>
      <c r="M98" s="12"/>
      <c r="N98" s="13"/>
      <c r="O98" s="14"/>
      <c r="P98" s="15"/>
      <c r="Q98" s="13"/>
      <c r="R98" s="13"/>
      <c r="S98" s="13"/>
      <c r="T98" s="13"/>
      <c r="U98" s="19"/>
      <c r="V98" s="13"/>
      <c r="W98" s="20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</row>
    <row r="99" spans="1:45">
      <c r="A99" s="9"/>
      <c r="B99" s="10"/>
      <c r="C99" s="10"/>
      <c r="D99" s="11"/>
      <c r="E99" s="11"/>
      <c r="F99" s="11"/>
      <c r="G99" s="11"/>
      <c r="H99" s="11"/>
      <c r="I99" s="11"/>
      <c r="J99" s="11"/>
      <c r="K99" s="11"/>
      <c r="L99" s="12"/>
      <c r="M99" s="12"/>
      <c r="N99" s="13"/>
      <c r="O99" s="14"/>
      <c r="P99" s="15"/>
      <c r="Q99" s="13"/>
      <c r="R99" s="13"/>
      <c r="S99" s="13"/>
      <c r="T99" s="13"/>
      <c r="U99" s="19"/>
      <c r="V99" s="13"/>
      <c r="W99" s="20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</row>
    <row r="100" spans="1:45">
      <c r="A100" s="9"/>
      <c r="B100" s="10"/>
      <c r="C100" s="10"/>
      <c r="D100" s="11"/>
      <c r="E100" s="11"/>
      <c r="F100" s="11"/>
      <c r="G100" s="11"/>
      <c r="H100" s="11"/>
      <c r="I100" s="11"/>
      <c r="J100" s="11"/>
      <c r="K100" s="11"/>
      <c r="L100" s="12"/>
      <c r="M100" s="12"/>
      <c r="N100" s="13"/>
      <c r="O100" s="14"/>
      <c r="P100" s="15"/>
      <c r="Q100" s="13"/>
      <c r="R100" s="13"/>
      <c r="S100" s="13"/>
      <c r="T100" s="13"/>
      <c r="U100" s="19"/>
      <c r="V100" s="13"/>
      <c r="W100" s="20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</row>
    <row r="101" spans="1:45">
      <c r="A101" s="10"/>
      <c r="B101" s="10"/>
      <c r="C101" s="10"/>
      <c r="D101" s="11"/>
      <c r="E101" s="11"/>
      <c r="F101" s="11"/>
      <c r="G101" s="11"/>
      <c r="H101" s="11"/>
      <c r="I101" s="11"/>
      <c r="J101" s="11"/>
      <c r="K101" s="11"/>
      <c r="L101" s="12"/>
      <c r="M101" s="12"/>
      <c r="N101" s="13"/>
      <c r="O101" s="13"/>
      <c r="P101" s="15"/>
      <c r="Q101" s="13"/>
      <c r="R101" s="13"/>
      <c r="S101" s="13"/>
      <c r="T101" s="13"/>
      <c r="U101" s="19"/>
      <c r="V101" s="13"/>
      <c r="W101" s="20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</row>
    <row r="102" spans="1:45">
      <c r="A102" s="10"/>
      <c r="B102" s="10"/>
      <c r="C102" s="10"/>
      <c r="D102" s="11"/>
      <c r="E102" s="11"/>
      <c r="F102" s="11"/>
      <c r="G102" s="11"/>
      <c r="H102" s="11"/>
      <c r="I102" s="11"/>
      <c r="J102" s="11"/>
      <c r="K102" s="11"/>
      <c r="L102" s="12"/>
      <c r="M102" s="12"/>
      <c r="N102" s="13"/>
      <c r="O102" s="13"/>
      <c r="P102" s="15"/>
      <c r="Q102" s="13"/>
      <c r="R102" s="13"/>
      <c r="S102" s="13"/>
      <c r="T102" s="13"/>
      <c r="U102" s="19"/>
      <c r="V102" s="13"/>
      <c r="W102" s="20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</row>
    <row r="103" spans="1:45">
      <c r="A103" s="10"/>
      <c r="B103" s="10"/>
      <c r="C103" s="10"/>
      <c r="D103" s="11"/>
      <c r="E103" s="11"/>
      <c r="F103" s="11"/>
      <c r="G103" s="11"/>
      <c r="H103" s="11"/>
      <c r="I103" s="11"/>
      <c r="J103" s="11"/>
      <c r="K103" s="11"/>
      <c r="L103" s="12"/>
      <c r="M103" s="12"/>
      <c r="N103" s="13"/>
      <c r="O103" s="13"/>
      <c r="P103" s="15"/>
      <c r="Q103" s="13"/>
      <c r="R103" s="13"/>
      <c r="S103" s="13"/>
      <c r="T103" s="13"/>
      <c r="U103" s="19"/>
      <c r="V103" s="13"/>
      <c r="W103" s="20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</row>
    <row r="104" spans="1:45">
      <c r="A104" s="10"/>
      <c r="B104" s="10"/>
      <c r="C104" s="10"/>
      <c r="D104" s="11"/>
      <c r="E104" s="11"/>
      <c r="F104" s="11"/>
      <c r="G104" s="11"/>
      <c r="H104" s="11"/>
      <c r="I104" s="11"/>
      <c r="J104" s="11"/>
      <c r="K104" s="11"/>
      <c r="L104" s="12"/>
      <c r="M104" s="12"/>
      <c r="N104" s="13"/>
      <c r="O104" s="13"/>
      <c r="P104" s="15"/>
      <c r="Q104" s="13"/>
      <c r="R104" s="13"/>
      <c r="S104" s="13"/>
      <c r="T104" s="13"/>
      <c r="U104" s="19"/>
      <c r="V104" s="13"/>
      <c r="W104" s="20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</row>
    <row r="105" spans="1:45">
      <c r="A105" s="10"/>
      <c r="B105" s="10"/>
      <c r="C105" s="10"/>
      <c r="D105" s="11"/>
      <c r="E105" s="11"/>
      <c r="F105" s="11"/>
      <c r="G105" s="11"/>
      <c r="H105" s="11"/>
      <c r="I105" s="11"/>
      <c r="J105" s="11"/>
      <c r="K105" s="11"/>
      <c r="L105" s="12"/>
      <c r="M105" s="12"/>
      <c r="N105" s="13"/>
      <c r="O105" s="13"/>
      <c r="P105" s="15"/>
      <c r="Q105" s="13"/>
      <c r="R105" s="13"/>
      <c r="S105" s="13"/>
      <c r="T105" s="13"/>
      <c r="U105" s="19"/>
      <c r="V105" s="13"/>
      <c r="W105" s="20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</row>
    <row r="106" spans="1:45">
      <c r="A106" s="10"/>
      <c r="B106" s="10"/>
      <c r="C106" s="10"/>
      <c r="D106" s="11"/>
      <c r="E106" s="11"/>
      <c r="F106" s="11"/>
      <c r="G106" s="11"/>
      <c r="H106" s="11"/>
      <c r="I106" s="11"/>
      <c r="J106" s="11"/>
      <c r="K106" s="11"/>
      <c r="L106" s="12"/>
      <c r="M106" s="12"/>
      <c r="N106" s="13"/>
      <c r="O106" s="13"/>
      <c r="P106" s="15"/>
      <c r="Q106" s="13"/>
      <c r="R106" s="13"/>
      <c r="S106" s="13"/>
      <c r="T106" s="13"/>
      <c r="U106" s="19"/>
      <c r="V106" s="13"/>
      <c r="W106" s="20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</row>
    <row r="107" spans="1:45">
      <c r="A107" s="10"/>
      <c r="B107" s="10"/>
      <c r="C107" s="10"/>
      <c r="D107" s="11"/>
      <c r="E107" s="11"/>
      <c r="F107" s="11"/>
      <c r="G107" s="11"/>
      <c r="H107" s="11"/>
      <c r="I107" s="11"/>
      <c r="J107" s="11"/>
      <c r="K107" s="11"/>
      <c r="L107" s="12"/>
      <c r="M107" s="12"/>
      <c r="N107" s="13"/>
      <c r="O107" s="13"/>
      <c r="P107" s="15"/>
      <c r="Q107" s="13"/>
      <c r="R107" s="13"/>
      <c r="S107" s="13"/>
      <c r="T107" s="13"/>
      <c r="U107" s="19"/>
      <c r="V107" s="13"/>
      <c r="W107" s="20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</row>
    <row r="108" spans="1:45">
      <c r="A108" s="10"/>
      <c r="B108" s="10"/>
      <c r="C108" s="10"/>
      <c r="D108" s="11"/>
      <c r="E108" s="11"/>
      <c r="F108" s="11"/>
      <c r="G108" s="11"/>
      <c r="H108" s="11"/>
      <c r="I108" s="11"/>
      <c r="J108" s="11"/>
      <c r="K108" s="11"/>
      <c r="L108" s="12"/>
      <c r="M108" s="12"/>
      <c r="N108" s="13"/>
      <c r="O108" s="13"/>
      <c r="P108" s="15"/>
      <c r="Q108" s="13"/>
      <c r="R108" s="13"/>
      <c r="S108" s="13"/>
      <c r="T108" s="13"/>
      <c r="U108" s="19"/>
      <c r="V108" s="13"/>
      <c r="W108" s="20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</row>
    <row r="109" spans="1:45">
      <c r="A109" s="10"/>
      <c r="B109" s="10"/>
      <c r="C109" s="10"/>
      <c r="D109" s="11"/>
      <c r="E109" s="11"/>
      <c r="F109" s="11"/>
      <c r="G109" s="11"/>
      <c r="H109" s="11"/>
      <c r="I109" s="11"/>
      <c r="J109" s="11"/>
      <c r="K109" s="11"/>
      <c r="L109" s="12"/>
      <c r="M109" s="12"/>
      <c r="N109" s="13"/>
      <c r="O109" s="13"/>
      <c r="P109" s="15"/>
      <c r="Q109" s="13"/>
      <c r="R109" s="13"/>
      <c r="S109" s="13"/>
      <c r="T109" s="13"/>
      <c r="U109" s="19"/>
      <c r="V109" s="13"/>
      <c r="W109" s="20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</row>
    <row r="110" spans="1:45">
      <c r="A110" s="10"/>
      <c r="B110" s="10"/>
      <c r="C110" s="10"/>
      <c r="D110" s="11"/>
      <c r="E110" s="11"/>
      <c r="F110" s="11"/>
      <c r="G110" s="11"/>
      <c r="H110" s="11"/>
      <c r="I110" s="11"/>
      <c r="J110" s="11"/>
      <c r="K110" s="11"/>
      <c r="L110" s="12"/>
      <c r="M110" s="12"/>
      <c r="N110" s="13"/>
      <c r="O110" s="13"/>
      <c r="P110" s="15"/>
      <c r="Q110" s="13"/>
      <c r="R110" s="13"/>
      <c r="S110" s="13"/>
      <c r="T110" s="13"/>
      <c r="U110" s="19"/>
      <c r="V110" s="13"/>
      <c r="W110" s="20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</row>
    <row r="111" spans="1:45">
      <c r="A111" s="10"/>
      <c r="B111" s="10"/>
      <c r="C111" s="10"/>
      <c r="D111" s="11"/>
      <c r="E111" s="11"/>
      <c r="F111" s="11"/>
      <c r="G111" s="11"/>
      <c r="H111" s="11"/>
      <c r="I111" s="11"/>
      <c r="J111" s="11"/>
      <c r="K111" s="11"/>
      <c r="L111" s="12"/>
      <c r="M111" s="12"/>
      <c r="N111" s="13"/>
      <c r="O111" s="13"/>
      <c r="P111" s="15"/>
      <c r="Q111" s="13"/>
      <c r="R111" s="13"/>
      <c r="S111" s="13"/>
      <c r="T111" s="13"/>
      <c r="U111" s="19"/>
      <c r="V111" s="13"/>
      <c r="W111" s="20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</row>
    <row r="112" spans="1:45">
      <c r="A112" s="10"/>
      <c r="B112" s="10"/>
      <c r="C112" s="10"/>
      <c r="D112" s="11"/>
      <c r="E112" s="11"/>
      <c r="F112" s="11"/>
      <c r="G112" s="11"/>
      <c r="H112" s="11"/>
      <c r="I112" s="11"/>
      <c r="J112" s="11"/>
      <c r="K112" s="11"/>
      <c r="L112" s="12"/>
      <c r="M112" s="12"/>
      <c r="N112" s="13"/>
      <c r="O112" s="13"/>
      <c r="P112" s="15"/>
      <c r="Q112" s="13"/>
      <c r="R112" s="13"/>
      <c r="S112" s="13"/>
      <c r="T112" s="13"/>
      <c r="U112" s="19"/>
      <c r="V112" s="13"/>
      <c r="W112" s="20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</row>
    <row r="113" spans="1:45">
      <c r="A113" s="10"/>
      <c r="B113" s="10"/>
      <c r="C113" s="10"/>
      <c r="D113" s="11"/>
      <c r="E113" s="11"/>
      <c r="F113" s="11"/>
      <c r="G113" s="11"/>
      <c r="H113" s="11"/>
      <c r="I113" s="11"/>
      <c r="J113" s="11"/>
      <c r="K113" s="11"/>
      <c r="L113" s="12"/>
      <c r="M113" s="12"/>
      <c r="N113" s="13"/>
      <c r="O113" s="13"/>
      <c r="P113" s="15"/>
      <c r="Q113" s="13"/>
      <c r="R113" s="13"/>
      <c r="S113" s="13"/>
      <c r="T113" s="13"/>
      <c r="U113" s="19"/>
      <c r="V113" s="13"/>
      <c r="W113" s="20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</row>
    <row r="114" spans="1:45">
      <c r="A114" s="10"/>
      <c r="B114" s="10"/>
      <c r="C114" s="10"/>
      <c r="D114" s="11"/>
      <c r="E114" s="11"/>
      <c r="F114" s="11"/>
      <c r="G114" s="11"/>
      <c r="H114" s="11"/>
      <c r="I114" s="11"/>
      <c r="J114" s="11"/>
      <c r="K114" s="11"/>
      <c r="L114" s="12"/>
      <c r="M114" s="12"/>
      <c r="N114" s="13"/>
      <c r="O114" s="13"/>
      <c r="P114" s="15"/>
      <c r="Q114" s="13"/>
      <c r="R114" s="13"/>
      <c r="S114" s="13"/>
      <c r="T114" s="13"/>
      <c r="U114" s="19"/>
      <c r="V114" s="13"/>
      <c r="W114" s="20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</row>
    <row r="115" spans="1:45">
      <c r="A115" s="10"/>
      <c r="B115" s="10"/>
      <c r="C115" s="10"/>
      <c r="D115" s="11"/>
      <c r="E115" s="11"/>
      <c r="F115" s="11"/>
      <c r="G115" s="11"/>
      <c r="H115" s="11"/>
      <c r="I115" s="11"/>
      <c r="J115" s="11"/>
      <c r="K115" s="11"/>
      <c r="L115" s="12"/>
      <c r="M115" s="12"/>
      <c r="N115" s="13"/>
      <c r="O115" s="13"/>
      <c r="P115" s="15"/>
      <c r="Q115" s="13"/>
      <c r="R115" s="13"/>
      <c r="S115" s="13"/>
      <c r="T115" s="13"/>
      <c r="U115" s="19"/>
      <c r="V115" s="13"/>
      <c r="W115" s="20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</row>
    <row r="116" spans="1:45">
      <c r="A116" s="10"/>
      <c r="B116" s="10"/>
      <c r="C116" s="10"/>
      <c r="D116" s="11"/>
      <c r="E116" s="11"/>
      <c r="F116" s="11"/>
      <c r="G116" s="11"/>
      <c r="H116" s="11"/>
      <c r="I116" s="11"/>
      <c r="J116" s="11"/>
      <c r="K116" s="11"/>
      <c r="L116" s="12"/>
      <c r="M116" s="12"/>
      <c r="N116" s="13"/>
      <c r="O116" s="13"/>
      <c r="P116" s="15"/>
      <c r="Q116" s="13"/>
      <c r="R116" s="13"/>
      <c r="S116" s="13"/>
      <c r="T116" s="13"/>
      <c r="U116" s="19"/>
      <c r="V116" s="13"/>
      <c r="W116" s="20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</row>
    <row r="117" spans="1:45">
      <c r="A117" s="10"/>
      <c r="B117" s="10"/>
      <c r="C117" s="10"/>
      <c r="D117" s="11"/>
      <c r="E117" s="11"/>
      <c r="F117" s="11"/>
      <c r="G117" s="11"/>
      <c r="H117" s="11"/>
      <c r="I117" s="11"/>
      <c r="J117" s="11"/>
      <c r="K117" s="11"/>
      <c r="L117" s="12"/>
      <c r="M117" s="12"/>
      <c r="N117" s="13"/>
      <c r="O117" s="13"/>
      <c r="P117" s="15"/>
      <c r="Q117" s="13"/>
      <c r="R117" s="13"/>
      <c r="S117" s="13"/>
      <c r="T117" s="13"/>
      <c r="U117" s="19"/>
      <c r="V117" s="13"/>
      <c r="W117" s="20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</row>
    <row r="118" spans="1:45">
      <c r="A118" s="10"/>
      <c r="B118" s="10"/>
      <c r="C118" s="10"/>
      <c r="D118" s="11"/>
      <c r="E118" s="11"/>
      <c r="F118" s="11"/>
      <c r="G118" s="11"/>
      <c r="H118" s="11"/>
      <c r="I118" s="11"/>
      <c r="J118" s="11"/>
      <c r="K118" s="11"/>
      <c r="L118" s="12"/>
      <c r="M118" s="12"/>
      <c r="N118" s="13"/>
      <c r="O118" s="13"/>
      <c r="P118" s="15"/>
      <c r="Q118" s="13"/>
      <c r="R118" s="13"/>
      <c r="S118" s="13"/>
      <c r="T118" s="13"/>
      <c r="U118" s="19"/>
      <c r="V118" s="13"/>
      <c r="W118" s="20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</row>
    <row r="119" spans="1:45">
      <c r="A119" s="10"/>
      <c r="B119" s="10"/>
      <c r="C119" s="10"/>
      <c r="D119" s="11"/>
      <c r="E119" s="11"/>
      <c r="F119" s="11"/>
      <c r="G119" s="11"/>
      <c r="H119" s="11"/>
      <c r="I119" s="11"/>
      <c r="J119" s="11"/>
      <c r="K119" s="11"/>
      <c r="L119" s="12"/>
      <c r="M119" s="12"/>
      <c r="N119" s="13"/>
      <c r="O119" s="13"/>
      <c r="P119" s="15"/>
      <c r="Q119" s="13"/>
      <c r="R119" s="13"/>
      <c r="S119" s="13"/>
      <c r="T119" s="13"/>
      <c r="U119" s="19"/>
      <c r="V119" s="13"/>
      <c r="W119" s="20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</row>
    <row r="120" spans="1:45">
      <c r="A120" s="10"/>
      <c r="B120" s="10"/>
      <c r="C120" s="10"/>
      <c r="D120" s="11"/>
      <c r="E120" s="11"/>
      <c r="F120" s="11"/>
      <c r="G120" s="11"/>
      <c r="H120" s="11"/>
      <c r="I120" s="11"/>
      <c r="J120" s="11"/>
      <c r="K120" s="11"/>
      <c r="L120" s="12"/>
      <c r="M120" s="12"/>
      <c r="N120" s="13"/>
      <c r="O120" s="13"/>
      <c r="P120" s="15"/>
      <c r="Q120" s="13"/>
      <c r="R120" s="13"/>
      <c r="S120" s="13"/>
      <c r="T120" s="13"/>
      <c r="U120" s="19"/>
      <c r="V120" s="13"/>
      <c r="W120" s="20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</row>
    <row r="121" spans="1:45">
      <c r="A121" s="10"/>
      <c r="B121" s="10"/>
      <c r="C121" s="10"/>
      <c r="D121" s="11"/>
      <c r="E121" s="11"/>
      <c r="F121" s="11"/>
      <c r="G121" s="11"/>
      <c r="H121" s="11"/>
      <c r="I121" s="11"/>
      <c r="J121" s="11"/>
      <c r="K121" s="11"/>
      <c r="L121" s="12"/>
      <c r="M121" s="12"/>
      <c r="N121" s="13"/>
      <c r="O121" s="13"/>
      <c r="P121" s="15"/>
      <c r="Q121" s="13"/>
      <c r="R121" s="13"/>
      <c r="S121" s="13"/>
      <c r="T121" s="13"/>
      <c r="U121" s="19"/>
      <c r="V121" s="13"/>
      <c r="W121" s="20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</row>
    <row r="122" spans="1:45">
      <c r="A122" s="10"/>
      <c r="B122" s="10"/>
      <c r="C122" s="10"/>
      <c r="D122" s="11"/>
      <c r="E122" s="11"/>
      <c r="F122" s="11"/>
      <c r="G122" s="11"/>
      <c r="H122" s="11"/>
      <c r="I122" s="11"/>
      <c r="J122" s="11"/>
      <c r="K122" s="11"/>
      <c r="L122" s="12"/>
      <c r="M122" s="12"/>
      <c r="N122" s="13"/>
      <c r="O122" s="13"/>
      <c r="P122" s="15"/>
      <c r="Q122" s="13"/>
      <c r="R122" s="13"/>
      <c r="S122" s="13"/>
      <c r="T122" s="13"/>
      <c r="U122" s="19"/>
      <c r="V122" s="13"/>
      <c r="W122" s="20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</row>
    <row r="123" spans="1:45">
      <c r="A123" s="10"/>
      <c r="B123" s="10"/>
      <c r="C123" s="10"/>
      <c r="D123" s="11"/>
      <c r="E123" s="11"/>
      <c r="F123" s="11"/>
      <c r="G123" s="11"/>
      <c r="H123" s="11"/>
      <c r="I123" s="11"/>
      <c r="J123" s="11"/>
      <c r="K123" s="11"/>
      <c r="L123" s="12"/>
      <c r="M123" s="12"/>
      <c r="N123" s="13"/>
      <c r="O123" s="13"/>
      <c r="P123" s="15"/>
      <c r="Q123" s="13"/>
      <c r="R123" s="13"/>
      <c r="S123" s="13"/>
      <c r="T123" s="13"/>
      <c r="U123" s="19"/>
      <c r="V123" s="13"/>
      <c r="W123" s="20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</row>
    <row r="124" spans="1:45">
      <c r="A124" s="10"/>
      <c r="B124" s="10"/>
      <c r="C124" s="10"/>
      <c r="D124" s="11"/>
      <c r="E124" s="11"/>
      <c r="F124" s="11"/>
      <c r="G124" s="11"/>
      <c r="H124" s="11"/>
      <c r="I124" s="11"/>
      <c r="J124" s="11"/>
      <c r="K124" s="11"/>
      <c r="L124" s="12"/>
      <c r="M124" s="12"/>
      <c r="N124" s="13"/>
      <c r="O124" s="13"/>
      <c r="P124" s="15"/>
      <c r="Q124" s="13"/>
      <c r="R124" s="13"/>
      <c r="S124" s="13"/>
      <c r="T124" s="13"/>
      <c r="U124" s="19"/>
      <c r="V124" s="13"/>
      <c r="W124" s="20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</row>
    <row r="125" spans="1:45">
      <c r="A125" s="10"/>
      <c r="B125" s="10"/>
      <c r="C125" s="10"/>
      <c r="D125" s="11"/>
      <c r="E125" s="11"/>
      <c r="F125" s="11"/>
      <c r="G125" s="11"/>
      <c r="H125" s="11"/>
      <c r="I125" s="11"/>
      <c r="J125" s="11"/>
      <c r="K125" s="11"/>
      <c r="L125" s="12"/>
      <c r="M125" s="12"/>
      <c r="N125" s="13"/>
      <c r="O125" s="13"/>
      <c r="P125" s="15"/>
      <c r="Q125" s="13"/>
      <c r="R125" s="13"/>
      <c r="S125" s="13"/>
      <c r="T125" s="13"/>
      <c r="U125" s="19"/>
      <c r="V125" s="13"/>
      <c r="W125" s="20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</row>
    <row r="126" spans="1:45">
      <c r="A126" s="10"/>
      <c r="B126" s="10"/>
      <c r="C126" s="10"/>
      <c r="D126" s="11"/>
      <c r="E126" s="11"/>
      <c r="F126" s="11"/>
      <c r="G126" s="11"/>
      <c r="H126" s="11"/>
      <c r="I126" s="11"/>
      <c r="J126" s="11"/>
      <c r="K126" s="11"/>
      <c r="L126" s="12"/>
      <c r="M126" s="12"/>
      <c r="N126" s="13"/>
      <c r="O126" s="13"/>
      <c r="P126" s="15"/>
      <c r="Q126" s="13"/>
      <c r="R126" s="13"/>
      <c r="S126" s="13"/>
      <c r="T126" s="13"/>
      <c r="U126" s="19"/>
      <c r="V126" s="13"/>
      <c r="W126" s="20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</row>
    <row r="127" spans="1:45">
      <c r="A127" s="10"/>
      <c r="B127" s="10"/>
      <c r="C127" s="10"/>
      <c r="D127" s="11"/>
      <c r="E127" s="11"/>
      <c r="F127" s="11"/>
      <c r="G127" s="11"/>
      <c r="H127" s="11"/>
      <c r="I127" s="11"/>
      <c r="J127" s="11"/>
      <c r="K127" s="11"/>
      <c r="L127" s="12"/>
      <c r="M127" s="12"/>
      <c r="N127" s="13"/>
      <c r="O127" s="13"/>
      <c r="P127" s="15"/>
      <c r="Q127" s="13"/>
      <c r="R127" s="13"/>
      <c r="S127" s="13"/>
      <c r="T127" s="13"/>
      <c r="U127" s="19"/>
      <c r="V127" s="13"/>
      <c r="W127" s="20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</row>
    <row r="128" spans="1:45">
      <c r="A128" s="10"/>
      <c r="B128" s="10"/>
      <c r="C128" s="10"/>
      <c r="D128" s="11"/>
      <c r="E128" s="11"/>
      <c r="F128" s="11"/>
      <c r="G128" s="11"/>
      <c r="H128" s="11"/>
      <c r="I128" s="11"/>
      <c r="J128" s="11"/>
      <c r="K128" s="11"/>
      <c r="L128" s="12"/>
      <c r="M128" s="12"/>
      <c r="N128" s="13"/>
      <c r="O128" s="13"/>
      <c r="P128" s="15"/>
      <c r="Q128" s="13"/>
      <c r="R128" s="13"/>
      <c r="S128" s="13"/>
      <c r="T128" s="13"/>
      <c r="U128" s="19"/>
      <c r="V128" s="13"/>
      <c r="W128" s="20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</row>
    <row r="129" spans="1:45">
      <c r="A129" s="10"/>
      <c r="B129" s="10"/>
      <c r="C129" s="10"/>
      <c r="D129" s="11"/>
      <c r="E129" s="11"/>
      <c r="F129" s="11"/>
      <c r="G129" s="11"/>
      <c r="H129" s="11"/>
      <c r="I129" s="11"/>
      <c r="J129" s="11"/>
      <c r="K129" s="11"/>
      <c r="L129" s="12"/>
      <c r="M129" s="12"/>
      <c r="N129" s="13"/>
      <c r="O129" s="13"/>
      <c r="P129" s="15"/>
      <c r="Q129" s="13"/>
      <c r="R129" s="13"/>
      <c r="S129" s="13"/>
      <c r="T129" s="13"/>
      <c r="U129" s="19"/>
      <c r="V129" s="13"/>
      <c r="W129" s="20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</row>
    <row r="130" spans="1:45">
      <c r="A130" s="10"/>
      <c r="B130" s="10"/>
      <c r="C130" s="10"/>
      <c r="D130" s="11"/>
      <c r="E130" s="11"/>
      <c r="F130" s="11"/>
      <c r="G130" s="11"/>
      <c r="H130" s="11"/>
      <c r="I130" s="11"/>
      <c r="J130" s="11"/>
      <c r="K130" s="11"/>
      <c r="L130" s="12"/>
      <c r="M130" s="12"/>
      <c r="N130" s="13"/>
      <c r="O130" s="13"/>
      <c r="P130" s="15"/>
      <c r="Q130" s="13"/>
      <c r="R130" s="13"/>
      <c r="S130" s="13"/>
      <c r="T130" s="13"/>
      <c r="U130" s="19"/>
      <c r="V130" s="13"/>
      <c r="W130" s="20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</row>
    <row r="131" spans="1:45">
      <c r="A131" s="10"/>
      <c r="B131" s="10"/>
      <c r="C131" s="10"/>
      <c r="D131" s="11"/>
      <c r="E131" s="11"/>
      <c r="F131" s="11"/>
      <c r="G131" s="11"/>
      <c r="H131" s="11"/>
      <c r="I131" s="11"/>
      <c r="J131" s="11"/>
      <c r="K131" s="11"/>
      <c r="L131" s="12"/>
      <c r="M131" s="12"/>
      <c r="N131" s="13"/>
      <c r="O131" s="13"/>
      <c r="P131" s="15"/>
      <c r="Q131" s="13"/>
      <c r="R131" s="13"/>
      <c r="S131" s="13"/>
      <c r="T131" s="13"/>
      <c r="U131" s="19"/>
      <c r="V131" s="13"/>
      <c r="W131" s="20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</row>
    <row r="132" spans="1:45">
      <c r="A132" s="10"/>
      <c r="B132" s="10"/>
      <c r="C132" s="10"/>
      <c r="D132" s="11"/>
      <c r="E132" s="11"/>
      <c r="F132" s="11"/>
      <c r="G132" s="11"/>
      <c r="H132" s="11"/>
      <c r="I132" s="11"/>
      <c r="J132" s="11"/>
      <c r="K132" s="11"/>
      <c r="L132" s="12"/>
      <c r="M132" s="12"/>
      <c r="N132" s="13"/>
      <c r="O132" s="13"/>
      <c r="P132" s="15"/>
      <c r="Q132" s="13"/>
      <c r="R132" s="13"/>
      <c r="S132" s="13"/>
      <c r="T132" s="13"/>
      <c r="U132" s="19"/>
      <c r="V132" s="13"/>
      <c r="W132" s="20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</row>
    <row r="133" spans="1:45">
      <c r="A133" s="10"/>
      <c r="B133" s="10"/>
      <c r="C133" s="10"/>
      <c r="D133" s="11"/>
      <c r="E133" s="11"/>
      <c r="F133" s="11"/>
      <c r="G133" s="11"/>
      <c r="H133" s="11"/>
      <c r="I133" s="11"/>
      <c r="J133" s="11"/>
      <c r="K133" s="11"/>
      <c r="L133" s="12"/>
      <c r="M133" s="12"/>
      <c r="N133" s="13"/>
      <c r="O133" s="13"/>
      <c r="P133" s="15"/>
      <c r="Q133" s="13"/>
      <c r="R133" s="13"/>
      <c r="S133" s="13"/>
      <c r="T133" s="13"/>
      <c r="U133" s="19"/>
      <c r="V133" s="13"/>
      <c r="W133" s="20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</row>
    <row r="134" spans="1:45">
      <c r="A134" s="10"/>
      <c r="B134" s="10"/>
      <c r="C134" s="10"/>
      <c r="D134" s="11"/>
      <c r="E134" s="11"/>
      <c r="F134" s="11"/>
      <c r="G134" s="11"/>
      <c r="H134" s="11"/>
      <c r="I134" s="11"/>
      <c r="J134" s="11"/>
      <c r="K134" s="11"/>
      <c r="L134" s="12"/>
      <c r="M134" s="12"/>
      <c r="N134" s="13"/>
      <c r="O134" s="13"/>
      <c r="P134" s="15"/>
      <c r="Q134" s="13"/>
      <c r="R134" s="13"/>
      <c r="S134" s="13"/>
      <c r="T134" s="13"/>
      <c r="U134" s="19"/>
      <c r="V134" s="13"/>
      <c r="W134" s="20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</row>
    <row r="135" spans="1:45">
      <c r="A135" s="10"/>
      <c r="B135" s="10"/>
      <c r="C135" s="10"/>
      <c r="D135" s="11"/>
      <c r="E135" s="11"/>
      <c r="F135" s="11"/>
      <c r="G135" s="11"/>
      <c r="H135" s="11"/>
      <c r="I135" s="11"/>
      <c r="J135" s="11"/>
      <c r="K135" s="11"/>
      <c r="L135" s="12"/>
      <c r="M135" s="12"/>
      <c r="N135" s="13"/>
      <c r="O135" s="13"/>
      <c r="P135" s="15"/>
      <c r="Q135" s="13"/>
      <c r="R135" s="13"/>
      <c r="S135" s="13"/>
      <c r="T135" s="13"/>
      <c r="U135" s="19"/>
      <c r="V135" s="13"/>
      <c r="W135" s="20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</row>
    <row r="136" spans="1:45">
      <c r="A136" s="10"/>
      <c r="B136" s="10"/>
      <c r="C136" s="10"/>
      <c r="D136" s="11"/>
      <c r="E136" s="11"/>
      <c r="F136" s="11"/>
      <c r="G136" s="11"/>
      <c r="H136" s="11"/>
      <c r="I136" s="11"/>
      <c r="J136" s="11"/>
      <c r="K136" s="11"/>
      <c r="L136" s="12"/>
      <c r="M136" s="12"/>
      <c r="N136" s="13"/>
      <c r="O136" s="13"/>
      <c r="P136" s="15"/>
      <c r="Q136" s="13"/>
      <c r="R136" s="13"/>
      <c r="S136" s="13"/>
      <c r="T136" s="13"/>
      <c r="U136" s="19"/>
      <c r="V136" s="13"/>
      <c r="W136" s="20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</row>
    <row r="137" spans="1:45">
      <c r="A137" s="10"/>
      <c r="B137" s="10"/>
      <c r="C137" s="10"/>
      <c r="D137" s="11"/>
      <c r="E137" s="11"/>
      <c r="F137" s="11"/>
      <c r="G137" s="11"/>
      <c r="H137" s="11"/>
      <c r="I137" s="11"/>
      <c r="J137" s="11"/>
      <c r="K137" s="11"/>
      <c r="L137" s="12"/>
      <c r="M137" s="12"/>
      <c r="N137" s="13"/>
      <c r="O137" s="13"/>
      <c r="P137" s="15"/>
      <c r="Q137" s="13"/>
      <c r="R137" s="13"/>
      <c r="S137" s="13"/>
      <c r="T137" s="13"/>
      <c r="U137" s="19"/>
      <c r="V137" s="13"/>
      <c r="W137" s="20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</row>
    <row r="138" spans="1:45">
      <c r="A138" s="10"/>
      <c r="B138" s="10"/>
      <c r="C138" s="10"/>
      <c r="D138" s="11"/>
      <c r="E138" s="11"/>
      <c r="F138" s="11"/>
      <c r="G138" s="11"/>
      <c r="H138" s="11"/>
      <c r="I138" s="11"/>
      <c r="J138" s="11"/>
      <c r="K138" s="11"/>
      <c r="L138" s="12"/>
      <c r="M138" s="12"/>
      <c r="N138" s="13"/>
      <c r="O138" s="13"/>
      <c r="P138" s="15"/>
      <c r="Q138" s="13"/>
      <c r="R138" s="13"/>
      <c r="S138" s="13"/>
      <c r="T138" s="13"/>
      <c r="U138" s="19"/>
      <c r="V138" s="13"/>
      <c r="W138" s="20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</row>
    <row r="139" spans="1:45">
      <c r="A139" s="10"/>
      <c r="B139" s="10"/>
      <c r="C139" s="10"/>
      <c r="D139" s="11"/>
      <c r="E139" s="11"/>
      <c r="F139" s="11"/>
      <c r="G139" s="11"/>
      <c r="H139" s="11"/>
      <c r="I139" s="11"/>
      <c r="J139" s="11"/>
      <c r="K139" s="11"/>
      <c r="L139" s="12"/>
      <c r="M139" s="12"/>
      <c r="N139" s="13"/>
      <c r="O139" s="13"/>
      <c r="P139" s="15"/>
      <c r="Q139" s="13"/>
      <c r="R139" s="13"/>
      <c r="S139" s="13"/>
      <c r="T139" s="13"/>
      <c r="U139" s="19"/>
      <c r="V139" s="13"/>
      <c r="W139" s="20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</row>
    <row r="140" spans="1:45">
      <c r="A140" s="10"/>
      <c r="B140" s="10"/>
      <c r="C140" s="10"/>
      <c r="D140" s="11"/>
      <c r="E140" s="11"/>
      <c r="F140" s="11"/>
      <c r="G140" s="11"/>
      <c r="H140" s="11"/>
      <c r="I140" s="11"/>
      <c r="J140" s="11"/>
      <c r="K140" s="11"/>
      <c r="L140" s="12"/>
      <c r="M140" s="12"/>
      <c r="N140" s="13"/>
      <c r="O140" s="13"/>
      <c r="P140" s="15"/>
      <c r="Q140" s="13"/>
      <c r="R140" s="13"/>
      <c r="S140" s="13"/>
      <c r="T140" s="13"/>
      <c r="U140" s="19"/>
      <c r="V140" s="13"/>
      <c r="W140" s="20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</row>
    <row r="141" spans="1:45">
      <c r="A141" s="10"/>
      <c r="B141" s="10"/>
      <c r="C141" s="10"/>
      <c r="D141" s="10"/>
      <c r="E141" s="21"/>
      <c r="F141" s="21"/>
      <c r="G141" s="21"/>
      <c r="H141" s="21"/>
      <c r="I141" s="21"/>
      <c r="J141" s="21"/>
      <c r="K141" s="21"/>
      <c r="L141" s="13"/>
      <c r="M141" s="13"/>
      <c r="N141" s="13"/>
      <c r="O141" s="13"/>
      <c r="P141" s="15"/>
      <c r="Q141" s="13"/>
      <c r="R141" s="13"/>
      <c r="S141" s="13"/>
      <c r="T141" s="13"/>
      <c r="U141" s="19"/>
      <c r="V141" s="13"/>
      <c r="W141" s="20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</row>
    <row r="142" spans="1:45">
      <c r="A142" s="10"/>
      <c r="B142" s="10"/>
      <c r="C142" s="10"/>
      <c r="D142" s="10"/>
      <c r="E142" s="21"/>
      <c r="F142" s="21"/>
      <c r="G142" s="21"/>
      <c r="H142" s="21"/>
      <c r="I142" s="21"/>
      <c r="J142" s="21"/>
      <c r="K142" s="21"/>
      <c r="L142" s="13"/>
      <c r="M142" s="13"/>
      <c r="N142" s="13"/>
      <c r="O142" s="13"/>
      <c r="P142" s="15"/>
      <c r="Q142" s="13"/>
      <c r="R142" s="13"/>
      <c r="S142" s="13"/>
      <c r="T142" s="13"/>
      <c r="U142" s="19"/>
      <c r="V142" s="13"/>
      <c r="W142" s="20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</row>
    <row r="143" spans="1:45">
      <c r="A143" s="10"/>
      <c r="B143" s="10"/>
      <c r="C143" s="10"/>
      <c r="D143" s="10"/>
      <c r="E143" s="21"/>
      <c r="F143" s="21"/>
      <c r="G143" s="21"/>
      <c r="H143" s="21"/>
      <c r="I143" s="21"/>
      <c r="J143" s="21"/>
      <c r="K143" s="21"/>
      <c r="L143" s="13"/>
      <c r="M143" s="13"/>
      <c r="N143" s="13"/>
      <c r="O143" s="13"/>
      <c r="P143" s="15"/>
      <c r="Q143" s="13"/>
      <c r="R143" s="13"/>
      <c r="S143" s="13"/>
      <c r="T143" s="13"/>
      <c r="U143" s="19"/>
      <c r="V143" s="13"/>
      <c r="W143" s="20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</row>
    <row r="144" spans="1:45">
      <c r="A144" s="10"/>
      <c r="B144" s="10"/>
      <c r="C144" s="10"/>
      <c r="D144" s="10"/>
      <c r="E144" s="21"/>
      <c r="F144" s="21"/>
      <c r="G144" s="21"/>
      <c r="H144" s="21"/>
      <c r="I144" s="21"/>
      <c r="J144" s="21"/>
      <c r="K144" s="21"/>
      <c r="L144" s="13"/>
      <c r="M144" s="13"/>
      <c r="N144" s="13"/>
      <c r="O144" s="13"/>
      <c r="P144" s="15"/>
      <c r="Q144" s="13"/>
      <c r="R144" s="13"/>
      <c r="S144" s="13"/>
      <c r="T144" s="13"/>
      <c r="U144" s="19"/>
      <c r="V144" s="13"/>
      <c r="W144" s="20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</row>
    <row r="145" spans="1:45">
      <c r="A145" s="10"/>
      <c r="B145" s="10"/>
      <c r="C145" s="10"/>
      <c r="D145" s="10"/>
      <c r="E145" s="21"/>
      <c r="F145" s="21"/>
      <c r="G145" s="21"/>
      <c r="H145" s="21"/>
      <c r="I145" s="21"/>
      <c r="J145" s="21"/>
      <c r="K145" s="21"/>
      <c r="L145" s="13"/>
      <c r="M145" s="13"/>
      <c r="N145" s="13"/>
      <c r="O145" s="13"/>
      <c r="P145" s="15"/>
      <c r="Q145" s="13"/>
      <c r="R145" s="13"/>
      <c r="S145" s="13"/>
      <c r="T145" s="13"/>
      <c r="U145" s="19"/>
      <c r="V145" s="13"/>
      <c r="W145" s="20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</row>
    <row r="146" spans="1:45">
      <c r="A146" s="10"/>
      <c r="B146" s="10"/>
      <c r="C146" s="10"/>
      <c r="D146" s="10"/>
      <c r="E146" s="21"/>
      <c r="F146" s="21"/>
      <c r="G146" s="21"/>
      <c r="H146" s="21"/>
      <c r="I146" s="21"/>
      <c r="J146" s="21"/>
      <c r="K146" s="21"/>
      <c r="L146" s="13"/>
      <c r="M146" s="13"/>
      <c r="N146" s="13"/>
      <c r="O146" s="13"/>
      <c r="P146" s="15"/>
      <c r="Q146" s="13"/>
      <c r="R146" s="13"/>
      <c r="S146" s="13"/>
      <c r="T146" s="13"/>
      <c r="U146" s="19"/>
      <c r="V146" s="13"/>
      <c r="W146" s="20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</row>
    <row r="147" spans="1:45">
      <c r="A147" s="10"/>
      <c r="B147" s="10"/>
      <c r="C147" s="10"/>
      <c r="D147" s="10"/>
      <c r="E147" s="21"/>
      <c r="F147" s="21"/>
      <c r="G147" s="21"/>
      <c r="H147" s="21"/>
      <c r="I147" s="21"/>
      <c r="J147" s="21"/>
      <c r="K147" s="21"/>
      <c r="L147" s="13"/>
      <c r="M147" s="13"/>
      <c r="N147" s="13"/>
      <c r="O147" s="13"/>
      <c r="P147" s="15"/>
      <c r="Q147" s="13"/>
      <c r="R147" s="13"/>
      <c r="S147" s="13"/>
      <c r="T147" s="13"/>
      <c r="U147" s="19"/>
      <c r="V147" s="13"/>
      <c r="W147" s="20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</row>
    <row r="148" spans="1:45">
      <c r="A148" s="10"/>
      <c r="B148" s="10"/>
      <c r="C148" s="10"/>
      <c r="D148" s="10"/>
      <c r="E148" s="21"/>
      <c r="F148" s="21"/>
      <c r="G148" s="21"/>
      <c r="H148" s="21"/>
      <c r="I148" s="21"/>
      <c r="J148" s="21"/>
      <c r="K148" s="21"/>
      <c r="L148" s="13"/>
      <c r="M148" s="13"/>
      <c r="N148" s="13"/>
      <c r="O148" s="13"/>
      <c r="P148" s="15"/>
      <c r="Q148" s="13"/>
      <c r="R148" s="13"/>
      <c r="S148" s="13"/>
      <c r="T148" s="13"/>
      <c r="U148" s="19"/>
      <c r="V148" s="13"/>
      <c r="W148" s="20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</row>
    <row r="149" spans="1:45">
      <c r="A149" s="10"/>
      <c r="B149" s="10"/>
      <c r="C149" s="10"/>
      <c r="D149" s="10"/>
      <c r="E149" s="21"/>
      <c r="F149" s="21"/>
      <c r="G149" s="21"/>
      <c r="H149" s="21"/>
      <c r="I149" s="21"/>
      <c r="J149" s="21"/>
      <c r="K149" s="21"/>
      <c r="L149" s="13"/>
      <c r="M149" s="13"/>
      <c r="N149" s="13"/>
      <c r="O149" s="13"/>
      <c r="P149" s="15"/>
      <c r="Q149" s="13"/>
      <c r="R149" s="13"/>
      <c r="S149" s="13"/>
      <c r="T149" s="13"/>
      <c r="U149" s="19"/>
      <c r="V149" s="13"/>
      <c r="W149" s="20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</row>
    <row r="150" spans="1:45">
      <c r="A150" s="10"/>
      <c r="B150" s="10"/>
      <c r="C150" s="10"/>
      <c r="D150" s="10"/>
      <c r="E150" s="21"/>
      <c r="F150" s="21"/>
      <c r="G150" s="21"/>
      <c r="H150" s="21"/>
      <c r="I150" s="21"/>
      <c r="J150" s="21"/>
      <c r="K150" s="21"/>
      <c r="L150" s="13"/>
      <c r="M150" s="13"/>
      <c r="N150" s="13"/>
      <c r="O150" s="13"/>
      <c r="P150" s="15"/>
      <c r="Q150" s="13"/>
      <c r="R150" s="13"/>
      <c r="S150" s="13"/>
      <c r="T150" s="13"/>
      <c r="U150" s="19"/>
      <c r="V150" s="13"/>
      <c r="W150" s="20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</row>
    <row r="151" spans="1:45">
      <c r="A151" s="10"/>
      <c r="B151" s="10"/>
      <c r="C151" s="10"/>
      <c r="D151" s="10"/>
      <c r="E151" s="21"/>
      <c r="F151" s="21"/>
      <c r="G151" s="21"/>
      <c r="H151" s="21"/>
      <c r="I151" s="21"/>
      <c r="J151" s="21"/>
      <c r="K151" s="21"/>
      <c r="L151" s="13"/>
      <c r="M151" s="13"/>
      <c r="N151" s="13"/>
      <c r="O151" s="13"/>
      <c r="P151" s="15"/>
      <c r="Q151" s="13"/>
      <c r="R151" s="13"/>
      <c r="S151" s="13"/>
      <c r="T151" s="13"/>
      <c r="U151" s="19"/>
      <c r="V151" s="13"/>
      <c r="W151" s="20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</row>
    <row r="152" spans="1:45">
      <c r="A152" s="10"/>
      <c r="B152" s="10"/>
      <c r="C152" s="10"/>
      <c r="D152" s="10"/>
      <c r="E152" s="21"/>
      <c r="F152" s="21"/>
      <c r="G152" s="21"/>
      <c r="H152" s="21"/>
      <c r="I152" s="21"/>
      <c r="J152" s="21"/>
      <c r="K152" s="21"/>
      <c r="L152" s="13"/>
      <c r="M152" s="13"/>
      <c r="N152" s="13"/>
      <c r="O152" s="13"/>
      <c r="P152" s="15"/>
      <c r="Q152" s="13"/>
      <c r="R152" s="13"/>
      <c r="S152" s="13"/>
      <c r="T152" s="13"/>
      <c r="U152" s="19"/>
      <c r="V152" s="13"/>
      <c r="W152" s="20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</row>
    <row r="153" spans="1:45">
      <c r="A153" s="10"/>
      <c r="B153" s="10"/>
      <c r="C153" s="10"/>
      <c r="D153" s="10"/>
      <c r="E153" s="21"/>
      <c r="F153" s="21"/>
      <c r="G153" s="21"/>
      <c r="H153" s="21"/>
      <c r="I153" s="21"/>
      <c r="J153" s="21"/>
      <c r="K153" s="21"/>
      <c r="L153" s="13"/>
      <c r="M153" s="13"/>
      <c r="N153" s="13"/>
      <c r="O153" s="13"/>
      <c r="P153" s="15"/>
      <c r="Q153" s="13"/>
      <c r="R153" s="13"/>
      <c r="S153" s="13"/>
      <c r="T153" s="13"/>
      <c r="U153" s="19"/>
      <c r="V153" s="13"/>
      <c r="W153" s="20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</row>
    <row r="154" spans="1:45">
      <c r="A154" s="10"/>
      <c r="B154" s="10"/>
      <c r="C154" s="10"/>
      <c r="D154" s="10"/>
      <c r="E154" s="21"/>
      <c r="F154" s="21"/>
      <c r="G154" s="21"/>
      <c r="H154" s="21"/>
      <c r="I154" s="21"/>
      <c r="J154" s="21"/>
      <c r="K154" s="21"/>
      <c r="L154" s="13"/>
      <c r="M154" s="13"/>
      <c r="N154" s="13"/>
      <c r="O154" s="13"/>
      <c r="P154" s="15"/>
      <c r="Q154" s="13"/>
      <c r="R154" s="13"/>
      <c r="S154" s="13"/>
      <c r="T154" s="13"/>
      <c r="U154" s="19"/>
      <c r="V154" s="13"/>
      <c r="W154" s="20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</row>
    <row r="155" spans="1:45">
      <c r="A155" s="10"/>
      <c r="B155" s="10"/>
      <c r="C155" s="10"/>
      <c r="D155" s="10"/>
      <c r="E155" s="21"/>
      <c r="F155" s="21"/>
      <c r="G155" s="21"/>
      <c r="H155" s="21"/>
      <c r="I155" s="21"/>
      <c r="J155" s="21"/>
      <c r="K155" s="21"/>
      <c r="L155" s="13"/>
      <c r="M155" s="13"/>
      <c r="N155" s="13"/>
      <c r="O155" s="13"/>
      <c r="P155" s="15"/>
      <c r="Q155" s="13"/>
      <c r="R155" s="13"/>
      <c r="S155" s="13"/>
      <c r="T155" s="13"/>
      <c r="U155" s="19"/>
      <c r="V155" s="13"/>
      <c r="W155" s="20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</row>
    <row r="156" spans="1:45">
      <c r="A156" s="10"/>
      <c r="B156" s="10"/>
      <c r="C156" s="10"/>
      <c r="D156" s="10"/>
      <c r="E156" s="21"/>
      <c r="F156" s="21"/>
      <c r="G156" s="21"/>
      <c r="H156" s="21"/>
      <c r="I156" s="21"/>
      <c r="J156" s="21"/>
      <c r="K156" s="21"/>
      <c r="L156" s="13"/>
      <c r="M156" s="13"/>
      <c r="N156" s="13"/>
      <c r="O156" s="13"/>
      <c r="P156" s="15"/>
      <c r="Q156" s="13"/>
      <c r="R156" s="13"/>
      <c r="S156" s="13"/>
      <c r="T156" s="13"/>
      <c r="U156" s="19"/>
      <c r="V156" s="13"/>
      <c r="W156" s="20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</row>
    <row r="157" spans="1:45">
      <c r="A157" s="10"/>
      <c r="B157" s="10"/>
      <c r="C157" s="10"/>
      <c r="D157" s="10"/>
      <c r="E157" s="21"/>
      <c r="F157" s="21"/>
      <c r="G157" s="21"/>
      <c r="H157" s="21"/>
      <c r="I157" s="21"/>
      <c r="J157" s="21"/>
      <c r="K157" s="21"/>
      <c r="L157" s="13"/>
      <c r="M157" s="13"/>
      <c r="N157" s="13"/>
      <c r="O157" s="13"/>
      <c r="P157" s="15"/>
      <c r="Q157" s="13"/>
      <c r="R157" s="13"/>
      <c r="S157" s="13"/>
      <c r="T157" s="13"/>
      <c r="U157" s="19"/>
      <c r="V157" s="13"/>
      <c r="W157" s="20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</row>
    <row r="158" spans="1:45">
      <c r="A158" s="10"/>
      <c r="B158" s="10"/>
      <c r="C158" s="10"/>
      <c r="D158" s="10"/>
      <c r="E158" s="21"/>
      <c r="F158" s="21"/>
      <c r="G158" s="21"/>
      <c r="H158" s="21"/>
      <c r="I158" s="21"/>
      <c r="J158" s="21"/>
      <c r="K158" s="21"/>
      <c r="L158" s="13"/>
      <c r="M158" s="13"/>
      <c r="N158" s="13"/>
      <c r="O158" s="13"/>
      <c r="P158" s="15"/>
      <c r="Q158" s="13"/>
      <c r="R158" s="13"/>
      <c r="S158" s="13"/>
      <c r="T158" s="13"/>
      <c r="U158" s="19"/>
      <c r="V158" s="13"/>
      <c r="W158" s="20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</row>
    <row r="159" spans="1:45">
      <c r="A159" s="10"/>
      <c r="B159" s="10"/>
      <c r="C159" s="10"/>
      <c r="D159" s="10"/>
      <c r="E159" s="21"/>
      <c r="F159" s="21"/>
      <c r="G159" s="21"/>
      <c r="H159" s="21"/>
      <c r="I159" s="21"/>
      <c r="J159" s="21"/>
      <c r="K159" s="21"/>
      <c r="L159" s="13"/>
      <c r="M159" s="13"/>
      <c r="N159" s="13"/>
      <c r="O159" s="13"/>
      <c r="P159" s="15"/>
      <c r="Q159" s="13"/>
      <c r="R159" s="13"/>
      <c r="S159" s="13"/>
      <c r="T159" s="13"/>
      <c r="U159" s="19"/>
      <c r="V159" s="13"/>
      <c r="W159" s="20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</row>
    <row r="160" spans="1:45">
      <c r="A160" s="10"/>
      <c r="B160" s="10"/>
      <c r="C160" s="10"/>
      <c r="D160" s="10"/>
      <c r="E160" s="21"/>
      <c r="F160" s="21"/>
      <c r="G160" s="21"/>
      <c r="H160" s="21"/>
      <c r="I160" s="21"/>
      <c r="J160" s="21"/>
      <c r="K160" s="21"/>
      <c r="L160" s="13"/>
      <c r="M160" s="13"/>
      <c r="N160" s="13"/>
      <c r="O160" s="13"/>
      <c r="P160" s="15"/>
      <c r="Q160" s="13"/>
      <c r="R160" s="13"/>
      <c r="S160" s="13"/>
      <c r="T160" s="13"/>
      <c r="U160" s="19"/>
      <c r="V160" s="13"/>
      <c r="W160" s="20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</row>
    <row r="161" spans="1:45">
      <c r="A161" s="10"/>
      <c r="B161" s="10"/>
      <c r="C161" s="10"/>
      <c r="D161" s="10"/>
      <c r="E161" s="21"/>
      <c r="F161" s="21"/>
      <c r="G161" s="21"/>
      <c r="H161" s="21"/>
      <c r="I161" s="21"/>
      <c r="J161" s="21"/>
      <c r="K161" s="21"/>
      <c r="L161" s="13"/>
      <c r="M161" s="13"/>
      <c r="N161" s="13"/>
      <c r="O161" s="13"/>
      <c r="P161" s="15"/>
      <c r="Q161" s="13"/>
      <c r="R161" s="13"/>
      <c r="S161" s="13"/>
      <c r="T161" s="13"/>
      <c r="U161" s="19"/>
      <c r="V161" s="13"/>
      <c r="W161" s="20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</row>
    <row r="162" spans="1:45">
      <c r="A162" s="10"/>
      <c r="B162" s="10"/>
      <c r="C162" s="10"/>
      <c r="D162" s="10"/>
      <c r="E162" s="21"/>
      <c r="F162" s="21"/>
      <c r="G162" s="21"/>
      <c r="H162" s="21"/>
      <c r="I162" s="21"/>
      <c r="J162" s="21"/>
      <c r="K162" s="21"/>
      <c r="L162" s="13"/>
      <c r="M162" s="13"/>
      <c r="N162" s="13"/>
      <c r="O162" s="13"/>
      <c r="P162" s="15"/>
      <c r="Q162" s="13"/>
      <c r="R162" s="13"/>
      <c r="S162" s="13"/>
      <c r="T162" s="13"/>
      <c r="U162" s="19"/>
      <c r="V162" s="13"/>
      <c r="W162" s="20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</row>
    <row r="163" spans="1:45">
      <c r="A163" s="10"/>
      <c r="B163" s="10"/>
      <c r="C163" s="10"/>
      <c r="D163" s="10"/>
      <c r="E163" s="21"/>
      <c r="F163" s="21"/>
      <c r="G163" s="21"/>
      <c r="H163" s="21"/>
      <c r="I163" s="21"/>
      <c r="J163" s="21"/>
      <c r="K163" s="21"/>
      <c r="L163" s="13"/>
      <c r="M163" s="13"/>
      <c r="N163" s="13"/>
      <c r="O163" s="13"/>
      <c r="P163" s="15"/>
      <c r="Q163" s="13"/>
      <c r="R163" s="13"/>
      <c r="S163" s="13"/>
      <c r="T163" s="13"/>
      <c r="U163" s="19"/>
      <c r="V163" s="13"/>
      <c r="W163" s="20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</row>
    <row r="164" spans="1:45">
      <c r="A164" s="10"/>
      <c r="B164" s="10"/>
      <c r="C164" s="10"/>
      <c r="D164" s="10"/>
      <c r="E164" s="21"/>
      <c r="F164" s="21"/>
      <c r="G164" s="21"/>
      <c r="H164" s="21"/>
      <c r="I164" s="21"/>
      <c r="J164" s="21"/>
      <c r="K164" s="21"/>
      <c r="L164" s="13"/>
      <c r="M164" s="13"/>
      <c r="N164" s="13"/>
      <c r="O164" s="13"/>
      <c r="P164" s="15"/>
      <c r="Q164" s="13"/>
      <c r="R164" s="13"/>
      <c r="S164" s="13"/>
      <c r="T164" s="13"/>
      <c r="U164" s="19"/>
      <c r="V164" s="13"/>
      <c r="W164" s="20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</row>
    <row r="165" spans="1:45">
      <c r="A165" s="10"/>
      <c r="B165" s="10"/>
      <c r="C165" s="10"/>
      <c r="D165" s="10"/>
      <c r="E165" s="21"/>
      <c r="F165" s="21"/>
      <c r="G165" s="21"/>
      <c r="H165" s="21"/>
      <c r="I165" s="21"/>
      <c r="J165" s="21"/>
      <c r="K165" s="21"/>
      <c r="L165" s="13"/>
      <c r="M165" s="13"/>
      <c r="N165" s="13"/>
      <c r="O165" s="13"/>
      <c r="P165" s="15"/>
      <c r="Q165" s="13"/>
      <c r="R165" s="13"/>
      <c r="S165" s="13"/>
      <c r="T165" s="13"/>
      <c r="U165" s="19"/>
      <c r="V165" s="13"/>
      <c r="W165" s="20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</row>
    <row r="166" spans="1:45">
      <c r="A166" s="10"/>
      <c r="B166" s="10"/>
      <c r="C166" s="10"/>
      <c r="D166" s="10"/>
      <c r="E166" s="21"/>
      <c r="F166" s="21"/>
      <c r="G166" s="21"/>
      <c r="H166" s="21"/>
      <c r="I166" s="21"/>
      <c r="J166" s="21"/>
      <c r="K166" s="21"/>
      <c r="L166" s="13"/>
      <c r="M166" s="13"/>
      <c r="N166" s="13"/>
      <c r="O166" s="13"/>
      <c r="P166" s="15"/>
      <c r="Q166" s="13"/>
      <c r="R166" s="13"/>
      <c r="S166" s="13"/>
      <c r="T166" s="13"/>
      <c r="U166" s="19"/>
      <c r="V166" s="13"/>
      <c r="W166" s="20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</row>
    <row r="167" spans="1:45">
      <c r="A167" s="10"/>
      <c r="B167" s="10"/>
      <c r="C167" s="10"/>
      <c r="D167" s="10"/>
      <c r="E167" s="21"/>
      <c r="F167" s="21"/>
      <c r="G167" s="21"/>
      <c r="H167" s="21"/>
      <c r="I167" s="21"/>
      <c r="J167" s="21"/>
      <c r="K167" s="21"/>
      <c r="L167" s="13"/>
      <c r="M167" s="13"/>
      <c r="N167" s="13"/>
      <c r="O167" s="13"/>
      <c r="P167" s="15"/>
      <c r="Q167" s="13"/>
      <c r="R167" s="13"/>
      <c r="S167" s="13"/>
      <c r="T167" s="13"/>
      <c r="U167" s="19"/>
      <c r="V167" s="13"/>
      <c r="W167" s="20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</row>
    <row r="168" spans="1:45">
      <c r="A168" s="10"/>
      <c r="B168" s="10"/>
      <c r="C168" s="10"/>
      <c r="D168" s="10"/>
      <c r="E168" s="21"/>
      <c r="F168" s="21"/>
      <c r="G168" s="21"/>
      <c r="H168" s="21"/>
      <c r="I168" s="21"/>
      <c r="J168" s="21"/>
      <c r="K168" s="21"/>
      <c r="L168" s="13"/>
      <c r="M168" s="13"/>
      <c r="N168" s="13"/>
      <c r="O168" s="13"/>
      <c r="P168" s="15"/>
      <c r="Q168" s="13"/>
      <c r="R168" s="13"/>
      <c r="S168" s="13"/>
      <c r="T168" s="13"/>
      <c r="U168" s="19"/>
      <c r="V168" s="13"/>
      <c r="W168" s="20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</row>
    <row r="169" spans="1:45">
      <c r="A169" s="10"/>
      <c r="B169" s="10"/>
      <c r="C169" s="10"/>
      <c r="D169" s="10"/>
      <c r="E169" s="21"/>
      <c r="F169" s="21"/>
      <c r="G169" s="21"/>
      <c r="H169" s="21"/>
      <c r="I169" s="21"/>
      <c r="J169" s="21"/>
      <c r="K169" s="21"/>
      <c r="L169" s="13"/>
      <c r="M169" s="13"/>
      <c r="N169" s="13"/>
      <c r="O169" s="13"/>
      <c r="P169" s="15"/>
      <c r="Q169" s="13"/>
      <c r="R169" s="13"/>
      <c r="S169" s="13"/>
      <c r="T169" s="13"/>
      <c r="U169" s="19"/>
      <c r="V169" s="13"/>
      <c r="W169" s="20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</row>
    <row r="170" spans="1:45">
      <c r="A170" s="10"/>
      <c r="B170" s="10"/>
      <c r="C170" s="10"/>
      <c r="D170" s="10"/>
      <c r="E170" s="21"/>
      <c r="F170" s="21"/>
      <c r="G170" s="21"/>
      <c r="H170" s="21"/>
      <c r="I170" s="21"/>
      <c r="J170" s="21"/>
      <c r="K170" s="21"/>
      <c r="L170" s="13"/>
      <c r="M170" s="13"/>
      <c r="N170" s="13"/>
      <c r="O170" s="13"/>
      <c r="P170" s="15"/>
      <c r="Q170" s="13"/>
      <c r="R170" s="13"/>
      <c r="S170" s="13"/>
      <c r="T170" s="13"/>
      <c r="U170" s="19"/>
      <c r="V170" s="13"/>
      <c r="W170" s="20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</row>
    <row r="171" spans="1:45">
      <c r="A171" s="10"/>
      <c r="B171" s="10"/>
      <c r="C171" s="10"/>
      <c r="D171" s="10"/>
      <c r="E171" s="21"/>
      <c r="F171" s="21"/>
      <c r="G171" s="21"/>
      <c r="H171" s="21"/>
      <c r="I171" s="21"/>
      <c r="J171" s="21"/>
      <c r="K171" s="21"/>
      <c r="L171" s="13"/>
      <c r="M171" s="13"/>
      <c r="N171" s="13"/>
      <c r="O171" s="13"/>
      <c r="P171" s="15"/>
      <c r="Q171" s="13"/>
      <c r="R171" s="13"/>
      <c r="S171" s="13"/>
      <c r="T171" s="13"/>
      <c r="U171" s="19"/>
      <c r="V171" s="13"/>
      <c r="W171" s="20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</row>
    <row r="172" spans="1:45">
      <c r="A172" s="10"/>
      <c r="B172" s="10"/>
      <c r="C172" s="10"/>
      <c r="D172" s="10"/>
      <c r="E172" s="21"/>
      <c r="F172" s="21"/>
      <c r="G172" s="21"/>
      <c r="H172" s="21"/>
      <c r="I172" s="21"/>
      <c r="J172" s="21"/>
      <c r="K172" s="21"/>
      <c r="L172" s="13"/>
      <c r="M172" s="13"/>
      <c r="N172" s="13"/>
      <c r="O172" s="13"/>
      <c r="P172" s="15"/>
      <c r="Q172" s="13"/>
      <c r="R172" s="13"/>
      <c r="S172" s="13"/>
      <c r="T172" s="13"/>
      <c r="U172" s="19"/>
      <c r="V172" s="13"/>
      <c r="W172" s="20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</row>
    <row r="173" spans="1:45">
      <c r="A173" s="10"/>
      <c r="B173" s="10"/>
      <c r="C173" s="10"/>
      <c r="D173" s="10"/>
      <c r="E173" s="21"/>
      <c r="F173" s="21"/>
      <c r="G173" s="21"/>
      <c r="H173" s="21"/>
      <c r="I173" s="21"/>
      <c r="J173" s="21"/>
      <c r="K173" s="21"/>
      <c r="L173" s="13"/>
      <c r="M173" s="13"/>
      <c r="N173" s="13"/>
      <c r="O173" s="13"/>
      <c r="P173" s="15"/>
      <c r="Q173" s="13"/>
      <c r="R173" s="13"/>
      <c r="S173" s="13"/>
      <c r="T173" s="13"/>
      <c r="U173" s="19"/>
      <c r="V173" s="13"/>
      <c r="W173" s="20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</row>
    <row r="174" spans="1:45">
      <c r="A174" s="10"/>
      <c r="B174" s="10"/>
      <c r="C174" s="10"/>
      <c r="D174" s="10"/>
      <c r="E174" s="21"/>
      <c r="F174" s="21"/>
      <c r="G174" s="21"/>
      <c r="H174" s="21"/>
      <c r="I174" s="21"/>
      <c r="J174" s="21"/>
      <c r="K174" s="21"/>
      <c r="L174" s="13"/>
      <c r="M174" s="13"/>
      <c r="N174" s="13"/>
      <c r="O174" s="13"/>
      <c r="P174" s="15"/>
      <c r="Q174" s="13"/>
      <c r="R174" s="13"/>
      <c r="S174" s="13"/>
      <c r="T174" s="13"/>
      <c r="U174" s="19"/>
      <c r="V174" s="13"/>
      <c r="W174" s="20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</row>
    <row r="175" spans="1:45">
      <c r="A175" s="10"/>
      <c r="B175" s="10"/>
      <c r="C175" s="10"/>
      <c r="D175" s="10"/>
      <c r="E175" s="21"/>
      <c r="F175" s="21"/>
      <c r="G175" s="21"/>
      <c r="H175" s="21"/>
      <c r="I175" s="21"/>
      <c r="J175" s="21"/>
      <c r="K175" s="21"/>
      <c r="L175" s="13"/>
      <c r="M175" s="13"/>
      <c r="N175" s="13"/>
      <c r="O175" s="13"/>
      <c r="P175" s="15"/>
      <c r="Q175" s="13"/>
      <c r="R175" s="13"/>
      <c r="S175" s="13"/>
      <c r="T175" s="13"/>
      <c r="U175" s="19"/>
      <c r="V175" s="13"/>
      <c r="W175" s="20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</row>
    <row r="176" spans="1:45">
      <c r="A176" s="10"/>
      <c r="B176" s="10"/>
      <c r="C176" s="10"/>
      <c r="D176" s="10"/>
      <c r="E176" s="21"/>
      <c r="F176" s="21"/>
      <c r="G176" s="21"/>
      <c r="H176" s="21"/>
      <c r="I176" s="21"/>
      <c r="J176" s="21"/>
      <c r="K176" s="21"/>
      <c r="L176" s="13"/>
      <c r="M176" s="13"/>
      <c r="N176" s="13"/>
      <c r="O176" s="13"/>
      <c r="P176" s="15"/>
      <c r="Q176" s="13"/>
      <c r="R176" s="13"/>
      <c r="S176" s="13"/>
      <c r="T176" s="13"/>
      <c r="U176" s="19"/>
      <c r="V176" s="13"/>
      <c r="W176" s="20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</row>
    <row r="177" spans="1:45">
      <c r="A177" s="10"/>
      <c r="B177" s="10"/>
      <c r="C177" s="10"/>
      <c r="D177" s="10"/>
      <c r="E177" s="21"/>
      <c r="F177" s="21"/>
      <c r="G177" s="21"/>
      <c r="H177" s="21"/>
      <c r="I177" s="21"/>
      <c r="J177" s="21"/>
      <c r="K177" s="21"/>
      <c r="L177" s="13"/>
      <c r="M177" s="13"/>
      <c r="N177" s="13"/>
      <c r="O177" s="13"/>
      <c r="P177" s="15"/>
      <c r="Q177" s="13"/>
      <c r="R177" s="13"/>
      <c r="S177" s="13"/>
      <c r="T177" s="13"/>
      <c r="U177" s="19"/>
      <c r="V177" s="13"/>
      <c r="W177" s="20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</row>
    <row r="178" spans="1:45">
      <c r="A178" s="10"/>
      <c r="B178" s="10"/>
      <c r="C178" s="10"/>
      <c r="D178" s="10"/>
      <c r="E178" s="21"/>
      <c r="F178" s="21"/>
      <c r="G178" s="21"/>
      <c r="H178" s="21"/>
      <c r="I178" s="21"/>
      <c r="J178" s="21"/>
      <c r="K178" s="21"/>
      <c r="L178" s="13"/>
      <c r="M178" s="13"/>
      <c r="N178" s="13"/>
      <c r="O178" s="13"/>
      <c r="P178" s="15"/>
      <c r="Q178" s="13"/>
      <c r="R178" s="13"/>
      <c r="S178" s="13"/>
      <c r="T178" s="13"/>
      <c r="U178" s="19"/>
      <c r="V178" s="13"/>
      <c r="W178" s="20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</row>
    <row r="179" spans="1:45">
      <c r="A179" s="10"/>
      <c r="B179" s="10"/>
      <c r="C179" s="10"/>
      <c r="D179" s="10"/>
      <c r="E179" s="21"/>
      <c r="F179" s="21"/>
      <c r="G179" s="21"/>
      <c r="H179" s="21"/>
      <c r="I179" s="21"/>
      <c r="J179" s="21"/>
      <c r="K179" s="21"/>
      <c r="L179" s="13"/>
      <c r="M179" s="13"/>
      <c r="N179" s="13"/>
      <c r="O179" s="13"/>
      <c r="P179" s="15"/>
      <c r="Q179" s="13"/>
      <c r="R179" s="13"/>
      <c r="S179" s="13"/>
      <c r="T179" s="13"/>
      <c r="U179" s="19"/>
      <c r="V179" s="13"/>
      <c r="W179" s="20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</row>
    <row r="180" spans="1:45">
      <c r="A180" s="10"/>
      <c r="B180" s="10"/>
      <c r="C180" s="10"/>
      <c r="D180" s="10"/>
      <c r="E180" s="21"/>
      <c r="F180" s="21"/>
      <c r="G180" s="21"/>
      <c r="H180" s="21"/>
      <c r="I180" s="21"/>
      <c r="J180" s="21"/>
      <c r="K180" s="21"/>
      <c r="L180" s="13"/>
      <c r="M180" s="13"/>
      <c r="N180" s="13"/>
      <c r="O180" s="13"/>
      <c r="P180" s="15"/>
      <c r="Q180" s="13"/>
      <c r="R180" s="13"/>
      <c r="S180" s="13"/>
      <c r="T180" s="13"/>
      <c r="U180" s="19"/>
      <c r="V180" s="13"/>
      <c r="W180" s="20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</row>
    <row r="181" spans="1:45">
      <c r="A181" s="10"/>
      <c r="B181" s="10"/>
      <c r="C181" s="10"/>
      <c r="D181" s="10"/>
      <c r="E181" s="21"/>
      <c r="F181" s="21"/>
      <c r="G181" s="21"/>
      <c r="H181" s="21"/>
      <c r="I181" s="21"/>
      <c r="J181" s="21"/>
      <c r="K181" s="21"/>
      <c r="L181" s="13"/>
      <c r="M181" s="13"/>
      <c r="N181" s="13"/>
      <c r="O181" s="13"/>
      <c r="P181" s="15"/>
      <c r="Q181" s="13"/>
      <c r="R181" s="13"/>
      <c r="S181" s="13"/>
      <c r="T181" s="13"/>
      <c r="U181" s="19"/>
      <c r="V181" s="13"/>
      <c r="W181" s="20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</row>
    <row r="182" spans="1:45">
      <c r="A182" s="10"/>
      <c r="B182" s="10"/>
      <c r="C182" s="10"/>
      <c r="D182" s="10"/>
      <c r="E182" s="21"/>
      <c r="F182" s="21"/>
      <c r="G182" s="21"/>
      <c r="H182" s="21"/>
      <c r="I182" s="21"/>
      <c r="J182" s="21"/>
      <c r="K182" s="21"/>
      <c r="L182" s="13"/>
      <c r="M182" s="13"/>
      <c r="N182" s="13"/>
      <c r="O182" s="13"/>
      <c r="P182" s="15"/>
      <c r="Q182" s="13"/>
      <c r="R182" s="13"/>
      <c r="S182" s="13"/>
      <c r="T182" s="13"/>
      <c r="U182" s="19"/>
      <c r="V182" s="13"/>
      <c r="W182" s="20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</row>
    <row r="183" spans="1:45">
      <c r="A183" s="10"/>
      <c r="B183" s="10"/>
      <c r="C183" s="10"/>
      <c r="D183" s="10"/>
      <c r="E183" s="21"/>
      <c r="F183" s="21"/>
      <c r="G183" s="21"/>
      <c r="H183" s="21"/>
      <c r="I183" s="21"/>
      <c r="J183" s="21"/>
      <c r="K183" s="21"/>
      <c r="L183" s="13"/>
      <c r="M183" s="13"/>
      <c r="N183" s="13"/>
      <c r="O183" s="13"/>
      <c r="P183" s="15"/>
      <c r="Q183" s="13"/>
      <c r="R183" s="13"/>
      <c r="S183" s="13"/>
      <c r="T183" s="13"/>
      <c r="U183" s="19"/>
      <c r="V183" s="13"/>
      <c r="W183" s="20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</row>
    <row r="184" spans="1:45">
      <c r="A184" s="10"/>
      <c r="B184" s="10"/>
      <c r="C184" s="10"/>
      <c r="D184" s="10"/>
      <c r="E184" s="21"/>
      <c r="F184" s="21"/>
      <c r="G184" s="21"/>
      <c r="H184" s="21"/>
      <c r="I184" s="21"/>
      <c r="J184" s="21"/>
      <c r="K184" s="21"/>
      <c r="L184" s="13"/>
      <c r="M184" s="13"/>
      <c r="N184" s="13"/>
      <c r="O184" s="13"/>
      <c r="P184" s="15"/>
      <c r="Q184" s="13"/>
      <c r="R184" s="13"/>
      <c r="S184" s="13"/>
      <c r="T184" s="13"/>
      <c r="U184" s="19"/>
      <c r="V184" s="13"/>
      <c r="W184" s="20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</row>
    <row r="185" spans="1:45">
      <c r="A185" s="10"/>
      <c r="B185" s="10"/>
      <c r="C185" s="10"/>
      <c r="D185" s="10"/>
      <c r="E185" s="21"/>
      <c r="F185" s="21"/>
      <c r="G185" s="21"/>
      <c r="H185" s="21"/>
      <c r="I185" s="21"/>
      <c r="J185" s="21"/>
      <c r="K185" s="21"/>
      <c r="L185" s="13"/>
      <c r="M185" s="13"/>
      <c r="N185" s="13"/>
      <c r="O185" s="13"/>
      <c r="P185" s="15"/>
      <c r="Q185" s="13"/>
      <c r="R185" s="13"/>
      <c r="S185" s="13"/>
      <c r="T185" s="13"/>
      <c r="U185" s="19"/>
      <c r="V185" s="13"/>
      <c r="W185" s="20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</row>
    <row r="186" spans="1:45">
      <c r="A186" s="10"/>
      <c r="B186" s="10"/>
      <c r="C186" s="10"/>
      <c r="D186" s="10"/>
      <c r="E186" s="21"/>
      <c r="F186" s="21"/>
      <c r="G186" s="21"/>
      <c r="H186" s="21"/>
      <c r="I186" s="21"/>
      <c r="J186" s="21"/>
      <c r="K186" s="21"/>
      <c r="L186" s="13"/>
      <c r="M186" s="13"/>
      <c r="N186" s="13"/>
      <c r="O186" s="13"/>
      <c r="P186" s="15"/>
      <c r="Q186" s="13"/>
      <c r="R186" s="13"/>
      <c r="S186" s="13"/>
      <c r="T186" s="13"/>
      <c r="U186" s="19"/>
      <c r="V186" s="13"/>
      <c r="W186" s="20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</row>
    <row r="187" spans="1:45">
      <c r="A187" s="10"/>
      <c r="B187" s="10"/>
      <c r="C187" s="10"/>
      <c r="D187" s="10"/>
      <c r="E187" s="21"/>
      <c r="F187" s="21"/>
      <c r="G187" s="21"/>
      <c r="H187" s="21"/>
      <c r="I187" s="21"/>
      <c r="J187" s="21"/>
      <c r="K187" s="21"/>
      <c r="L187" s="13"/>
      <c r="M187" s="13"/>
      <c r="N187" s="13"/>
      <c r="O187" s="13"/>
      <c r="P187" s="15"/>
      <c r="Q187" s="13"/>
      <c r="R187" s="13"/>
      <c r="S187" s="13"/>
      <c r="T187" s="13"/>
      <c r="U187" s="19"/>
      <c r="V187" s="13"/>
      <c r="W187" s="20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</row>
    <row r="188" spans="1:45">
      <c r="A188" s="10"/>
      <c r="B188" s="10"/>
      <c r="C188" s="10"/>
      <c r="D188" s="10"/>
      <c r="E188" s="21"/>
      <c r="F188" s="21"/>
      <c r="G188" s="21"/>
      <c r="H188" s="21"/>
      <c r="I188" s="21"/>
      <c r="J188" s="21"/>
      <c r="K188" s="21"/>
      <c r="L188" s="13"/>
      <c r="M188" s="13"/>
      <c r="N188" s="13"/>
      <c r="O188" s="13"/>
      <c r="P188" s="15"/>
      <c r="Q188" s="13"/>
      <c r="R188" s="13"/>
      <c r="S188" s="13"/>
      <c r="T188" s="13"/>
      <c r="U188" s="19"/>
      <c r="V188" s="13"/>
      <c r="W188" s="20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</row>
    <row r="189" spans="1:45">
      <c r="A189" s="10"/>
      <c r="B189" s="10"/>
      <c r="C189" s="10"/>
      <c r="D189" s="10"/>
      <c r="E189" s="21"/>
      <c r="F189" s="21"/>
      <c r="G189" s="21"/>
      <c r="H189" s="21"/>
      <c r="I189" s="21"/>
      <c r="J189" s="21"/>
      <c r="K189" s="21"/>
      <c r="L189" s="13"/>
      <c r="M189" s="13"/>
      <c r="N189" s="13"/>
      <c r="O189" s="13"/>
      <c r="P189" s="15"/>
      <c r="Q189" s="13"/>
      <c r="R189" s="13"/>
      <c r="S189" s="13"/>
      <c r="T189" s="13"/>
      <c r="U189" s="19"/>
      <c r="V189" s="13"/>
      <c r="W189" s="20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</row>
    <row r="190" spans="1:45">
      <c r="A190" s="10"/>
      <c r="B190" s="10"/>
      <c r="C190" s="10"/>
      <c r="D190" s="10"/>
      <c r="E190" s="21"/>
      <c r="F190" s="21"/>
      <c r="G190" s="21"/>
      <c r="H190" s="21"/>
      <c r="I190" s="21"/>
      <c r="J190" s="21"/>
      <c r="K190" s="21"/>
      <c r="L190" s="13"/>
      <c r="M190" s="13"/>
      <c r="N190" s="13"/>
      <c r="O190" s="13"/>
      <c r="P190" s="15"/>
      <c r="Q190" s="13"/>
      <c r="R190" s="13"/>
      <c r="S190" s="13"/>
      <c r="T190" s="13"/>
      <c r="U190" s="19"/>
      <c r="V190" s="13"/>
      <c r="W190" s="20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</row>
    <row r="191" spans="1:45">
      <c r="A191" s="10"/>
      <c r="B191" s="10"/>
      <c r="C191" s="10"/>
      <c r="D191" s="10"/>
      <c r="E191" s="21"/>
      <c r="F191" s="21"/>
      <c r="G191" s="21"/>
      <c r="H191" s="21"/>
      <c r="I191" s="21"/>
      <c r="J191" s="21"/>
      <c r="K191" s="21"/>
      <c r="L191" s="13"/>
      <c r="M191" s="13"/>
      <c r="N191" s="13"/>
      <c r="O191" s="13"/>
      <c r="P191" s="15"/>
      <c r="Q191" s="13"/>
      <c r="R191" s="13"/>
      <c r="S191" s="13"/>
      <c r="T191" s="13"/>
      <c r="U191" s="19"/>
      <c r="V191" s="13"/>
      <c r="W191" s="20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</row>
    <row r="192" spans="1:45">
      <c r="A192" s="10"/>
      <c r="B192" s="10"/>
      <c r="C192" s="10"/>
      <c r="D192" s="10"/>
      <c r="E192" s="21"/>
      <c r="F192" s="21"/>
      <c r="G192" s="21"/>
      <c r="H192" s="21"/>
      <c r="I192" s="21"/>
      <c r="J192" s="21"/>
      <c r="K192" s="21"/>
      <c r="L192" s="13"/>
      <c r="M192" s="13"/>
      <c r="N192" s="13"/>
      <c r="O192" s="13"/>
      <c r="P192" s="15"/>
      <c r="Q192" s="13"/>
      <c r="R192" s="13"/>
      <c r="S192" s="13"/>
      <c r="T192" s="13"/>
      <c r="U192" s="19"/>
      <c r="V192" s="13"/>
      <c r="W192" s="20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</row>
    <row r="193" spans="1:45">
      <c r="A193" s="10"/>
      <c r="B193" s="10"/>
      <c r="C193" s="10"/>
      <c r="D193" s="10"/>
      <c r="E193" s="21"/>
      <c r="F193" s="21"/>
      <c r="G193" s="21"/>
      <c r="H193" s="21"/>
      <c r="I193" s="21"/>
      <c r="J193" s="21"/>
      <c r="K193" s="21"/>
      <c r="L193" s="13"/>
      <c r="M193" s="13"/>
      <c r="N193" s="13"/>
      <c r="O193" s="13"/>
      <c r="P193" s="15"/>
      <c r="Q193" s="13"/>
      <c r="R193" s="13"/>
      <c r="S193" s="13"/>
      <c r="T193" s="13"/>
      <c r="U193" s="19"/>
      <c r="V193" s="13"/>
      <c r="W193" s="20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</row>
    <row r="194" spans="1:45">
      <c r="A194" s="10"/>
      <c r="B194" s="10"/>
      <c r="C194" s="10"/>
      <c r="D194" s="10"/>
      <c r="E194" s="21"/>
      <c r="F194" s="21"/>
      <c r="G194" s="21"/>
      <c r="H194" s="21"/>
      <c r="I194" s="21"/>
      <c r="J194" s="21"/>
      <c r="K194" s="21"/>
      <c r="L194" s="13"/>
      <c r="M194" s="13"/>
      <c r="N194" s="13"/>
      <c r="O194" s="13"/>
      <c r="P194" s="15"/>
      <c r="Q194" s="13"/>
      <c r="R194" s="13"/>
      <c r="S194" s="13"/>
      <c r="T194" s="13"/>
      <c r="U194" s="19"/>
      <c r="V194" s="13"/>
      <c r="W194" s="20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</row>
    <row r="195" spans="1:45">
      <c r="A195" s="10"/>
      <c r="B195" s="10"/>
      <c r="C195" s="10"/>
      <c r="D195" s="10"/>
      <c r="E195" s="21"/>
      <c r="F195" s="21"/>
      <c r="G195" s="21"/>
      <c r="H195" s="21"/>
      <c r="I195" s="21"/>
      <c r="J195" s="21"/>
      <c r="K195" s="21"/>
      <c r="L195" s="13"/>
      <c r="M195" s="13"/>
      <c r="N195" s="13"/>
      <c r="O195" s="13"/>
      <c r="P195" s="15"/>
      <c r="Q195" s="13"/>
      <c r="R195" s="13"/>
      <c r="S195" s="13"/>
      <c r="T195" s="13"/>
      <c r="U195" s="19"/>
      <c r="V195" s="13"/>
      <c r="W195" s="20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</row>
    <row r="196" spans="1:45">
      <c r="A196" s="10"/>
      <c r="B196" s="10"/>
      <c r="C196" s="10"/>
      <c r="D196" s="10"/>
      <c r="E196" s="21"/>
      <c r="F196" s="21"/>
      <c r="G196" s="21"/>
      <c r="H196" s="21"/>
      <c r="I196" s="21"/>
      <c r="J196" s="21"/>
      <c r="K196" s="21"/>
      <c r="L196" s="13"/>
      <c r="M196" s="13"/>
      <c r="N196" s="13"/>
      <c r="O196" s="13"/>
      <c r="P196" s="15"/>
      <c r="Q196" s="13"/>
      <c r="R196" s="13"/>
      <c r="S196" s="13"/>
      <c r="T196" s="13"/>
      <c r="U196" s="19"/>
      <c r="V196" s="13"/>
      <c r="W196" s="20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</row>
    <row r="197" spans="1:45">
      <c r="A197" s="10"/>
      <c r="B197" s="10"/>
      <c r="C197" s="10"/>
      <c r="D197" s="10"/>
      <c r="E197" s="21"/>
      <c r="F197" s="21"/>
      <c r="G197" s="21"/>
      <c r="H197" s="21"/>
      <c r="I197" s="21"/>
      <c r="J197" s="21"/>
      <c r="K197" s="21"/>
      <c r="L197" s="13"/>
      <c r="M197" s="13"/>
      <c r="N197" s="13"/>
      <c r="O197" s="13"/>
      <c r="P197" s="15"/>
      <c r="Q197" s="13"/>
      <c r="R197" s="13"/>
      <c r="S197" s="13"/>
      <c r="T197" s="13"/>
      <c r="U197" s="19"/>
      <c r="V197" s="13"/>
      <c r="W197" s="20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</row>
    <row r="198" spans="1:45">
      <c r="A198" s="10"/>
      <c r="B198" s="10"/>
      <c r="C198" s="10"/>
      <c r="D198" s="10"/>
      <c r="E198" s="21"/>
      <c r="F198" s="21"/>
      <c r="G198" s="21"/>
      <c r="H198" s="21"/>
      <c r="I198" s="21"/>
      <c r="J198" s="21"/>
      <c r="K198" s="21"/>
      <c r="L198" s="13"/>
      <c r="M198" s="13"/>
      <c r="N198" s="13"/>
      <c r="O198" s="13"/>
      <c r="P198" s="15"/>
      <c r="Q198" s="13"/>
      <c r="R198" s="13"/>
      <c r="S198" s="13"/>
      <c r="T198" s="13"/>
      <c r="U198" s="19"/>
      <c r="V198" s="13"/>
      <c r="W198" s="20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</row>
    <row r="199" spans="1:45">
      <c r="A199" s="10"/>
      <c r="B199" s="10"/>
      <c r="C199" s="10"/>
      <c r="D199" s="10"/>
      <c r="E199" s="21"/>
      <c r="F199" s="21"/>
      <c r="G199" s="21"/>
      <c r="H199" s="21"/>
      <c r="I199" s="21"/>
      <c r="J199" s="21"/>
      <c r="K199" s="21"/>
      <c r="L199" s="13"/>
      <c r="M199" s="13"/>
      <c r="N199" s="13"/>
      <c r="O199" s="13"/>
      <c r="P199" s="15"/>
      <c r="Q199" s="13"/>
      <c r="R199" s="13"/>
      <c r="S199" s="13"/>
      <c r="T199" s="13"/>
      <c r="U199" s="19"/>
      <c r="V199" s="13"/>
      <c r="W199" s="20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</row>
    <row r="200" spans="1:45">
      <c r="A200" s="10"/>
      <c r="B200" s="10"/>
      <c r="C200" s="10"/>
      <c r="D200" s="10"/>
      <c r="E200" s="21"/>
      <c r="F200" s="21"/>
      <c r="G200" s="21"/>
      <c r="H200" s="21"/>
      <c r="I200" s="21"/>
      <c r="J200" s="21"/>
      <c r="K200" s="21"/>
      <c r="L200" s="13"/>
      <c r="M200" s="13"/>
      <c r="N200" s="13"/>
      <c r="O200" s="13"/>
      <c r="P200" s="15"/>
      <c r="Q200" s="13"/>
      <c r="R200" s="13"/>
      <c r="S200" s="13"/>
      <c r="T200" s="13"/>
      <c r="U200" s="19"/>
      <c r="V200" s="13"/>
      <c r="W200" s="20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</row>
    <row r="201" spans="1:45">
      <c r="A201" s="10"/>
      <c r="B201" s="10"/>
      <c r="C201" s="10"/>
      <c r="D201" s="10"/>
      <c r="E201" s="21"/>
      <c r="F201" s="21"/>
      <c r="G201" s="21"/>
      <c r="H201" s="21"/>
      <c r="I201" s="21"/>
      <c r="J201" s="21"/>
      <c r="K201" s="21"/>
      <c r="L201" s="13"/>
      <c r="M201" s="13"/>
      <c r="N201" s="13"/>
      <c r="O201" s="13"/>
      <c r="P201" s="15"/>
      <c r="Q201" s="13"/>
      <c r="R201" s="13"/>
      <c r="S201" s="13"/>
      <c r="T201" s="13"/>
      <c r="U201" s="19"/>
      <c r="V201" s="13"/>
      <c r="W201" s="20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</row>
    <row r="202" spans="1:45">
      <c r="A202" s="10"/>
      <c r="B202" s="10"/>
      <c r="C202" s="10"/>
      <c r="D202" s="10"/>
      <c r="E202" s="21"/>
      <c r="F202" s="21"/>
      <c r="G202" s="21"/>
      <c r="H202" s="21"/>
      <c r="I202" s="21"/>
      <c r="J202" s="21"/>
      <c r="K202" s="21"/>
      <c r="L202" s="13"/>
      <c r="M202" s="13"/>
      <c r="N202" s="13"/>
      <c r="O202" s="13"/>
      <c r="P202" s="15"/>
      <c r="Q202" s="13"/>
      <c r="R202" s="13"/>
      <c r="S202" s="13"/>
      <c r="T202" s="13"/>
      <c r="U202" s="19"/>
      <c r="V202" s="13"/>
      <c r="W202" s="20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</row>
    <row r="203" spans="1:45">
      <c r="A203" s="10"/>
      <c r="B203" s="10"/>
      <c r="C203" s="10"/>
      <c r="D203" s="10"/>
      <c r="E203" s="21"/>
      <c r="F203" s="21"/>
      <c r="G203" s="21"/>
      <c r="H203" s="21"/>
      <c r="I203" s="21"/>
      <c r="J203" s="21"/>
      <c r="K203" s="21"/>
      <c r="L203" s="13"/>
      <c r="M203" s="13"/>
      <c r="N203" s="13"/>
      <c r="O203" s="13"/>
      <c r="P203" s="15"/>
      <c r="Q203" s="13"/>
      <c r="R203" s="13"/>
      <c r="S203" s="13"/>
      <c r="T203" s="13"/>
      <c r="U203" s="19"/>
      <c r="V203" s="13"/>
      <c r="W203" s="20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</row>
    <row r="204" spans="1:45">
      <c r="A204" s="10"/>
      <c r="B204" s="10"/>
      <c r="C204" s="10"/>
      <c r="D204" s="10"/>
      <c r="E204" s="21"/>
      <c r="F204" s="21"/>
      <c r="G204" s="21"/>
      <c r="H204" s="21"/>
      <c r="I204" s="21"/>
      <c r="J204" s="21"/>
      <c r="K204" s="21"/>
      <c r="L204" s="13"/>
      <c r="M204" s="13"/>
      <c r="N204" s="13"/>
      <c r="O204" s="13"/>
      <c r="P204" s="15"/>
      <c r="Q204" s="13"/>
      <c r="R204" s="13"/>
      <c r="S204" s="13"/>
      <c r="T204" s="13"/>
      <c r="U204" s="19"/>
      <c r="V204" s="13"/>
      <c r="W204" s="20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</row>
    <row r="205" spans="1:45">
      <c r="A205" s="10"/>
      <c r="B205" s="10"/>
      <c r="C205" s="10"/>
      <c r="D205" s="10"/>
      <c r="E205" s="21"/>
      <c r="F205" s="21"/>
      <c r="G205" s="21"/>
      <c r="H205" s="21"/>
      <c r="I205" s="21"/>
      <c r="J205" s="21"/>
      <c r="K205" s="21"/>
      <c r="L205" s="13"/>
      <c r="M205" s="13"/>
      <c r="N205" s="13"/>
      <c r="O205" s="13"/>
      <c r="P205" s="15"/>
      <c r="Q205" s="13"/>
      <c r="R205" s="13"/>
      <c r="S205" s="13"/>
      <c r="T205" s="13"/>
      <c r="U205" s="19"/>
      <c r="V205" s="13"/>
      <c r="W205" s="20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</row>
    <row r="206" spans="1:45">
      <c r="A206" s="10"/>
      <c r="B206" s="10"/>
      <c r="C206" s="10"/>
      <c r="D206" s="10"/>
      <c r="E206" s="21"/>
      <c r="F206" s="21"/>
      <c r="G206" s="21"/>
      <c r="H206" s="21"/>
      <c r="I206" s="21"/>
      <c r="J206" s="21"/>
      <c r="K206" s="21"/>
      <c r="L206" s="13"/>
      <c r="M206" s="13"/>
      <c r="N206" s="13"/>
      <c r="O206" s="13"/>
      <c r="P206" s="15"/>
      <c r="Q206" s="13"/>
      <c r="R206" s="13"/>
      <c r="S206" s="13"/>
      <c r="T206" s="13"/>
      <c r="U206" s="19"/>
      <c r="V206" s="13"/>
      <c r="W206" s="20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</row>
    <row r="207" spans="1:45">
      <c r="A207" s="10"/>
      <c r="B207" s="10"/>
      <c r="C207" s="10"/>
      <c r="D207" s="10"/>
      <c r="E207" s="21"/>
      <c r="F207" s="21"/>
      <c r="G207" s="21"/>
      <c r="H207" s="21"/>
      <c r="I207" s="21"/>
      <c r="J207" s="21"/>
      <c r="K207" s="21"/>
      <c r="L207" s="13"/>
      <c r="M207" s="13"/>
      <c r="N207" s="13"/>
      <c r="O207" s="13"/>
      <c r="P207" s="15"/>
      <c r="Q207" s="13"/>
      <c r="R207" s="13"/>
      <c r="S207" s="13"/>
      <c r="T207" s="13"/>
      <c r="U207" s="19"/>
      <c r="V207" s="13"/>
      <c r="W207" s="20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</row>
    <row r="208" spans="1:45">
      <c r="A208" s="10"/>
      <c r="B208" s="10"/>
      <c r="C208" s="10"/>
      <c r="D208" s="10"/>
      <c r="E208" s="21"/>
      <c r="F208" s="21"/>
      <c r="G208" s="21"/>
      <c r="H208" s="21"/>
      <c r="I208" s="21"/>
      <c r="J208" s="21"/>
      <c r="K208" s="21"/>
      <c r="L208" s="13"/>
      <c r="M208" s="13"/>
      <c r="N208" s="13"/>
      <c r="O208" s="13"/>
      <c r="P208" s="15"/>
      <c r="Q208" s="13"/>
      <c r="R208" s="13"/>
      <c r="S208" s="13"/>
      <c r="T208" s="13"/>
      <c r="U208" s="19"/>
      <c r="V208" s="13"/>
      <c r="W208" s="20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</row>
    <row r="209" spans="1:45">
      <c r="A209" s="10"/>
      <c r="B209" s="10"/>
      <c r="C209" s="10"/>
      <c r="D209" s="10"/>
      <c r="E209" s="21"/>
      <c r="F209" s="21"/>
      <c r="G209" s="21"/>
      <c r="H209" s="21"/>
      <c r="I209" s="21"/>
      <c r="J209" s="21"/>
      <c r="K209" s="21"/>
      <c r="L209" s="13"/>
      <c r="M209" s="13"/>
      <c r="N209" s="13"/>
      <c r="O209" s="13"/>
      <c r="P209" s="15"/>
      <c r="Q209" s="13"/>
      <c r="R209" s="13"/>
      <c r="S209" s="13"/>
      <c r="T209" s="13"/>
      <c r="U209" s="19"/>
      <c r="V209" s="13"/>
      <c r="W209" s="20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</row>
    <row r="210" spans="1:45">
      <c r="A210" s="10"/>
      <c r="B210" s="10"/>
      <c r="C210" s="10"/>
      <c r="D210" s="10"/>
      <c r="E210" s="21"/>
      <c r="F210" s="21"/>
      <c r="G210" s="21"/>
      <c r="H210" s="21"/>
      <c r="I210" s="21"/>
      <c r="J210" s="21"/>
      <c r="K210" s="21"/>
      <c r="L210" s="13"/>
      <c r="M210" s="13"/>
      <c r="N210" s="13"/>
      <c r="O210" s="13"/>
      <c r="P210" s="15"/>
      <c r="Q210" s="13"/>
      <c r="R210" s="13"/>
      <c r="S210" s="13"/>
      <c r="T210" s="13"/>
      <c r="U210" s="19"/>
      <c r="V210" s="13"/>
      <c r="W210" s="20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</row>
    <row r="211" spans="1:45">
      <c r="A211" s="10"/>
      <c r="B211" s="10"/>
      <c r="C211" s="10"/>
      <c r="D211" s="10"/>
      <c r="E211" s="21"/>
      <c r="F211" s="21"/>
      <c r="G211" s="21"/>
      <c r="H211" s="21"/>
      <c r="I211" s="21"/>
      <c r="J211" s="21"/>
      <c r="K211" s="21"/>
      <c r="L211" s="13"/>
      <c r="M211" s="13"/>
      <c r="N211" s="13"/>
      <c r="O211" s="13"/>
      <c r="P211" s="15"/>
      <c r="Q211" s="13"/>
      <c r="R211" s="13"/>
      <c r="S211" s="13"/>
      <c r="T211" s="13"/>
      <c r="U211" s="19"/>
      <c r="V211" s="13"/>
      <c r="W211" s="20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</row>
    <row r="212" spans="1:45">
      <c r="A212" s="10"/>
      <c r="B212" s="10"/>
      <c r="C212" s="10"/>
      <c r="D212" s="10"/>
      <c r="E212" s="21"/>
      <c r="F212" s="21"/>
      <c r="G212" s="21"/>
      <c r="H212" s="21"/>
      <c r="I212" s="21"/>
      <c r="J212" s="21"/>
      <c r="K212" s="21"/>
      <c r="L212" s="13"/>
      <c r="M212" s="13"/>
      <c r="N212" s="13"/>
      <c r="O212" s="13"/>
      <c r="P212" s="15"/>
      <c r="Q212" s="13"/>
      <c r="R212" s="13"/>
      <c r="S212" s="13"/>
      <c r="T212" s="13"/>
      <c r="U212" s="19"/>
      <c r="V212" s="13"/>
      <c r="W212" s="20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</row>
    <row r="213" spans="1:45">
      <c r="A213" s="10"/>
      <c r="B213" s="10"/>
      <c r="C213" s="10"/>
      <c r="D213" s="10"/>
      <c r="E213" s="21"/>
      <c r="F213" s="21"/>
      <c r="G213" s="21"/>
      <c r="H213" s="21"/>
      <c r="I213" s="21"/>
      <c r="J213" s="21"/>
      <c r="K213" s="21"/>
      <c r="L213" s="13"/>
      <c r="M213" s="13"/>
      <c r="N213" s="13"/>
      <c r="O213" s="13"/>
      <c r="P213" s="15"/>
      <c r="Q213" s="13"/>
      <c r="R213" s="13"/>
      <c r="S213" s="13"/>
      <c r="T213" s="13"/>
      <c r="U213" s="19"/>
      <c r="V213" s="13"/>
      <c r="W213" s="20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</row>
    <row r="214" spans="1:45">
      <c r="A214" s="10"/>
      <c r="B214" s="10"/>
      <c r="C214" s="10"/>
      <c r="D214" s="10"/>
      <c r="E214" s="21"/>
      <c r="F214" s="21"/>
      <c r="G214" s="21"/>
      <c r="H214" s="21"/>
      <c r="I214" s="21"/>
      <c r="J214" s="21"/>
      <c r="K214" s="21"/>
      <c r="L214" s="13"/>
      <c r="M214" s="13"/>
      <c r="N214" s="13"/>
      <c r="O214" s="13"/>
      <c r="P214" s="15"/>
      <c r="Q214" s="13"/>
      <c r="R214" s="13"/>
      <c r="S214" s="13"/>
      <c r="T214" s="13"/>
      <c r="U214" s="19"/>
      <c r="V214" s="13"/>
      <c r="W214" s="20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</row>
    <row r="215" spans="1:45">
      <c r="A215" s="10"/>
      <c r="B215" s="10"/>
      <c r="C215" s="10"/>
      <c r="D215" s="10"/>
      <c r="E215" s="21"/>
      <c r="F215" s="21"/>
      <c r="G215" s="21"/>
      <c r="H215" s="21"/>
      <c r="I215" s="21"/>
      <c r="J215" s="21"/>
      <c r="K215" s="21"/>
      <c r="L215" s="13"/>
      <c r="M215" s="13"/>
      <c r="N215" s="13"/>
      <c r="O215" s="13"/>
      <c r="P215" s="15"/>
      <c r="Q215" s="13"/>
      <c r="R215" s="13"/>
      <c r="S215" s="13"/>
      <c r="T215" s="13"/>
      <c r="U215" s="19"/>
      <c r="V215" s="13"/>
      <c r="W215" s="20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</row>
    <row r="216" spans="1:45">
      <c r="A216" s="10"/>
      <c r="B216" s="10"/>
      <c r="C216" s="10"/>
      <c r="D216" s="10"/>
      <c r="E216" s="21"/>
      <c r="F216" s="21"/>
      <c r="G216" s="21"/>
      <c r="H216" s="21"/>
      <c r="I216" s="21"/>
      <c r="J216" s="21"/>
      <c r="K216" s="21"/>
      <c r="L216" s="13"/>
      <c r="M216" s="13"/>
      <c r="N216" s="13"/>
      <c r="O216" s="13"/>
      <c r="P216" s="15"/>
      <c r="Q216" s="13"/>
      <c r="R216" s="13"/>
      <c r="S216" s="13"/>
      <c r="T216" s="13"/>
      <c r="U216" s="19"/>
      <c r="V216" s="13"/>
      <c r="W216" s="20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</row>
    <row r="217" spans="1:45">
      <c r="A217" s="10"/>
      <c r="B217" s="10"/>
      <c r="C217" s="10"/>
      <c r="D217" s="10"/>
      <c r="E217" s="21"/>
      <c r="F217" s="21"/>
      <c r="G217" s="21"/>
      <c r="H217" s="21"/>
      <c r="I217" s="21"/>
      <c r="J217" s="21"/>
      <c r="K217" s="21"/>
      <c r="L217" s="13"/>
      <c r="M217" s="13"/>
      <c r="N217" s="13"/>
      <c r="O217" s="13"/>
      <c r="P217" s="15"/>
      <c r="Q217" s="13"/>
      <c r="R217" s="13"/>
      <c r="S217" s="13"/>
      <c r="T217" s="13"/>
      <c r="U217" s="19"/>
      <c r="V217" s="13"/>
      <c r="W217" s="20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</row>
    <row r="218" spans="1:45">
      <c r="A218" s="10"/>
      <c r="B218" s="10"/>
      <c r="C218" s="10"/>
      <c r="D218" s="10"/>
      <c r="E218" s="21"/>
      <c r="F218" s="21"/>
      <c r="G218" s="21"/>
      <c r="H218" s="21"/>
      <c r="I218" s="21"/>
      <c r="J218" s="21"/>
      <c r="K218" s="21"/>
      <c r="L218" s="13"/>
      <c r="M218" s="13"/>
      <c r="N218" s="13"/>
      <c r="O218" s="13"/>
      <c r="P218" s="15"/>
      <c r="Q218" s="13"/>
      <c r="R218" s="13"/>
      <c r="S218" s="13"/>
      <c r="T218" s="13"/>
      <c r="U218" s="19"/>
      <c r="V218" s="13"/>
      <c r="W218" s="20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</row>
    <row r="219" spans="1:45">
      <c r="A219" s="10"/>
      <c r="B219" s="10"/>
      <c r="C219" s="10"/>
      <c r="D219" s="10"/>
      <c r="E219" s="21"/>
      <c r="F219" s="21"/>
      <c r="G219" s="21"/>
      <c r="H219" s="21"/>
      <c r="I219" s="21"/>
      <c r="J219" s="21"/>
      <c r="K219" s="21"/>
      <c r="L219" s="13"/>
      <c r="M219" s="13"/>
      <c r="N219" s="13"/>
      <c r="O219" s="13"/>
      <c r="P219" s="15"/>
      <c r="Q219" s="13"/>
      <c r="R219" s="13"/>
      <c r="S219" s="13"/>
      <c r="T219" s="13"/>
      <c r="U219" s="19"/>
      <c r="V219" s="13"/>
      <c r="W219" s="20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</row>
    <row r="220" spans="1:45">
      <c r="A220" s="10"/>
      <c r="B220" s="10"/>
      <c r="C220" s="10"/>
      <c r="D220" s="10"/>
      <c r="E220" s="21"/>
      <c r="F220" s="21"/>
      <c r="G220" s="21"/>
      <c r="H220" s="21"/>
      <c r="I220" s="21"/>
      <c r="J220" s="21"/>
      <c r="K220" s="21"/>
      <c r="L220" s="13"/>
      <c r="M220" s="13"/>
      <c r="N220" s="13"/>
      <c r="O220" s="13"/>
      <c r="P220" s="15"/>
      <c r="Q220" s="13"/>
      <c r="R220" s="13"/>
      <c r="S220" s="13"/>
      <c r="T220" s="13"/>
      <c r="U220" s="19"/>
      <c r="V220" s="13"/>
      <c r="W220" s="20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</row>
    <row r="221" spans="1:45">
      <c r="A221" s="10"/>
      <c r="B221" s="10"/>
      <c r="C221" s="10"/>
      <c r="D221" s="10"/>
      <c r="E221" s="21"/>
      <c r="F221" s="21"/>
      <c r="G221" s="21"/>
      <c r="H221" s="21"/>
      <c r="I221" s="21"/>
      <c r="J221" s="21"/>
      <c r="K221" s="21"/>
      <c r="L221" s="13"/>
      <c r="M221" s="13"/>
      <c r="N221" s="13"/>
      <c r="O221" s="13"/>
      <c r="P221" s="15"/>
      <c r="Q221" s="13"/>
      <c r="R221" s="13"/>
      <c r="S221" s="13"/>
      <c r="T221" s="13"/>
      <c r="U221" s="19"/>
      <c r="V221" s="13"/>
      <c r="W221" s="20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</row>
    <row r="222" spans="1:45">
      <c r="A222" s="10"/>
      <c r="B222" s="10"/>
      <c r="C222" s="10"/>
      <c r="D222" s="10"/>
      <c r="E222" s="21"/>
      <c r="F222" s="21"/>
      <c r="G222" s="21"/>
      <c r="H222" s="21"/>
      <c r="I222" s="21"/>
      <c r="J222" s="21"/>
      <c r="K222" s="21"/>
      <c r="L222" s="13"/>
      <c r="M222" s="13"/>
      <c r="N222" s="13"/>
      <c r="O222" s="13"/>
      <c r="P222" s="15"/>
      <c r="Q222" s="13"/>
      <c r="R222" s="13"/>
      <c r="S222" s="13"/>
      <c r="T222" s="13"/>
      <c r="U222" s="19"/>
      <c r="V222" s="13"/>
      <c r="W222" s="20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</row>
    <row r="223" spans="1:45">
      <c r="A223" s="10"/>
      <c r="B223" s="10"/>
      <c r="C223" s="10"/>
      <c r="D223" s="10"/>
      <c r="E223" s="21"/>
      <c r="F223" s="21"/>
      <c r="G223" s="21"/>
      <c r="H223" s="21"/>
      <c r="I223" s="21"/>
      <c r="J223" s="21"/>
      <c r="K223" s="21"/>
      <c r="L223" s="13"/>
      <c r="M223" s="13"/>
      <c r="N223" s="13"/>
      <c r="O223" s="13"/>
      <c r="P223" s="15"/>
      <c r="Q223" s="13"/>
      <c r="R223" s="13"/>
      <c r="S223" s="13"/>
      <c r="T223" s="13"/>
      <c r="U223" s="19"/>
      <c r="V223" s="13"/>
      <c r="W223" s="20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</row>
    <row r="224" spans="1:45">
      <c r="A224" s="10"/>
      <c r="B224" s="10"/>
      <c r="C224" s="10"/>
      <c r="D224" s="10"/>
      <c r="E224" s="21"/>
      <c r="F224" s="21"/>
      <c r="G224" s="21"/>
      <c r="H224" s="21"/>
      <c r="I224" s="21"/>
      <c r="J224" s="21"/>
      <c r="K224" s="21"/>
      <c r="L224" s="13"/>
      <c r="M224" s="13"/>
      <c r="N224" s="13"/>
      <c r="O224" s="13"/>
      <c r="P224" s="15"/>
      <c r="Q224" s="13"/>
      <c r="R224" s="13"/>
      <c r="S224" s="13"/>
      <c r="T224" s="13"/>
      <c r="U224" s="19"/>
      <c r="V224" s="13"/>
      <c r="W224" s="20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</row>
    <row r="225" spans="1:45">
      <c r="A225" s="10"/>
      <c r="B225" s="10"/>
      <c r="C225" s="10"/>
      <c r="D225" s="10"/>
      <c r="E225" s="21"/>
      <c r="F225" s="21"/>
      <c r="G225" s="21"/>
      <c r="H225" s="21"/>
      <c r="I225" s="21"/>
      <c r="J225" s="21"/>
      <c r="K225" s="21"/>
      <c r="L225" s="13"/>
      <c r="M225" s="13"/>
      <c r="N225" s="13"/>
      <c r="O225" s="13"/>
      <c r="P225" s="15"/>
      <c r="Q225" s="13"/>
      <c r="R225" s="13"/>
      <c r="S225" s="13"/>
      <c r="T225" s="13"/>
      <c r="U225" s="19"/>
      <c r="V225" s="13"/>
      <c r="W225" s="20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</row>
    <row r="226" spans="1:45">
      <c r="A226" s="10"/>
      <c r="B226" s="10"/>
      <c r="C226" s="10"/>
      <c r="D226" s="10"/>
      <c r="E226" s="21"/>
      <c r="F226" s="21"/>
      <c r="G226" s="21"/>
      <c r="H226" s="21"/>
      <c r="I226" s="21"/>
      <c r="J226" s="21"/>
      <c r="K226" s="21"/>
      <c r="L226" s="13"/>
      <c r="M226" s="13"/>
      <c r="N226" s="13"/>
      <c r="O226" s="13"/>
      <c r="P226" s="15"/>
      <c r="Q226" s="13"/>
      <c r="R226" s="13"/>
      <c r="S226" s="13"/>
      <c r="T226" s="13"/>
      <c r="U226" s="19"/>
      <c r="V226" s="13"/>
      <c r="W226" s="20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</row>
    <row r="227" spans="1:45">
      <c r="A227" s="10"/>
      <c r="B227" s="10"/>
      <c r="C227" s="10"/>
      <c r="D227" s="10"/>
      <c r="E227" s="21"/>
      <c r="F227" s="21"/>
      <c r="G227" s="21"/>
      <c r="H227" s="21"/>
      <c r="I227" s="21"/>
      <c r="J227" s="21"/>
      <c r="K227" s="21"/>
      <c r="L227" s="13"/>
      <c r="M227" s="13"/>
      <c r="N227" s="13"/>
      <c r="O227" s="13"/>
      <c r="P227" s="15"/>
      <c r="Q227" s="13"/>
      <c r="R227" s="13"/>
      <c r="S227" s="13"/>
      <c r="T227" s="13"/>
      <c r="U227" s="19"/>
      <c r="V227" s="13"/>
      <c r="W227" s="20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</row>
    <row r="228" spans="1:45">
      <c r="A228" s="10"/>
      <c r="B228" s="10"/>
      <c r="C228" s="10"/>
      <c r="D228" s="10"/>
      <c r="E228" s="21"/>
      <c r="F228" s="21"/>
      <c r="G228" s="21"/>
      <c r="H228" s="21"/>
      <c r="I228" s="21"/>
      <c r="J228" s="21"/>
      <c r="K228" s="21"/>
      <c r="L228" s="13"/>
      <c r="M228" s="13"/>
      <c r="N228" s="13"/>
      <c r="O228" s="13"/>
      <c r="P228" s="15"/>
      <c r="Q228" s="13"/>
      <c r="R228" s="13"/>
      <c r="S228" s="13"/>
      <c r="T228" s="13"/>
      <c r="U228" s="19"/>
      <c r="V228" s="13"/>
      <c r="W228" s="20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</row>
    <row r="229" spans="1:45">
      <c r="A229" s="10"/>
      <c r="B229" s="10"/>
      <c r="C229" s="10"/>
      <c r="D229" s="10"/>
      <c r="E229" s="21"/>
      <c r="F229" s="21"/>
      <c r="G229" s="21"/>
      <c r="H229" s="21"/>
      <c r="I229" s="21"/>
      <c r="J229" s="21"/>
      <c r="K229" s="21"/>
      <c r="L229" s="13"/>
      <c r="M229" s="13"/>
      <c r="N229" s="13"/>
      <c r="O229" s="13"/>
      <c r="P229" s="15"/>
      <c r="Q229" s="13"/>
      <c r="R229" s="13"/>
      <c r="S229" s="13"/>
      <c r="T229" s="13"/>
      <c r="U229" s="19"/>
      <c r="V229" s="13"/>
      <c r="W229" s="20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</row>
    <row r="230" spans="1:45">
      <c r="A230" s="10"/>
      <c r="B230" s="10"/>
      <c r="C230" s="10"/>
      <c r="D230" s="10"/>
      <c r="E230" s="21"/>
      <c r="F230" s="21"/>
      <c r="G230" s="21"/>
      <c r="H230" s="21"/>
      <c r="I230" s="21"/>
      <c r="J230" s="21"/>
      <c r="K230" s="21"/>
      <c r="L230" s="13"/>
      <c r="M230" s="13"/>
      <c r="N230" s="13"/>
      <c r="O230" s="13"/>
      <c r="P230" s="15"/>
      <c r="Q230" s="13"/>
      <c r="R230" s="13"/>
      <c r="S230" s="13"/>
      <c r="T230" s="13"/>
      <c r="U230" s="19"/>
      <c r="V230" s="13"/>
      <c r="W230" s="20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</row>
    <row r="231" spans="1:45">
      <c r="A231" s="10"/>
      <c r="B231" s="10"/>
      <c r="C231" s="10"/>
      <c r="D231" s="10"/>
      <c r="E231" s="21"/>
      <c r="F231" s="21"/>
      <c r="G231" s="21"/>
      <c r="H231" s="21"/>
      <c r="I231" s="21"/>
      <c r="J231" s="21"/>
      <c r="K231" s="21"/>
      <c r="L231" s="13"/>
      <c r="M231" s="13"/>
      <c r="N231" s="13"/>
      <c r="O231" s="13"/>
      <c r="P231" s="15"/>
      <c r="Q231" s="13"/>
      <c r="R231" s="13"/>
      <c r="S231" s="13"/>
      <c r="T231" s="13"/>
      <c r="U231" s="19"/>
      <c r="V231" s="13"/>
      <c r="W231" s="20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</row>
    <row r="232" spans="1:45">
      <c r="A232" s="10"/>
      <c r="B232" s="10"/>
      <c r="C232" s="10"/>
      <c r="D232" s="10"/>
      <c r="E232" s="21"/>
      <c r="F232" s="21"/>
      <c r="G232" s="21"/>
      <c r="H232" s="21"/>
      <c r="I232" s="21"/>
      <c r="J232" s="21"/>
      <c r="K232" s="21"/>
      <c r="L232" s="13"/>
      <c r="M232" s="13"/>
      <c r="N232" s="13"/>
      <c r="O232" s="13"/>
      <c r="P232" s="15"/>
      <c r="Q232" s="13"/>
      <c r="R232" s="13"/>
      <c r="S232" s="13"/>
      <c r="T232" s="13"/>
      <c r="U232" s="19"/>
      <c r="V232" s="13"/>
      <c r="W232" s="20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</row>
    <row r="233" spans="1:45">
      <c r="A233" s="10"/>
      <c r="B233" s="10"/>
      <c r="C233" s="10"/>
      <c r="D233" s="10"/>
      <c r="E233" s="21"/>
      <c r="F233" s="21"/>
      <c r="G233" s="21"/>
      <c r="H233" s="21"/>
      <c r="I233" s="21"/>
      <c r="J233" s="21"/>
      <c r="K233" s="21"/>
      <c r="L233" s="13"/>
      <c r="M233" s="13"/>
      <c r="N233" s="13"/>
      <c r="O233" s="13"/>
      <c r="P233" s="15"/>
      <c r="Q233" s="13"/>
      <c r="R233" s="13"/>
      <c r="S233" s="13"/>
      <c r="T233" s="13"/>
      <c r="U233" s="19"/>
      <c r="V233" s="13"/>
      <c r="W233" s="20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</row>
    <row r="234" spans="1:45">
      <c r="A234" s="10"/>
      <c r="B234" s="10"/>
      <c r="C234" s="10"/>
      <c r="D234" s="10"/>
      <c r="E234" s="21"/>
      <c r="F234" s="21"/>
      <c r="G234" s="21"/>
      <c r="H234" s="21"/>
      <c r="I234" s="21"/>
      <c r="J234" s="21"/>
      <c r="K234" s="21"/>
      <c r="L234" s="13"/>
      <c r="M234" s="13"/>
      <c r="N234" s="13"/>
      <c r="O234" s="13"/>
      <c r="P234" s="15"/>
      <c r="Q234" s="13"/>
      <c r="R234" s="13"/>
      <c r="S234" s="13"/>
      <c r="T234" s="13"/>
      <c r="U234" s="19"/>
      <c r="V234" s="13"/>
      <c r="W234" s="20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</row>
    <row r="235" spans="1:45">
      <c r="A235" s="10"/>
      <c r="B235" s="10"/>
      <c r="C235" s="10"/>
      <c r="D235" s="10"/>
      <c r="E235" s="21"/>
      <c r="F235" s="21"/>
      <c r="G235" s="21"/>
      <c r="H235" s="21"/>
      <c r="I235" s="21"/>
      <c r="J235" s="21"/>
      <c r="K235" s="21"/>
      <c r="L235" s="13"/>
      <c r="M235" s="13"/>
      <c r="N235" s="13"/>
      <c r="O235" s="13"/>
      <c r="P235" s="15"/>
      <c r="Q235" s="13"/>
      <c r="R235" s="13"/>
      <c r="S235" s="13"/>
      <c r="T235" s="13"/>
      <c r="U235" s="19"/>
      <c r="V235" s="13"/>
      <c r="W235" s="20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</row>
    <row r="236" spans="1:45">
      <c r="A236" s="10"/>
      <c r="B236" s="10"/>
      <c r="C236" s="10"/>
      <c r="D236" s="10"/>
      <c r="E236" s="21"/>
      <c r="F236" s="21"/>
      <c r="G236" s="21"/>
      <c r="H236" s="21"/>
      <c r="I236" s="21"/>
      <c r="J236" s="21"/>
      <c r="K236" s="21"/>
      <c r="L236" s="13"/>
      <c r="M236" s="13"/>
      <c r="N236" s="13"/>
      <c r="O236" s="13"/>
      <c r="P236" s="15"/>
      <c r="Q236" s="13"/>
      <c r="R236" s="13"/>
      <c r="S236" s="13"/>
      <c r="T236" s="13"/>
      <c r="U236" s="19"/>
      <c r="V236" s="13"/>
      <c r="W236" s="20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</row>
    <row r="237" spans="1:45">
      <c r="A237" s="10"/>
      <c r="B237" s="10"/>
      <c r="C237" s="10"/>
      <c r="D237" s="10"/>
      <c r="E237" s="21"/>
      <c r="F237" s="21"/>
      <c r="G237" s="21"/>
      <c r="H237" s="21"/>
      <c r="I237" s="21"/>
      <c r="J237" s="21"/>
      <c r="K237" s="21"/>
      <c r="L237" s="13"/>
      <c r="M237" s="13"/>
      <c r="N237" s="13"/>
      <c r="O237" s="13"/>
      <c r="P237" s="15"/>
      <c r="Q237" s="13"/>
      <c r="R237" s="13"/>
      <c r="S237" s="13"/>
      <c r="T237" s="13"/>
      <c r="U237" s="19"/>
      <c r="V237" s="13"/>
      <c r="W237" s="20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</row>
    <row r="238" spans="1:45">
      <c r="A238" s="10"/>
      <c r="B238" s="10"/>
      <c r="C238" s="10"/>
      <c r="D238" s="10"/>
      <c r="E238" s="21"/>
      <c r="F238" s="21"/>
      <c r="G238" s="21"/>
      <c r="H238" s="21"/>
      <c r="I238" s="21"/>
      <c r="J238" s="21"/>
      <c r="K238" s="21"/>
      <c r="L238" s="13"/>
      <c r="M238" s="13"/>
      <c r="N238" s="13"/>
      <c r="O238" s="13"/>
      <c r="P238" s="15"/>
      <c r="Q238" s="13"/>
      <c r="R238" s="13"/>
      <c r="S238" s="13"/>
      <c r="T238" s="13"/>
      <c r="U238" s="19"/>
      <c r="V238" s="13"/>
      <c r="W238" s="20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</row>
    <row r="239" spans="1:45">
      <c r="A239" s="10"/>
      <c r="B239" s="10"/>
      <c r="C239" s="10"/>
      <c r="D239" s="10"/>
      <c r="E239" s="21"/>
      <c r="F239" s="21"/>
      <c r="G239" s="21"/>
      <c r="H239" s="21"/>
      <c r="I239" s="21"/>
      <c r="J239" s="21"/>
      <c r="K239" s="21"/>
      <c r="L239" s="13"/>
      <c r="M239" s="13"/>
      <c r="N239" s="13"/>
      <c r="O239" s="13"/>
      <c r="P239" s="15"/>
      <c r="Q239" s="13"/>
      <c r="R239" s="13"/>
      <c r="S239" s="13"/>
      <c r="T239" s="13"/>
      <c r="U239" s="19"/>
      <c r="V239" s="13"/>
      <c r="W239" s="20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</row>
    <row r="240" spans="1:45">
      <c r="A240" s="10"/>
      <c r="B240" s="10"/>
      <c r="C240" s="10"/>
      <c r="D240" s="10"/>
      <c r="E240" s="21"/>
      <c r="F240" s="21"/>
      <c r="G240" s="21"/>
      <c r="H240" s="21"/>
      <c r="I240" s="21"/>
      <c r="J240" s="21"/>
      <c r="K240" s="21"/>
      <c r="L240" s="13"/>
      <c r="M240" s="13"/>
      <c r="N240" s="13"/>
      <c r="O240" s="13"/>
      <c r="P240" s="15"/>
      <c r="Q240" s="13"/>
      <c r="R240" s="13"/>
      <c r="S240" s="13"/>
      <c r="T240" s="13"/>
      <c r="U240" s="19"/>
      <c r="V240" s="13"/>
      <c r="W240" s="20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</row>
    <row r="241" spans="1:45">
      <c r="A241" s="10"/>
      <c r="B241" s="10"/>
      <c r="C241" s="10"/>
      <c r="D241" s="10"/>
      <c r="E241" s="21"/>
      <c r="F241" s="21"/>
      <c r="G241" s="21"/>
      <c r="H241" s="21"/>
      <c r="I241" s="21"/>
      <c r="J241" s="21"/>
      <c r="K241" s="21"/>
      <c r="L241" s="13"/>
      <c r="M241" s="13"/>
      <c r="N241" s="13"/>
      <c r="O241" s="13"/>
      <c r="P241" s="15"/>
      <c r="Q241" s="13"/>
      <c r="R241" s="13"/>
      <c r="S241" s="13"/>
      <c r="T241" s="13"/>
      <c r="U241" s="19"/>
      <c r="V241" s="13"/>
      <c r="W241" s="20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</row>
    <row r="242" spans="1:45">
      <c r="A242" s="10"/>
      <c r="B242" s="10"/>
      <c r="C242" s="10"/>
      <c r="D242" s="10"/>
      <c r="E242" s="21"/>
      <c r="F242" s="21"/>
      <c r="G242" s="21"/>
      <c r="H242" s="21"/>
      <c r="I242" s="21"/>
      <c r="J242" s="21"/>
      <c r="K242" s="21"/>
      <c r="L242" s="13"/>
      <c r="M242" s="13"/>
      <c r="N242" s="13"/>
      <c r="O242" s="13"/>
      <c r="P242" s="15"/>
      <c r="Q242" s="13"/>
      <c r="R242" s="13"/>
      <c r="S242" s="13"/>
      <c r="T242" s="13"/>
      <c r="U242" s="19"/>
      <c r="V242" s="13"/>
      <c r="W242" s="20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</row>
    <row r="243" spans="1:45">
      <c r="A243" s="10"/>
      <c r="B243" s="10"/>
      <c r="C243" s="10"/>
      <c r="D243" s="10"/>
      <c r="E243" s="21"/>
      <c r="F243" s="21"/>
      <c r="G243" s="21"/>
      <c r="H243" s="21"/>
      <c r="I243" s="21"/>
      <c r="J243" s="21"/>
      <c r="K243" s="21"/>
      <c r="L243" s="13"/>
      <c r="M243" s="13"/>
      <c r="N243" s="13"/>
      <c r="O243" s="13"/>
      <c r="P243" s="15"/>
      <c r="Q243" s="13"/>
      <c r="R243" s="13"/>
      <c r="S243" s="13"/>
      <c r="T243" s="13"/>
      <c r="U243" s="19"/>
      <c r="V243" s="13"/>
      <c r="W243" s="20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</row>
    <row r="244" spans="1:45">
      <c r="A244" s="10"/>
      <c r="B244" s="10"/>
      <c r="C244" s="10"/>
      <c r="D244" s="10"/>
      <c r="E244" s="21"/>
      <c r="F244" s="21"/>
      <c r="G244" s="21"/>
      <c r="H244" s="21"/>
      <c r="I244" s="21"/>
      <c r="J244" s="21"/>
      <c r="K244" s="21"/>
      <c r="L244" s="13"/>
      <c r="M244" s="13"/>
      <c r="N244" s="13"/>
      <c r="O244" s="13"/>
      <c r="P244" s="15"/>
      <c r="Q244" s="13"/>
      <c r="R244" s="13"/>
      <c r="S244" s="13"/>
      <c r="T244" s="13"/>
      <c r="U244" s="19"/>
      <c r="V244" s="13"/>
      <c r="W244" s="20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</row>
    <row r="245" spans="1:45">
      <c r="A245" s="10"/>
      <c r="B245" s="10"/>
      <c r="C245" s="10"/>
      <c r="D245" s="10"/>
      <c r="E245" s="21"/>
      <c r="F245" s="21"/>
      <c r="G245" s="21"/>
      <c r="H245" s="21"/>
      <c r="I245" s="21"/>
      <c r="J245" s="21"/>
      <c r="K245" s="21"/>
      <c r="L245" s="13"/>
      <c r="M245" s="13"/>
      <c r="N245" s="13"/>
      <c r="O245" s="13"/>
      <c r="P245" s="15"/>
      <c r="Q245" s="13"/>
      <c r="R245" s="13"/>
      <c r="S245" s="13"/>
      <c r="T245" s="13"/>
      <c r="U245" s="19"/>
      <c r="V245" s="13"/>
      <c r="W245" s="20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</row>
    <row r="246" spans="1:45">
      <c r="A246" s="10"/>
      <c r="B246" s="10"/>
      <c r="C246" s="10"/>
      <c r="D246" s="10"/>
      <c r="E246" s="21"/>
      <c r="F246" s="21"/>
      <c r="G246" s="21"/>
      <c r="H246" s="21"/>
      <c r="I246" s="21"/>
      <c r="J246" s="21"/>
      <c r="K246" s="21"/>
      <c r="L246" s="13"/>
      <c r="M246" s="13"/>
      <c r="N246" s="13"/>
      <c r="O246" s="13"/>
      <c r="P246" s="15"/>
      <c r="Q246" s="13"/>
      <c r="R246" s="13"/>
      <c r="S246" s="13"/>
      <c r="T246" s="13"/>
      <c r="U246" s="19"/>
      <c r="V246" s="13"/>
      <c r="W246" s="20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</row>
    <row r="247" spans="1:45">
      <c r="A247" s="10"/>
      <c r="B247" s="10"/>
      <c r="C247" s="10"/>
      <c r="D247" s="10"/>
      <c r="E247" s="21"/>
      <c r="F247" s="21"/>
      <c r="G247" s="21"/>
      <c r="H247" s="21"/>
      <c r="I247" s="21"/>
      <c r="J247" s="21"/>
      <c r="K247" s="21"/>
      <c r="L247" s="13"/>
      <c r="M247" s="13"/>
      <c r="N247" s="13"/>
      <c r="O247" s="13"/>
      <c r="P247" s="15"/>
      <c r="Q247" s="13"/>
      <c r="R247" s="13"/>
      <c r="S247" s="13"/>
      <c r="T247" s="13"/>
      <c r="U247" s="19"/>
      <c r="V247" s="13"/>
      <c r="W247" s="20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</row>
    <row r="248" spans="1:45">
      <c r="A248" s="10"/>
      <c r="B248" s="10"/>
      <c r="C248" s="10"/>
      <c r="D248" s="10"/>
      <c r="E248" s="21"/>
      <c r="F248" s="21"/>
      <c r="G248" s="21"/>
      <c r="H248" s="21"/>
      <c r="I248" s="21"/>
      <c r="J248" s="21"/>
      <c r="K248" s="21"/>
      <c r="L248" s="13"/>
      <c r="M248" s="13"/>
      <c r="N248" s="13"/>
      <c r="O248" s="13"/>
      <c r="P248" s="15"/>
      <c r="Q248" s="13"/>
      <c r="R248" s="13"/>
      <c r="S248" s="13"/>
      <c r="T248" s="13"/>
      <c r="U248" s="19"/>
      <c r="V248" s="13"/>
      <c r="W248" s="20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</row>
    <row r="249" spans="1:45">
      <c r="A249" s="10"/>
      <c r="B249" s="10"/>
      <c r="C249" s="10"/>
      <c r="D249" s="10"/>
      <c r="E249" s="21"/>
      <c r="F249" s="21"/>
      <c r="G249" s="21"/>
      <c r="H249" s="21"/>
      <c r="I249" s="21"/>
      <c r="J249" s="21"/>
      <c r="K249" s="21"/>
      <c r="L249" s="13"/>
      <c r="M249" s="13"/>
      <c r="N249" s="13"/>
      <c r="O249" s="13"/>
      <c r="P249" s="15"/>
      <c r="Q249" s="13"/>
      <c r="R249" s="13"/>
      <c r="S249" s="13"/>
      <c r="T249" s="13"/>
      <c r="U249" s="19"/>
      <c r="V249" s="13"/>
      <c r="W249" s="20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</row>
    <row r="250" spans="1:45">
      <c r="A250" s="10"/>
      <c r="B250" s="10"/>
      <c r="C250" s="10"/>
      <c r="D250" s="10"/>
      <c r="E250" s="21"/>
      <c r="F250" s="21"/>
      <c r="G250" s="21"/>
      <c r="H250" s="21"/>
      <c r="I250" s="21"/>
      <c r="J250" s="21"/>
      <c r="K250" s="21"/>
      <c r="L250" s="13"/>
      <c r="M250" s="13"/>
      <c r="N250" s="13"/>
      <c r="O250" s="13"/>
      <c r="P250" s="15"/>
      <c r="Q250" s="13"/>
      <c r="R250" s="13"/>
      <c r="S250" s="13"/>
      <c r="T250" s="13"/>
      <c r="U250" s="19"/>
      <c r="V250" s="13"/>
      <c r="W250" s="20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</row>
    <row r="251" spans="1:45">
      <c r="A251" s="10"/>
      <c r="B251" s="10"/>
      <c r="C251" s="10"/>
      <c r="D251" s="10"/>
      <c r="E251" s="21"/>
      <c r="F251" s="21"/>
      <c r="G251" s="21"/>
      <c r="H251" s="21"/>
      <c r="I251" s="21"/>
      <c r="J251" s="21"/>
      <c r="K251" s="21"/>
      <c r="L251" s="13"/>
      <c r="M251" s="13"/>
      <c r="N251" s="13"/>
      <c r="O251" s="13"/>
      <c r="P251" s="15"/>
      <c r="Q251" s="13"/>
      <c r="R251" s="13"/>
      <c r="S251" s="13"/>
      <c r="T251" s="13"/>
      <c r="U251" s="19"/>
      <c r="V251" s="13"/>
      <c r="W251" s="20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</row>
    <row r="252" spans="1:45">
      <c r="A252" s="10"/>
      <c r="B252" s="10"/>
      <c r="C252" s="10"/>
      <c r="D252" s="10"/>
      <c r="E252" s="21"/>
      <c r="F252" s="21"/>
      <c r="G252" s="21"/>
      <c r="H252" s="21"/>
      <c r="I252" s="21"/>
      <c r="J252" s="21"/>
      <c r="K252" s="21"/>
      <c r="L252" s="13"/>
      <c r="M252" s="13"/>
      <c r="N252" s="13"/>
      <c r="O252" s="13"/>
      <c r="P252" s="15"/>
      <c r="Q252" s="13"/>
      <c r="R252" s="13"/>
      <c r="S252" s="13"/>
      <c r="T252" s="13"/>
      <c r="U252" s="19"/>
      <c r="V252" s="13"/>
      <c r="W252" s="20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</row>
    <row r="253" spans="1:45">
      <c r="A253" s="10"/>
      <c r="B253" s="10"/>
      <c r="C253" s="10"/>
      <c r="D253" s="10"/>
      <c r="E253" s="21"/>
      <c r="F253" s="21"/>
      <c r="G253" s="21"/>
      <c r="H253" s="21"/>
      <c r="I253" s="21"/>
      <c r="J253" s="21"/>
      <c r="K253" s="21"/>
      <c r="L253" s="13"/>
      <c r="M253" s="13"/>
      <c r="N253" s="13"/>
      <c r="O253" s="13"/>
      <c r="P253" s="15"/>
      <c r="Q253" s="13"/>
      <c r="R253" s="13"/>
      <c r="S253" s="13"/>
      <c r="T253" s="13"/>
      <c r="U253" s="19"/>
      <c r="V253" s="13"/>
      <c r="W253" s="20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</row>
    <row r="254" spans="1:45">
      <c r="A254" s="10"/>
      <c r="B254" s="10"/>
      <c r="C254" s="10"/>
      <c r="D254" s="10"/>
      <c r="E254" s="21"/>
      <c r="F254" s="21"/>
      <c r="G254" s="21"/>
      <c r="H254" s="21"/>
      <c r="I254" s="21"/>
      <c r="J254" s="21"/>
      <c r="K254" s="21"/>
      <c r="L254" s="13"/>
      <c r="M254" s="13"/>
      <c r="N254" s="13"/>
      <c r="O254" s="13"/>
      <c r="P254" s="15"/>
      <c r="Q254" s="13"/>
      <c r="R254" s="13"/>
      <c r="S254" s="13"/>
      <c r="T254" s="13"/>
      <c r="U254" s="19"/>
      <c r="V254" s="13"/>
      <c r="W254" s="20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</row>
    <row r="255" spans="1:45">
      <c r="A255" s="10"/>
      <c r="B255" s="10"/>
      <c r="C255" s="10"/>
      <c r="D255" s="10"/>
      <c r="E255" s="21"/>
      <c r="F255" s="21"/>
      <c r="G255" s="21"/>
      <c r="H255" s="21"/>
      <c r="I255" s="21"/>
      <c r="J255" s="21"/>
      <c r="K255" s="21"/>
      <c r="L255" s="13"/>
      <c r="M255" s="13"/>
      <c r="N255" s="13"/>
      <c r="O255" s="13"/>
      <c r="P255" s="15"/>
      <c r="Q255" s="13"/>
      <c r="R255" s="13"/>
      <c r="S255" s="13"/>
      <c r="T255" s="13"/>
      <c r="U255" s="19"/>
      <c r="V255" s="13"/>
      <c r="W255" s="20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</row>
    <row r="256" spans="1:45">
      <c r="A256" s="10"/>
      <c r="B256" s="10"/>
      <c r="C256" s="10"/>
      <c r="D256" s="10"/>
      <c r="E256" s="21"/>
      <c r="F256" s="21"/>
      <c r="G256" s="21"/>
      <c r="H256" s="21"/>
      <c r="I256" s="21"/>
      <c r="J256" s="21"/>
      <c r="K256" s="21"/>
      <c r="L256" s="13"/>
      <c r="M256" s="13"/>
      <c r="N256" s="13"/>
      <c r="O256" s="13"/>
      <c r="P256" s="15"/>
      <c r="Q256" s="13"/>
      <c r="R256" s="13"/>
      <c r="S256" s="13"/>
      <c r="T256" s="13"/>
      <c r="U256" s="19"/>
      <c r="V256" s="13"/>
      <c r="W256" s="20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</row>
    <row r="257" spans="1:45">
      <c r="A257" s="10"/>
      <c r="B257" s="10"/>
      <c r="C257" s="10"/>
      <c r="D257" s="10"/>
      <c r="E257" s="21"/>
      <c r="F257" s="21"/>
      <c r="G257" s="21"/>
      <c r="H257" s="21"/>
      <c r="I257" s="21"/>
      <c r="J257" s="21"/>
      <c r="K257" s="21"/>
      <c r="L257" s="13"/>
      <c r="M257" s="13"/>
      <c r="N257" s="13"/>
      <c r="O257" s="13"/>
      <c r="P257" s="15"/>
      <c r="Q257" s="13"/>
      <c r="R257" s="13"/>
      <c r="S257" s="13"/>
      <c r="T257" s="13"/>
      <c r="U257" s="19"/>
      <c r="V257" s="13"/>
      <c r="W257" s="20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</row>
    <row r="258" spans="1:45">
      <c r="A258" s="10"/>
      <c r="B258" s="10"/>
      <c r="C258" s="10"/>
      <c r="D258" s="10"/>
      <c r="E258" s="21"/>
      <c r="F258" s="21"/>
      <c r="G258" s="21"/>
      <c r="H258" s="21"/>
      <c r="I258" s="21"/>
      <c r="J258" s="21"/>
      <c r="K258" s="21"/>
      <c r="L258" s="13"/>
      <c r="M258" s="13"/>
      <c r="N258" s="13"/>
      <c r="O258" s="13"/>
      <c r="P258" s="15"/>
      <c r="Q258" s="13"/>
      <c r="R258" s="13"/>
      <c r="S258" s="13"/>
      <c r="T258" s="13"/>
      <c r="U258" s="19"/>
      <c r="V258" s="13"/>
      <c r="W258" s="20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</row>
    <row r="259" spans="1:45">
      <c r="A259" s="10"/>
      <c r="B259" s="10"/>
      <c r="C259" s="10"/>
      <c r="D259" s="10"/>
      <c r="E259" s="21"/>
      <c r="F259" s="21"/>
      <c r="G259" s="21"/>
      <c r="H259" s="21"/>
      <c r="I259" s="21"/>
      <c r="J259" s="21"/>
      <c r="K259" s="21"/>
      <c r="L259" s="13"/>
      <c r="M259" s="13"/>
      <c r="N259" s="13"/>
      <c r="O259" s="13"/>
      <c r="P259" s="15"/>
      <c r="Q259" s="13"/>
      <c r="R259" s="13"/>
      <c r="S259" s="13"/>
      <c r="T259" s="13"/>
      <c r="U259" s="19"/>
      <c r="V259" s="13"/>
      <c r="W259" s="20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</row>
    <row r="260" spans="1:45">
      <c r="A260" s="10"/>
      <c r="B260" s="10"/>
      <c r="C260" s="10"/>
      <c r="D260" s="10"/>
      <c r="E260" s="21"/>
      <c r="F260" s="21"/>
      <c r="G260" s="21"/>
      <c r="H260" s="21"/>
      <c r="I260" s="21"/>
      <c r="J260" s="21"/>
      <c r="K260" s="21"/>
      <c r="L260" s="13"/>
      <c r="M260" s="13"/>
      <c r="N260" s="13"/>
      <c r="O260" s="13"/>
      <c r="P260" s="15"/>
      <c r="Q260" s="13"/>
      <c r="R260" s="13"/>
      <c r="S260" s="13"/>
      <c r="T260" s="13"/>
      <c r="U260" s="19"/>
      <c r="V260" s="13"/>
      <c r="W260" s="20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</row>
    <row r="261" spans="1:45">
      <c r="A261" s="10"/>
      <c r="B261" s="10"/>
      <c r="C261" s="10"/>
      <c r="D261" s="10"/>
      <c r="E261" s="21"/>
      <c r="F261" s="21"/>
      <c r="G261" s="21"/>
      <c r="H261" s="21"/>
      <c r="I261" s="21"/>
      <c r="J261" s="21"/>
      <c r="K261" s="21"/>
      <c r="L261" s="13"/>
      <c r="M261" s="13"/>
      <c r="N261" s="13"/>
      <c r="O261" s="13"/>
      <c r="P261" s="15"/>
      <c r="Q261" s="13"/>
      <c r="R261" s="13"/>
      <c r="S261" s="13"/>
      <c r="T261" s="13"/>
      <c r="U261" s="19"/>
      <c r="V261" s="13"/>
      <c r="W261" s="20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</row>
    <row r="262" spans="1:45">
      <c r="A262" s="10"/>
      <c r="B262" s="10"/>
      <c r="C262" s="10"/>
      <c r="D262" s="10"/>
      <c r="E262" s="21"/>
      <c r="F262" s="21"/>
      <c r="G262" s="21"/>
      <c r="H262" s="21"/>
      <c r="I262" s="21"/>
      <c r="J262" s="21"/>
      <c r="K262" s="21"/>
      <c r="L262" s="13"/>
      <c r="M262" s="13"/>
      <c r="N262" s="13"/>
      <c r="O262" s="13"/>
      <c r="P262" s="15"/>
      <c r="Q262" s="13"/>
      <c r="R262" s="13"/>
      <c r="S262" s="13"/>
      <c r="T262" s="13"/>
      <c r="U262" s="19"/>
      <c r="V262" s="13"/>
      <c r="W262" s="20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</row>
    <row r="263" spans="1:45">
      <c r="A263" s="10"/>
      <c r="B263" s="10"/>
      <c r="C263" s="10"/>
      <c r="D263" s="10"/>
      <c r="E263" s="21"/>
      <c r="F263" s="21"/>
      <c r="G263" s="21"/>
      <c r="H263" s="21"/>
      <c r="I263" s="21"/>
      <c r="J263" s="21"/>
      <c r="K263" s="21"/>
      <c r="L263" s="13"/>
      <c r="M263" s="13"/>
      <c r="N263" s="13"/>
      <c r="O263" s="13"/>
      <c r="P263" s="15"/>
      <c r="Q263" s="13"/>
      <c r="R263" s="13"/>
      <c r="S263" s="13"/>
      <c r="T263" s="13"/>
      <c r="U263" s="19"/>
      <c r="V263" s="13"/>
      <c r="W263" s="20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</row>
    <row r="264" spans="1:45">
      <c r="A264" s="10"/>
      <c r="B264" s="10"/>
      <c r="C264" s="10"/>
      <c r="D264" s="10"/>
      <c r="E264" s="21"/>
      <c r="F264" s="21"/>
      <c r="G264" s="21"/>
      <c r="H264" s="21"/>
      <c r="I264" s="21"/>
      <c r="J264" s="21"/>
      <c r="K264" s="21"/>
      <c r="L264" s="13"/>
      <c r="M264" s="13"/>
      <c r="N264" s="13"/>
      <c r="O264" s="13"/>
      <c r="P264" s="15"/>
      <c r="Q264" s="13"/>
      <c r="R264" s="13"/>
      <c r="S264" s="13"/>
      <c r="T264" s="13"/>
      <c r="U264" s="19"/>
      <c r="V264" s="13"/>
      <c r="W264" s="20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</row>
    <row r="265" spans="1:45">
      <c r="A265" s="10"/>
      <c r="B265" s="10"/>
      <c r="C265" s="10"/>
      <c r="D265" s="10"/>
      <c r="E265" s="21"/>
      <c r="F265" s="21"/>
      <c r="G265" s="21"/>
      <c r="H265" s="21"/>
      <c r="I265" s="21"/>
      <c r="J265" s="21"/>
      <c r="K265" s="21"/>
      <c r="L265" s="13"/>
      <c r="M265" s="13"/>
      <c r="N265" s="13"/>
      <c r="O265" s="13"/>
      <c r="P265" s="15"/>
      <c r="Q265" s="13"/>
      <c r="R265" s="13"/>
      <c r="S265" s="13"/>
      <c r="T265" s="13"/>
      <c r="U265" s="19"/>
      <c r="V265" s="13"/>
      <c r="W265" s="20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</row>
    <row r="266" spans="1:45">
      <c r="A266" s="10"/>
      <c r="B266" s="10"/>
      <c r="C266" s="10"/>
      <c r="D266" s="10"/>
      <c r="E266" s="21"/>
      <c r="F266" s="21"/>
      <c r="G266" s="21"/>
      <c r="H266" s="21"/>
      <c r="I266" s="21"/>
      <c r="J266" s="21"/>
      <c r="K266" s="21"/>
      <c r="L266" s="13"/>
      <c r="M266" s="13"/>
      <c r="N266" s="13"/>
      <c r="O266" s="13"/>
      <c r="P266" s="15"/>
      <c r="Q266" s="13"/>
      <c r="R266" s="13"/>
      <c r="S266" s="13"/>
      <c r="T266" s="13"/>
      <c r="U266" s="19"/>
      <c r="V266" s="13"/>
      <c r="W266" s="20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</row>
    <row r="267" spans="1:45">
      <c r="A267" s="10"/>
      <c r="B267" s="10"/>
      <c r="C267" s="10"/>
      <c r="D267" s="10"/>
      <c r="E267" s="21"/>
      <c r="F267" s="21"/>
      <c r="G267" s="21"/>
      <c r="H267" s="21"/>
      <c r="I267" s="21"/>
      <c r="J267" s="21"/>
      <c r="K267" s="21"/>
      <c r="L267" s="13"/>
      <c r="M267" s="13"/>
      <c r="N267" s="13"/>
      <c r="O267" s="13"/>
      <c r="P267" s="15"/>
      <c r="Q267" s="13"/>
      <c r="R267" s="13"/>
      <c r="S267" s="13"/>
      <c r="T267" s="13"/>
      <c r="U267" s="19"/>
      <c r="V267" s="13"/>
      <c r="W267" s="20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</row>
    <row r="268" spans="1:45">
      <c r="A268" s="10"/>
      <c r="B268" s="10"/>
      <c r="C268" s="10"/>
      <c r="D268" s="10"/>
      <c r="E268" s="21"/>
      <c r="F268" s="21"/>
      <c r="G268" s="21"/>
      <c r="H268" s="21"/>
      <c r="I268" s="21"/>
      <c r="J268" s="21"/>
      <c r="K268" s="21"/>
      <c r="L268" s="13"/>
      <c r="M268" s="13"/>
      <c r="N268" s="13"/>
      <c r="O268" s="13"/>
      <c r="P268" s="15"/>
      <c r="Q268" s="13"/>
      <c r="R268" s="13"/>
      <c r="S268" s="13"/>
      <c r="T268" s="13"/>
      <c r="U268" s="19"/>
      <c r="V268" s="13"/>
      <c r="W268" s="20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</row>
    <row r="269" spans="1:45">
      <c r="A269" s="10"/>
      <c r="B269" s="10"/>
      <c r="C269" s="10"/>
      <c r="D269" s="10"/>
      <c r="E269" s="21"/>
      <c r="F269" s="21"/>
      <c r="G269" s="21"/>
      <c r="H269" s="21"/>
      <c r="I269" s="21"/>
      <c r="J269" s="21"/>
      <c r="K269" s="21"/>
      <c r="L269" s="13"/>
      <c r="M269" s="13"/>
      <c r="N269" s="13"/>
      <c r="O269" s="13"/>
      <c r="P269" s="15"/>
      <c r="Q269" s="13"/>
      <c r="R269" s="13"/>
      <c r="S269" s="13"/>
      <c r="T269" s="13"/>
      <c r="U269" s="19"/>
      <c r="V269" s="13"/>
      <c r="W269" s="20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</row>
    <row r="270" spans="1:45">
      <c r="A270" s="10"/>
      <c r="B270" s="10"/>
      <c r="C270" s="10"/>
      <c r="D270" s="10"/>
      <c r="E270" s="21"/>
      <c r="F270" s="21"/>
      <c r="G270" s="21"/>
      <c r="H270" s="21"/>
      <c r="I270" s="21"/>
      <c r="J270" s="21"/>
      <c r="K270" s="21"/>
      <c r="L270" s="13"/>
      <c r="M270" s="13"/>
      <c r="N270" s="13"/>
      <c r="O270" s="13"/>
      <c r="P270" s="15"/>
      <c r="Q270" s="13"/>
      <c r="R270" s="13"/>
      <c r="S270" s="13"/>
      <c r="T270" s="13"/>
      <c r="U270" s="19"/>
      <c r="V270" s="13"/>
      <c r="W270" s="20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</row>
    <row r="271" spans="1:45">
      <c r="A271" s="10"/>
      <c r="B271" s="10"/>
      <c r="C271" s="10"/>
      <c r="D271" s="10"/>
      <c r="E271" s="21"/>
      <c r="F271" s="21"/>
      <c r="G271" s="21"/>
      <c r="H271" s="21"/>
      <c r="I271" s="21"/>
      <c r="J271" s="21"/>
      <c r="K271" s="21"/>
      <c r="L271" s="13"/>
      <c r="M271" s="13"/>
      <c r="N271" s="13"/>
      <c r="O271" s="13"/>
      <c r="P271" s="15"/>
      <c r="Q271" s="13"/>
      <c r="R271" s="13"/>
      <c r="S271" s="13"/>
      <c r="T271" s="13"/>
      <c r="U271" s="19"/>
      <c r="V271" s="13"/>
      <c r="W271" s="20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</row>
    <row r="272" spans="1:45">
      <c r="A272" s="10"/>
      <c r="B272" s="10"/>
      <c r="C272" s="10"/>
      <c r="D272" s="10"/>
      <c r="E272" s="21"/>
      <c r="F272" s="21"/>
      <c r="G272" s="21"/>
      <c r="H272" s="21"/>
      <c r="I272" s="21"/>
      <c r="J272" s="21"/>
      <c r="K272" s="21"/>
      <c r="L272" s="13"/>
      <c r="M272" s="13"/>
      <c r="N272" s="13"/>
      <c r="O272" s="13"/>
      <c r="P272" s="15"/>
      <c r="Q272" s="13"/>
      <c r="R272" s="13"/>
      <c r="S272" s="13"/>
      <c r="T272" s="13"/>
      <c r="U272" s="19"/>
      <c r="V272" s="13"/>
      <c r="W272" s="20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</row>
    <row r="273" spans="1:45">
      <c r="A273" s="10"/>
      <c r="B273" s="10"/>
      <c r="C273" s="10"/>
      <c r="D273" s="10"/>
      <c r="E273" s="21"/>
      <c r="F273" s="21"/>
      <c r="G273" s="21"/>
      <c r="H273" s="21"/>
      <c r="I273" s="21"/>
      <c r="J273" s="21"/>
      <c r="K273" s="21"/>
      <c r="L273" s="13"/>
      <c r="M273" s="13"/>
      <c r="N273" s="13"/>
      <c r="O273" s="13"/>
      <c r="P273" s="15"/>
      <c r="Q273" s="13"/>
      <c r="R273" s="13"/>
      <c r="S273" s="13"/>
      <c r="T273" s="13"/>
      <c r="U273" s="19"/>
      <c r="V273" s="13"/>
      <c r="W273" s="20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</row>
    <row r="274" spans="1:45">
      <c r="A274" s="10"/>
      <c r="B274" s="10"/>
      <c r="C274" s="10"/>
      <c r="D274" s="10"/>
      <c r="E274" s="21"/>
      <c r="F274" s="21"/>
      <c r="G274" s="21"/>
      <c r="H274" s="21"/>
      <c r="I274" s="21"/>
      <c r="J274" s="21"/>
      <c r="K274" s="21"/>
      <c r="L274" s="13"/>
      <c r="M274" s="13"/>
      <c r="N274" s="13"/>
      <c r="O274" s="13"/>
      <c r="P274" s="15"/>
      <c r="Q274" s="13"/>
      <c r="R274" s="13"/>
      <c r="S274" s="13"/>
      <c r="T274" s="13"/>
      <c r="U274" s="19"/>
      <c r="V274" s="13"/>
      <c r="W274" s="20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</row>
    <row r="275" spans="1:45">
      <c r="A275" s="10"/>
      <c r="B275" s="10"/>
      <c r="C275" s="10"/>
      <c r="D275" s="10"/>
      <c r="E275" s="21"/>
      <c r="F275" s="21"/>
      <c r="G275" s="21"/>
      <c r="H275" s="21"/>
      <c r="I275" s="21"/>
      <c r="J275" s="21"/>
      <c r="K275" s="21"/>
      <c r="L275" s="13"/>
      <c r="M275" s="13"/>
      <c r="N275" s="13"/>
      <c r="O275" s="13"/>
      <c r="P275" s="15"/>
      <c r="Q275" s="13"/>
      <c r="R275" s="13"/>
      <c r="S275" s="13"/>
      <c r="T275" s="13"/>
      <c r="U275" s="19"/>
      <c r="V275" s="13"/>
      <c r="W275" s="20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</row>
    <row r="276" spans="1:45">
      <c r="A276" s="10"/>
      <c r="B276" s="10"/>
      <c r="C276" s="10"/>
      <c r="D276" s="10"/>
      <c r="E276" s="21"/>
      <c r="F276" s="21"/>
      <c r="G276" s="21"/>
      <c r="H276" s="21"/>
      <c r="I276" s="21"/>
      <c r="J276" s="21"/>
      <c r="K276" s="21"/>
      <c r="L276" s="13"/>
      <c r="M276" s="13"/>
      <c r="N276" s="13"/>
      <c r="O276" s="13"/>
      <c r="P276" s="15"/>
      <c r="Q276" s="13"/>
      <c r="R276" s="13"/>
      <c r="S276" s="13"/>
      <c r="T276" s="13"/>
      <c r="U276" s="19"/>
      <c r="V276" s="13"/>
      <c r="W276" s="20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</row>
    <row r="277" spans="1:45">
      <c r="A277" s="10"/>
      <c r="B277" s="10"/>
      <c r="C277" s="10"/>
      <c r="D277" s="10"/>
      <c r="E277" s="21"/>
      <c r="F277" s="21"/>
      <c r="G277" s="21"/>
      <c r="H277" s="21"/>
      <c r="I277" s="21"/>
      <c r="J277" s="21"/>
      <c r="K277" s="21"/>
      <c r="L277" s="13"/>
      <c r="M277" s="13"/>
      <c r="N277" s="13"/>
      <c r="O277" s="13"/>
      <c r="P277" s="15"/>
      <c r="Q277" s="13"/>
      <c r="R277" s="13"/>
      <c r="S277" s="13"/>
      <c r="T277" s="13"/>
      <c r="U277" s="19"/>
      <c r="V277" s="13"/>
      <c r="W277" s="20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</row>
    <row r="278" spans="1:45">
      <c r="A278" s="10"/>
      <c r="B278" s="10"/>
      <c r="C278" s="10"/>
      <c r="D278" s="10"/>
      <c r="E278" s="21"/>
      <c r="F278" s="21"/>
      <c r="G278" s="21"/>
      <c r="H278" s="21"/>
      <c r="I278" s="21"/>
      <c r="J278" s="21"/>
      <c r="K278" s="21"/>
      <c r="L278" s="13"/>
      <c r="M278" s="13"/>
      <c r="N278" s="13"/>
      <c r="O278" s="13"/>
      <c r="P278" s="15"/>
      <c r="Q278" s="13"/>
      <c r="R278" s="13"/>
      <c r="S278" s="13"/>
      <c r="T278" s="13"/>
      <c r="U278" s="19"/>
      <c r="V278" s="13"/>
      <c r="W278" s="20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</row>
    <row r="279" spans="1:45">
      <c r="A279" s="10"/>
      <c r="B279" s="10"/>
      <c r="C279" s="10"/>
      <c r="D279" s="10"/>
      <c r="E279" s="21"/>
      <c r="F279" s="21"/>
      <c r="G279" s="21"/>
      <c r="H279" s="21"/>
      <c r="I279" s="21"/>
      <c r="J279" s="21"/>
      <c r="K279" s="21"/>
      <c r="L279" s="13"/>
      <c r="M279" s="13"/>
      <c r="N279" s="13"/>
      <c r="O279" s="13"/>
      <c r="P279" s="15"/>
      <c r="Q279" s="13"/>
      <c r="R279" s="13"/>
      <c r="S279" s="13"/>
      <c r="T279" s="13"/>
      <c r="U279" s="19"/>
      <c r="V279" s="13"/>
      <c r="W279" s="20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</row>
    <row r="280" spans="1:45">
      <c r="A280" s="10"/>
      <c r="B280" s="10"/>
      <c r="C280" s="10"/>
      <c r="D280" s="10"/>
      <c r="E280" s="21"/>
      <c r="F280" s="21"/>
      <c r="G280" s="21"/>
      <c r="H280" s="21"/>
      <c r="I280" s="21"/>
      <c r="J280" s="21"/>
      <c r="K280" s="21"/>
      <c r="L280" s="13"/>
      <c r="M280" s="13"/>
      <c r="N280" s="13"/>
      <c r="O280" s="13"/>
      <c r="P280" s="15"/>
      <c r="Q280" s="13"/>
      <c r="R280" s="13"/>
      <c r="S280" s="13"/>
      <c r="T280" s="13"/>
      <c r="U280" s="19"/>
      <c r="V280" s="13"/>
      <c r="W280" s="20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</row>
    <row r="281" spans="1:45">
      <c r="A281" s="10"/>
      <c r="B281" s="10"/>
      <c r="C281" s="10"/>
      <c r="D281" s="10"/>
      <c r="E281" s="21"/>
      <c r="F281" s="21"/>
      <c r="G281" s="21"/>
      <c r="H281" s="21"/>
      <c r="I281" s="21"/>
      <c r="J281" s="21"/>
      <c r="K281" s="21"/>
      <c r="L281" s="13"/>
      <c r="M281" s="13"/>
      <c r="N281" s="13"/>
      <c r="O281" s="13"/>
      <c r="P281" s="15"/>
      <c r="Q281" s="13"/>
      <c r="R281" s="13"/>
      <c r="S281" s="13"/>
      <c r="T281" s="13"/>
      <c r="U281" s="19"/>
      <c r="V281" s="13"/>
      <c r="W281" s="20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</row>
    <row r="282" spans="1:45">
      <c r="A282" s="10"/>
      <c r="B282" s="10"/>
      <c r="C282" s="10"/>
      <c r="D282" s="10"/>
      <c r="E282" s="21"/>
      <c r="F282" s="21"/>
      <c r="G282" s="21"/>
      <c r="H282" s="21"/>
      <c r="I282" s="21"/>
      <c r="J282" s="21"/>
      <c r="K282" s="21"/>
      <c r="L282" s="13"/>
      <c r="M282" s="13"/>
      <c r="N282" s="13"/>
      <c r="O282" s="13"/>
      <c r="P282" s="15"/>
      <c r="Q282" s="13"/>
      <c r="R282" s="13"/>
      <c r="S282" s="13"/>
      <c r="T282" s="13"/>
      <c r="U282" s="19"/>
      <c r="V282" s="13"/>
      <c r="W282" s="20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</row>
    <row r="283" spans="1:45">
      <c r="A283" s="10"/>
      <c r="B283" s="10"/>
      <c r="C283" s="10"/>
      <c r="D283" s="10"/>
      <c r="E283" s="21"/>
      <c r="F283" s="21"/>
      <c r="G283" s="21"/>
      <c r="H283" s="21"/>
      <c r="I283" s="21"/>
      <c r="J283" s="21"/>
      <c r="K283" s="21"/>
      <c r="L283" s="13"/>
      <c r="M283" s="13"/>
      <c r="N283" s="13"/>
      <c r="O283" s="13"/>
      <c r="P283" s="15"/>
      <c r="Q283" s="13"/>
      <c r="R283" s="13"/>
      <c r="S283" s="13"/>
      <c r="T283" s="13"/>
      <c r="U283" s="19"/>
      <c r="V283" s="13"/>
      <c r="W283" s="20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</row>
    <row r="284" spans="1:45">
      <c r="A284" s="10"/>
      <c r="B284" s="10"/>
      <c r="C284" s="10"/>
      <c r="D284" s="10"/>
      <c r="E284" s="21"/>
      <c r="F284" s="21"/>
      <c r="G284" s="21"/>
      <c r="H284" s="21"/>
      <c r="I284" s="21"/>
      <c r="J284" s="21"/>
      <c r="K284" s="21"/>
      <c r="L284" s="13"/>
      <c r="M284" s="13"/>
      <c r="N284" s="13"/>
      <c r="O284" s="13"/>
      <c r="P284" s="15"/>
      <c r="Q284" s="13"/>
      <c r="R284" s="13"/>
      <c r="S284" s="13"/>
      <c r="T284" s="13"/>
      <c r="U284" s="19"/>
      <c r="V284" s="13"/>
      <c r="W284" s="20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</row>
    <row r="285" spans="1:45">
      <c r="A285" s="10"/>
      <c r="B285" s="10"/>
      <c r="C285" s="10"/>
      <c r="D285" s="10"/>
      <c r="E285" s="21"/>
      <c r="F285" s="21"/>
      <c r="G285" s="21"/>
      <c r="H285" s="21"/>
      <c r="I285" s="21"/>
      <c r="J285" s="21"/>
      <c r="K285" s="21"/>
      <c r="L285" s="13"/>
      <c r="M285" s="13"/>
      <c r="N285" s="13"/>
      <c r="O285" s="13"/>
      <c r="P285" s="15"/>
      <c r="Q285" s="13"/>
      <c r="R285" s="13"/>
      <c r="S285" s="13"/>
      <c r="T285" s="13"/>
      <c r="U285" s="19"/>
      <c r="V285" s="13"/>
      <c r="W285" s="20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</row>
    <row r="286" spans="1:45">
      <c r="A286" s="10"/>
      <c r="B286" s="10"/>
      <c r="C286" s="10"/>
      <c r="D286" s="10"/>
      <c r="E286" s="21"/>
      <c r="F286" s="21"/>
      <c r="G286" s="21"/>
      <c r="H286" s="21"/>
      <c r="I286" s="21"/>
      <c r="J286" s="21"/>
      <c r="K286" s="21"/>
      <c r="L286" s="13"/>
      <c r="M286" s="13"/>
      <c r="N286" s="13"/>
      <c r="O286" s="13"/>
      <c r="P286" s="15"/>
      <c r="Q286" s="13"/>
      <c r="R286" s="13"/>
      <c r="S286" s="13"/>
      <c r="T286" s="13"/>
      <c r="U286" s="19"/>
      <c r="V286" s="13"/>
      <c r="W286" s="20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</row>
    <row r="287" spans="1:45">
      <c r="A287" s="10"/>
      <c r="B287" s="10"/>
      <c r="C287" s="10"/>
      <c r="D287" s="10"/>
      <c r="E287" s="21"/>
      <c r="F287" s="21"/>
      <c r="G287" s="21"/>
      <c r="H287" s="21"/>
      <c r="I287" s="21"/>
      <c r="J287" s="21"/>
      <c r="K287" s="21"/>
      <c r="L287" s="13"/>
      <c r="M287" s="13"/>
      <c r="N287" s="13"/>
      <c r="O287" s="13"/>
      <c r="P287" s="15"/>
      <c r="Q287" s="13"/>
      <c r="R287" s="13"/>
      <c r="S287" s="13"/>
      <c r="T287" s="13"/>
      <c r="U287" s="19"/>
      <c r="V287" s="13"/>
      <c r="W287" s="20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</row>
    <row r="288" spans="1:45">
      <c r="A288" s="10"/>
      <c r="B288" s="10"/>
      <c r="C288" s="10"/>
      <c r="D288" s="10"/>
      <c r="E288" s="21"/>
      <c r="F288" s="21"/>
      <c r="G288" s="21"/>
      <c r="H288" s="21"/>
      <c r="I288" s="21"/>
      <c r="J288" s="21"/>
      <c r="K288" s="21"/>
      <c r="L288" s="13"/>
      <c r="M288" s="13"/>
      <c r="N288" s="13"/>
      <c r="O288" s="13"/>
      <c r="P288" s="15"/>
      <c r="Q288" s="13"/>
      <c r="R288" s="13"/>
      <c r="S288" s="13"/>
      <c r="T288" s="13"/>
      <c r="U288" s="19"/>
      <c r="V288" s="13"/>
      <c r="W288" s="20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</row>
    <row r="289" spans="1:45">
      <c r="A289" s="10"/>
      <c r="B289" s="10"/>
      <c r="C289" s="10"/>
      <c r="D289" s="10"/>
      <c r="E289" s="21"/>
      <c r="F289" s="21"/>
      <c r="G289" s="21"/>
      <c r="H289" s="21"/>
      <c r="I289" s="21"/>
      <c r="J289" s="21"/>
      <c r="K289" s="21"/>
      <c r="L289" s="13"/>
      <c r="M289" s="13"/>
      <c r="N289" s="13"/>
      <c r="O289" s="13"/>
      <c r="P289" s="15"/>
      <c r="Q289" s="13"/>
      <c r="R289" s="13"/>
      <c r="S289" s="13"/>
      <c r="T289" s="13"/>
      <c r="U289" s="19"/>
      <c r="V289" s="13"/>
      <c r="W289" s="20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</row>
    <row r="290" spans="1:45">
      <c r="A290" s="10"/>
      <c r="B290" s="10"/>
      <c r="C290" s="10"/>
      <c r="D290" s="10"/>
      <c r="E290" s="21"/>
      <c r="F290" s="21"/>
      <c r="G290" s="21"/>
      <c r="H290" s="21"/>
      <c r="I290" s="21"/>
      <c r="J290" s="21"/>
      <c r="K290" s="21"/>
      <c r="L290" s="13"/>
      <c r="M290" s="13"/>
      <c r="N290" s="13"/>
      <c r="O290" s="13"/>
      <c r="P290" s="15"/>
      <c r="Q290" s="13"/>
      <c r="R290" s="13"/>
      <c r="S290" s="13"/>
      <c r="T290" s="13"/>
      <c r="U290" s="19"/>
      <c r="V290" s="13"/>
      <c r="W290" s="20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</row>
    <row r="291" spans="1:45">
      <c r="A291" s="10"/>
      <c r="B291" s="10"/>
      <c r="C291" s="10"/>
      <c r="D291" s="10"/>
      <c r="E291" s="21"/>
      <c r="F291" s="21"/>
      <c r="G291" s="21"/>
      <c r="H291" s="21"/>
      <c r="I291" s="21"/>
      <c r="J291" s="21"/>
      <c r="K291" s="21"/>
      <c r="L291" s="13"/>
      <c r="M291" s="13"/>
      <c r="N291" s="13"/>
      <c r="O291" s="13"/>
      <c r="P291" s="15"/>
      <c r="Q291" s="13"/>
      <c r="R291" s="13"/>
      <c r="S291" s="13"/>
      <c r="T291" s="13"/>
      <c r="U291" s="19"/>
      <c r="V291" s="13"/>
      <c r="W291" s="20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</row>
    <row r="292" spans="1:45">
      <c r="A292" s="10"/>
      <c r="B292" s="10"/>
      <c r="C292" s="10"/>
      <c r="D292" s="10"/>
      <c r="E292" s="21"/>
      <c r="F292" s="21"/>
      <c r="G292" s="21"/>
      <c r="H292" s="21"/>
      <c r="I292" s="21"/>
      <c r="J292" s="21"/>
      <c r="K292" s="21"/>
      <c r="L292" s="13"/>
      <c r="M292" s="13"/>
      <c r="N292" s="13"/>
      <c r="O292" s="13"/>
      <c r="P292" s="15"/>
      <c r="Q292" s="13"/>
      <c r="R292" s="13"/>
      <c r="S292" s="13"/>
      <c r="T292" s="13"/>
      <c r="U292" s="19"/>
      <c r="V292" s="13"/>
      <c r="W292" s="20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</row>
    <row r="293" spans="1:45">
      <c r="A293" s="10"/>
      <c r="B293" s="10"/>
      <c r="C293" s="10"/>
      <c r="D293" s="10"/>
      <c r="E293" s="21"/>
      <c r="F293" s="21"/>
      <c r="G293" s="21"/>
      <c r="H293" s="21"/>
      <c r="I293" s="21"/>
      <c r="J293" s="21"/>
      <c r="K293" s="21"/>
      <c r="L293" s="13"/>
      <c r="M293" s="13"/>
      <c r="N293" s="13"/>
      <c r="O293" s="13"/>
      <c r="P293" s="15"/>
      <c r="Q293" s="13"/>
      <c r="R293" s="13"/>
      <c r="S293" s="13"/>
      <c r="T293" s="13"/>
      <c r="U293" s="19"/>
      <c r="V293" s="13"/>
      <c r="W293" s="20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</row>
    <row r="294" spans="1:45">
      <c r="A294" s="10"/>
      <c r="B294" s="10"/>
      <c r="C294" s="10"/>
      <c r="D294" s="10"/>
      <c r="E294" s="21"/>
      <c r="F294" s="21"/>
      <c r="G294" s="21"/>
      <c r="H294" s="21"/>
      <c r="I294" s="21"/>
      <c r="J294" s="21"/>
      <c r="K294" s="21"/>
      <c r="L294" s="13"/>
      <c r="M294" s="13"/>
      <c r="N294" s="13"/>
      <c r="O294" s="13"/>
      <c r="P294" s="15"/>
      <c r="Q294" s="13"/>
      <c r="R294" s="13"/>
      <c r="S294" s="13"/>
      <c r="T294" s="13"/>
      <c r="U294" s="19"/>
      <c r="V294" s="13"/>
      <c r="W294" s="20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</row>
    <row r="295" spans="1:45">
      <c r="A295" s="10"/>
      <c r="B295" s="10"/>
      <c r="C295" s="10"/>
      <c r="D295" s="10"/>
      <c r="E295" s="21"/>
      <c r="F295" s="21"/>
      <c r="G295" s="21"/>
      <c r="H295" s="21"/>
      <c r="I295" s="21"/>
      <c r="J295" s="21"/>
      <c r="K295" s="21"/>
      <c r="L295" s="13"/>
      <c r="M295" s="13"/>
      <c r="N295" s="13"/>
      <c r="O295" s="13"/>
      <c r="P295" s="15"/>
      <c r="Q295" s="13"/>
      <c r="R295" s="13"/>
      <c r="S295" s="13"/>
      <c r="T295" s="13"/>
      <c r="U295" s="19"/>
      <c r="V295" s="13"/>
      <c r="W295" s="20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</row>
    <row r="296" spans="1:45">
      <c r="A296" s="10"/>
      <c r="B296" s="10"/>
      <c r="C296" s="10"/>
      <c r="D296" s="10"/>
      <c r="E296" s="21"/>
      <c r="F296" s="21"/>
      <c r="G296" s="21"/>
      <c r="H296" s="21"/>
      <c r="I296" s="21"/>
      <c r="J296" s="21"/>
      <c r="K296" s="21"/>
      <c r="L296" s="13"/>
      <c r="M296" s="13"/>
      <c r="N296" s="13"/>
      <c r="O296" s="13"/>
      <c r="P296" s="15"/>
      <c r="Q296" s="13"/>
      <c r="R296" s="13"/>
      <c r="S296" s="13"/>
      <c r="T296" s="13"/>
      <c r="U296" s="19"/>
      <c r="V296" s="13"/>
      <c r="W296" s="20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</row>
    <row r="297" spans="1:45">
      <c r="A297" s="10"/>
      <c r="B297" s="10"/>
      <c r="C297" s="10"/>
      <c r="D297" s="10"/>
      <c r="E297" s="21"/>
      <c r="F297" s="21"/>
      <c r="G297" s="21"/>
      <c r="H297" s="21"/>
      <c r="I297" s="21"/>
      <c r="J297" s="21"/>
      <c r="K297" s="21"/>
      <c r="L297" s="13"/>
      <c r="M297" s="13"/>
      <c r="N297" s="13"/>
      <c r="O297" s="13"/>
      <c r="P297" s="15"/>
      <c r="Q297" s="13"/>
      <c r="R297" s="13"/>
      <c r="S297" s="13"/>
      <c r="T297" s="13"/>
      <c r="U297" s="19"/>
      <c r="V297" s="13"/>
      <c r="W297" s="20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</row>
    <row r="298" spans="1:45">
      <c r="A298" s="10"/>
      <c r="B298" s="10"/>
      <c r="C298" s="10"/>
      <c r="D298" s="10"/>
      <c r="E298" s="21"/>
      <c r="F298" s="21"/>
      <c r="G298" s="21"/>
      <c r="H298" s="21"/>
      <c r="I298" s="21"/>
      <c r="J298" s="21"/>
      <c r="K298" s="21"/>
      <c r="L298" s="13"/>
      <c r="M298" s="13"/>
      <c r="N298" s="13"/>
      <c r="O298" s="13"/>
      <c r="P298" s="15"/>
      <c r="Q298" s="13"/>
      <c r="R298" s="13"/>
      <c r="S298" s="13"/>
      <c r="T298" s="13"/>
      <c r="U298" s="19"/>
      <c r="V298" s="13"/>
      <c r="W298" s="20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</row>
    <row r="299" spans="1:45">
      <c r="A299" s="10"/>
      <c r="B299" s="10"/>
      <c r="C299" s="10"/>
      <c r="D299" s="10"/>
      <c r="E299" s="21"/>
      <c r="F299" s="21"/>
      <c r="G299" s="21"/>
      <c r="H299" s="21"/>
      <c r="I299" s="21"/>
      <c r="J299" s="21"/>
      <c r="K299" s="21"/>
      <c r="L299" s="13"/>
      <c r="M299" s="13"/>
      <c r="N299" s="13"/>
      <c r="O299" s="13"/>
      <c r="P299" s="15"/>
      <c r="Q299" s="13"/>
      <c r="R299" s="13"/>
      <c r="S299" s="13"/>
      <c r="T299" s="13"/>
      <c r="U299" s="19"/>
      <c r="V299" s="13"/>
      <c r="W299" s="20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</row>
    <row r="300" spans="1:45">
      <c r="A300" s="10"/>
      <c r="B300" s="10"/>
      <c r="C300" s="10"/>
      <c r="D300" s="10"/>
      <c r="E300" s="21"/>
      <c r="F300" s="21"/>
      <c r="G300" s="21"/>
      <c r="H300" s="21"/>
      <c r="I300" s="21"/>
      <c r="J300" s="21"/>
      <c r="K300" s="21"/>
      <c r="L300" s="13"/>
      <c r="M300" s="13"/>
      <c r="N300" s="13"/>
      <c r="O300" s="13"/>
      <c r="P300" s="15"/>
      <c r="Q300" s="13"/>
      <c r="R300" s="13"/>
      <c r="S300" s="13"/>
      <c r="T300" s="13"/>
      <c r="U300" s="19"/>
      <c r="V300" s="13"/>
      <c r="W300" s="20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</row>
    <row r="301" spans="1:45">
      <c r="A301" s="10"/>
      <c r="B301" s="10"/>
      <c r="C301" s="10"/>
      <c r="D301" s="10"/>
      <c r="E301" s="21"/>
      <c r="F301" s="21"/>
      <c r="G301" s="21"/>
      <c r="H301" s="21"/>
      <c r="I301" s="21"/>
      <c r="J301" s="21"/>
      <c r="K301" s="21"/>
      <c r="L301" s="13"/>
      <c r="M301" s="13"/>
      <c r="N301" s="13"/>
      <c r="O301" s="13"/>
      <c r="P301" s="15"/>
      <c r="Q301" s="13"/>
      <c r="R301" s="13"/>
      <c r="S301" s="13"/>
      <c r="T301" s="13"/>
      <c r="U301" s="19"/>
      <c r="V301" s="13"/>
      <c r="W301" s="20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</row>
    <row r="302" spans="1:45">
      <c r="A302" s="10"/>
      <c r="B302" s="10"/>
      <c r="C302" s="10"/>
      <c r="D302" s="10"/>
      <c r="E302" s="21"/>
      <c r="F302" s="21"/>
      <c r="G302" s="21"/>
      <c r="H302" s="21"/>
      <c r="I302" s="21"/>
      <c r="J302" s="21"/>
      <c r="K302" s="21"/>
      <c r="L302" s="13"/>
      <c r="M302" s="13"/>
      <c r="N302" s="13"/>
      <c r="O302" s="13"/>
      <c r="P302" s="15"/>
      <c r="Q302" s="13"/>
      <c r="R302" s="13"/>
      <c r="S302" s="13"/>
      <c r="T302" s="13"/>
      <c r="U302" s="19"/>
      <c r="V302" s="13"/>
      <c r="W302" s="20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</row>
    <row r="303" spans="1:45">
      <c r="A303" s="10"/>
      <c r="B303" s="10"/>
      <c r="C303" s="10"/>
      <c r="D303" s="10"/>
      <c r="E303" s="21"/>
      <c r="F303" s="21"/>
      <c r="G303" s="21"/>
      <c r="H303" s="21"/>
      <c r="I303" s="21"/>
      <c r="J303" s="21"/>
      <c r="K303" s="21"/>
      <c r="L303" s="13"/>
      <c r="M303" s="13"/>
      <c r="N303" s="13"/>
      <c r="O303" s="13"/>
      <c r="P303" s="15"/>
      <c r="Q303" s="13"/>
      <c r="R303" s="13"/>
      <c r="S303" s="13"/>
      <c r="T303" s="13"/>
      <c r="U303" s="19"/>
      <c r="V303" s="13"/>
      <c r="W303" s="20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</row>
    <row r="304" spans="1:45">
      <c r="A304" s="10"/>
      <c r="B304" s="10"/>
      <c r="C304" s="10"/>
      <c r="D304" s="10"/>
      <c r="E304" s="21"/>
      <c r="F304" s="21"/>
      <c r="G304" s="21"/>
      <c r="H304" s="21"/>
      <c r="I304" s="21"/>
      <c r="J304" s="21"/>
      <c r="K304" s="21"/>
      <c r="L304" s="13"/>
      <c r="M304" s="13"/>
      <c r="N304" s="13"/>
      <c r="O304" s="13"/>
      <c r="P304" s="15"/>
      <c r="Q304" s="13"/>
      <c r="R304" s="13"/>
      <c r="S304" s="13"/>
      <c r="T304" s="13"/>
      <c r="U304" s="19"/>
      <c r="V304" s="13"/>
      <c r="W304" s="20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</row>
    <row r="305" spans="1:45">
      <c r="A305" s="10"/>
      <c r="B305" s="10"/>
      <c r="C305" s="10"/>
      <c r="D305" s="10"/>
      <c r="E305" s="21"/>
      <c r="F305" s="21"/>
      <c r="G305" s="21"/>
      <c r="H305" s="21"/>
      <c r="I305" s="21"/>
      <c r="J305" s="21"/>
      <c r="K305" s="21"/>
      <c r="L305" s="13"/>
      <c r="M305" s="13"/>
      <c r="N305" s="13"/>
      <c r="O305" s="13"/>
      <c r="P305" s="15"/>
      <c r="Q305" s="13"/>
      <c r="R305" s="13"/>
      <c r="S305" s="13"/>
      <c r="T305" s="13"/>
      <c r="U305" s="19"/>
      <c r="V305" s="13"/>
      <c r="W305" s="20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</row>
    <row r="306" spans="1:45">
      <c r="A306" s="10"/>
      <c r="B306" s="10"/>
      <c r="C306" s="10"/>
      <c r="D306" s="10"/>
      <c r="E306" s="21"/>
      <c r="F306" s="21"/>
      <c r="G306" s="21"/>
      <c r="H306" s="21"/>
      <c r="I306" s="21"/>
      <c r="J306" s="21"/>
      <c r="K306" s="21"/>
      <c r="L306" s="13"/>
      <c r="M306" s="13"/>
      <c r="N306" s="13"/>
      <c r="O306" s="13"/>
      <c r="P306" s="15"/>
      <c r="Q306" s="13"/>
      <c r="R306" s="13"/>
      <c r="S306" s="13"/>
      <c r="T306" s="13"/>
      <c r="U306" s="19"/>
      <c r="V306" s="13"/>
      <c r="W306" s="20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</row>
    <row r="307" spans="1:45">
      <c r="A307" s="10"/>
      <c r="B307" s="10"/>
      <c r="C307" s="10"/>
      <c r="D307" s="10"/>
      <c r="E307" s="21"/>
      <c r="F307" s="21"/>
      <c r="G307" s="21"/>
      <c r="H307" s="21"/>
      <c r="I307" s="21"/>
      <c r="J307" s="21"/>
      <c r="K307" s="21"/>
      <c r="L307" s="13"/>
      <c r="M307" s="13"/>
      <c r="N307" s="13"/>
      <c r="O307" s="13"/>
      <c r="P307" s="15"/>
      <c r="Q307" s="13"/>
      <c r="R307" s="13"/>
      <c r="S307" s="13"/>
      <c r="T307" s="13"/>
      <c r="U307" s="19"/>
      <c r="V307" s="13"/>
      <c r="W307" s="20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</row>
    <row r="308" spans="1:45">
      <c r="A308" s="10"/>
      <c r="B308" s="10"/>
      <c r="C308" s="10"/>
      <c r="D308" s="10"/>
      <c r="E308" s="21"/>
      <c r="F308" s="21"/>
      <c r="G308" s="21"/>
      <c r="H308" s="21"/>
      <c r="I308" s="21"/>
      <c r="J308" s="21"/>
      <c r="K308" s="21"/>
      <c r="L308" s="13"/>
      <c r="M308" s="13"/>
      <c r="N308" s="13"/>
      <c r="O308" s="13"/>
      <c r="P308" s="15"/>
      <c r="Q308" s="13"/>
      <c r="R308" s="13"/>
      <c r="S308" s="13"/>
      <c r="T308" s="13"/>
      <c r="U308" s="19"/>
      <c r="V308" s="13"/>
      <c r="W308" s="20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</row>
    <row r="309" spans="1:45">
      <c r="A309" s="10"/>
      <c r="B309" s="10"/>
      <c r="C309" s="10"/>
      <c r="D309" s="10"/>
      <c r="E309" s="21"/>
      <c r="F309" s="21"/>
      <c r="G309" s="21"/>
      <c r="H309" s="21"/>
      <c r="I309" s="21"/>
      <c r="J309" s="21"/>
      <c r="K309" s="21"/>
      <c r="L309" s="13"/>
      <c r="M309" s="13"/>
      <c r="N309" s="13"/>
      <c r="O309" s="13"/>
      <c r="P309" s="15"/>
      <c r="Q309" s="13"/>
      <c r="R309" s="13"/>
      <c r="S309" s="13"/>
      <c r="T309" s="13"/>
      <c r="U309" s="19"/>
      <c r="V309" s="13"/>
      <c r="W309" s="20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</row>
    <row r="310" spans="1:45">
      <c r="A310" s="10"/>
      <c r="B310" s="10"/>
      <c r="C310" s="10"/>
      <c r="D310" s="10"/>
      <c r="E310" s="21"/>
      <c r="F310" s="21"/>
      <c r="G310" s="21"/>
      <c r="H310" s="21"/>
      <c r="I310" s="21"/>
      <c r="J310" s="21"/>
      <c r="K310" s="21"/>
      <c r="L310" s="13"/>
      <c r="M310" s="13"/>
      <c r="N310" s="13"/>
      <c r="O310" s="13"/>
      <c r="P310" s="15"/>
      <c r="Q310" s="13"/>
      <c r="R310" s="13"/>
      <c r="S310" s="13"/>
      <c r="T310" s="13"/>
      <c r="U310" s="19"/>
      <c r="V310" s="13"/>
      <c r="W310" s="20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</row>
    <row r="311" spans="1:45">
      <c r="A311" s="10"/>
      <c r="B311" s="10"/>
      <c r="C311" s="10"/>
      <c r="D311" s="10"/>
      <c r="E311" s="21"/>
      <c r="F311" s="21"/>
      <c r="G311" s="21"/>
      <c r="H311" s="21"/>
      <c r="I311" s="21"/>
      <c r="J311" s="21"/>
      <c r="K311" s="21"/>
      <c r="L311" s="13"/>
      <c r="M311" s="13"/>
      <c r="N311" s="13"/>
      <c r="O311" s="13"/>
      <c r="P311" s="15"/>
      <c r="Q311" s="13"/>
      <c r="R311" s="13"/>
      <c r="S311" s="13"/>
      <c r="T311" s="13"/>
      <c r="U311" s="19"/>
      <c r="V311" s="13"/>
      <c r="W311" s="20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</row>
    <row r="312" spans="1:45">
      <c r="A312" s="10"/>
      <c r="B312" s="10"/>
      <c r="C312" s="10"/>
      <c r="D312" s="10"/>
      <c r="E312" s="21"/>
      <c r="F312" s="21"/>
      <c r="G312" s="21"/>
      <c r="H312" s="21"/>
      <c r="I312" s="21"/>
      <c r="J312" s="21"/>
      <c r="K312" s="21"/>
      <c r="L312" s="13"/>
      <c r="M312" s="13"/>
      <c r="N312" s="13"/>
      <c r="O312" s="13"/>
      <c r="P312" s="15"/>
      <c r="Q312" s="13"/>
      <c r="R312" s="13"/>
      <c r="S312" s="13"/>
      <c r="T312" s="13"/>
      <c r="U312" s="19"/>
      <c r="V312" s="13"/>
      <c r="W312" s="20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</row>
    <row r="313" spans="1:45">
      <c r="A313" s="10"/>
      <c r="B313" s="10"/>
      <c r="C313" s="10"/>
      <c r="D313" s="10"/>
      <c r="E313" s="21"/>
      <c r="F313" s="21"/>
      <c r="G313" s="21"/>
      <c r="H313" s="21"/>
      <c r="I313" s="21"/>
      <c r="J313" s="21"/>
      <c r="K313" s="21"/>
      <c r="L313" s="13"/>
      <c r="M313" s="13"/>
      <c r="N313" s="13"/>
      <c r="O313" s="13"/>
      <c r="P313" s="15"/>
      <c r="Q313" s="13"/>
      <c r="R313" s="13"/>
      <c r="S313" s="13"/>
      <c r="T313" s="13"/>
      <c r="U313" s="19"/>
      <c r="V313" s="13"/>
      <c r="W313" s="20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</row>
    <row r="314" spans="1:45">
      <c r="A314" s="10"/>
      <c r="B314" s="10"/>
      <c r="C314" s="10"/>
      <c r="D314" s="10"/>
      <c r="E314" s="21"/>
      <c r="F314" s="21"/>
      <c r="G314" s="21"/>
      <c r="H314" s="21"/>
      <c r="I314" s="21"/>
      <c r="J314" s="21"/>
      <c r="K314" s="21"/>
      <c r="L314" s="13"/>
      <c r="M314" s="13"/>
      <c r="N314" s="13"/>
      <c r="O314" s="13"/>
      <c r="P314" s="15"/>
      <c r="Q314" s="13"/>
      <c r="R314" s="13"/>
      <c r="S314" s="13"/>
      <c r="T314" s="13"/>
      <c r="U314" s="19"/>
      <c r="V314" s="13"/>
      <c r="W314" s="20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</row>
    <row r="315" spans="1:45">
      <c r="A315" s="10"/>
      <c r="B315" s="10"/>
      <c r="C315" s="10"/>
      <c r="D315" s="10"/>
      <c r="E315" s="21"/>
      <c r="F315" s="21"/>
      <c r="G315" s="21"/>
      <c r="H315" s="21"/>
      <c r="I315" s="21"/>
      <c r="J315" s="21"/>
      <c r="K315" s="21"/>
      <c r="L315" s="13"/>
      <c r="M315" s="13"/>
      <c r="N315" s="13"/>
      <c r="O315" s="13"/>
      <c r="P315" s="15"/>
      <c r="Q315" s="13"/>
      <c r="R315" s="13"/>
      <c r="S315" s="13"/>
      <c r="T315" s="13"/>
      <c r="U315" s="19"/>
      <c r="V315" s="13"/>
      <c r="W315" s="20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</row>
    <row r="316" spans="1:45">
      <c r="A316" s="10"/>
      <c r="B316" s="10"/>
      <c r="C316" s="10"/>
      <c r="D316" s="10"/>
      <c r="E316" s="21"/>
      <c r="F316" s="21"/>
      <c r="G316" s="21"/>
      <c r="H316" s="21"/>
      <c r="I316" s="21"/>
      <c r="J316" s="21"/>
      <c r="K316" s="21"/>
      <c r="L316" s="13"/>
      <c r="M316" s="13"/>
      <c r="N316" s="13"/>
      <c r="O316" s="13"/>
      <c r="P316" s="15"/>
      <c r="Q316" s="13"/>
      <c r="R316" s="13"/>
      <c r="S316" s="13"/>
      <c r="T316" s="13"/>
      <c r="U316" s="19"/>
      <c r="V316" s="13"/>
      <c r="W316" s="20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</row>
    <row r="317" spans="1:45">
      <c r="A317" s="10"/>
      <c r="B317" s="10"/>
      <c r="C317" s="10"/>
      <c r="D317" s="10"/>
      <c r="E317" s="21"/>
      <c r="F317" s="21"/>
      <c r="G317" s="21"/>
      <c r="H317" s="21"/>
      <c r="I317" s="21"/>
      <c r="J317" s="21"/>
      <c r="K317" s="21"/>
      <c r="L317" s="13"/>
      <c r="M317" s="13"/>
      <c r="N317" s="13"/>
      <c r="O317" s="13"/>
      <c r="P317" s="15"/>
      <c r="Q317" s="13"/>
      <c r="R317" s="13"/>
      <c r="S317" s="13"/>
      <c r="T317" s="13"/>
      <c r="U317" s="19"/>
      <c r="V317" s="13"/>
      <c r="W317" s="20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</row>
    <row r="318" spans="1:45">
      <c r="A318" s="10"/>
      <c r="B318" s="10"/>
      <c r="C318" s="10"/>
      <c r="D318" s="10"/>
      <c r="E318" s="21"/>
      <c r="F318" s="21"/>
      <c r="G318" s="21"/>
      <c r="H318" s="21"/>
      <c r="I318" s="21"/>
      <c r="J318" s="21"/>
      <c r="K318" s="21"/>
      <c r="L318" s="13"/>
      <c r="M318" s="13"/>
      <c r="N318" s="13"/>
      <c r="O318" s="13"/>
      <c r="P318" s="15"/>
      <c r="Q318" s="13"/>
      <c r="R318" s="13"/>
      <c r="S318" s="13"/>
      <c r="T318" s="13"/>
      <c r="U318" s="19"/>
      <c r="V318" s="13"/>
      <c r="W318" s="20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</row>
    <row r="319" spans="1:45">
      <c r="A319" s="10"/>
      <c r="B319" s="10"/>
      <c r="C319" s="10"/>
      <c r="D319" s="10"/>
      <c r="E319" s="21"/>
      <c r="F319" s="21"/>
      <c r="G319" s="21"/>
      <c r="H319" s="21"/>
      <c r="I319" s="21"/>
      <c r="J319" s="21"/>
      <c r="K319" s="21"/>
      <c r="L319" s="13"/>
      <c r="M319" s="13"/>
      <c r="N319" s="13"/>
      <c r="O319" s="13"/>
      <c r="P319" s="15"/>
      <c r="Q319" s="13"/>
      <c r="R319" s="13"/>
      <c r="S319" s="13"/>
      <c r="T319" s="13"/>
      <c r="U319" s="19"/>
      <c r="V319" s="13"/>
      <c r="W319" s="20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</row>
    <row r="320" spans="1:45">
      <c r="A320" s="10"/>
      <c r="B320" s="10"/>
      <c r="C320" s="10"/>
      <c r="D320" s="10"/>
      <c r="E320" s="21"/>
      <c r="F320" s="21"/>
      <c r="G320" s="21"/>
      <c r="H320" s="21"/>
      <c r="I320" s="21"/>
      <c r="J320" s="21"/>
      <c r="K320" s="21"/>
      <c r="L320" s="13"/>
      <c r="M320" s="13"/>
      <c r="N320" s="13"/>
      <c r="O320" s="13"/>
      <c r="P320" s="15"/>
      <c r="Q320" s="13"/>
      <c r="R320" s="13"/>
      <c r="S320" s="13"/>
      <c r="T320" s="13"/>
      <c r="U320" s="19"/>
      <c r="V320" s="13"/>
      <c r="W320" s="20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</row>
    <row r="321" spans="1:45">
      <c r="A321" s="10"/>
      <c r="B321" s="10"/>
      <c r="C321" s="10"/>
      <c r="D321" s="10"/>
      <c r="E321" s="21"/>
      <c r="F321" s="21"/>
      <c r="G321" s="21"/>
      <c r="H321" s="21"/>
      <c r="I321" s="21"/>
      <c r="J321" s="21"/>
      <c r="K321" s="21"/>
      <c r="L321" s="13"/>
      <c r="M321" s="13"/>
      <c r="N321" s="13"/>
      <c r="O321" s="13"/>
      <c r="P321" s="15"/>
      <c r="Q321" s="13"/>
      <c r="R321" s="13"/>
      <c r="S321" s="13"/>
      <c r="T321" s="13"/>
      <c r="U321" s="19"/>
      <c r="V321" s="13"/>
      <c r="W321" s="20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</row>
    <row r="322" spans="1:45">
      <c r="A322" s="10"/>
      <c r="B322" s="10"/>
      <c r="C322" s="10"/>
      <c r="D322" s="10"/>
      <c r="E322" s="21"/>
      <c r="F322" s="21"/>
      <c r="G322" s="21"/>
      <c r="H322" s="21"/>
      <c r="I322" s="21"/>
      <c r="J322" s="21"/>
      <c r="K322" s="21"/>
      <c r="L322" s="13"/>
      <c r="M322" s="13"/>
      <c r="N322" s="13"/>
      <c r="O322" s="13"/>
      <c r="P322" s="15"/>
      <c r="Q322" s="13"/>
      <c r="R322" s="13"/>
      <c r="S322" s="13"/>
      <c r="T322" s="13"/>
      <c r="U322" s="19"/>
      <c r="V322" s="13"/>
      <c r="W322" s="20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</row>
    <row r="323" spans="1:45">
      <c r="A323" s="10"/>
      <c r="B323" s="10"/>
      <c r="C323" s="10"/>
      <c r="D323" s="10"/>
      <c r="E323" s="21"/>
      <c r="F323" s="21"/>
      <c r="G323" s="21"/>
      <c r="H323" s="21"/>
      <c r="I323" s="21"/>
      <c r="J323" s="21"/>
      <c r="K323" s="21"/>
      <c r="L323" s="13"/>
      <c r="M323" s="13"/>
      <c r="N323" s="13"/>
      <c r="O323" s="13"/>
      <c r="P323" s="15"/>
      <c r="Q323" s="13"/>
      <c r="R323" s="13"/>
      <c r="S323" s="13"/>
      <c r="T323" s="13"/>
      <c r="U323" s="19"/>
      <c r="V323" s="13"/>
      <c r="W323" s="20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</row>
    <row r="324" spans="1:45">
      <c r="A324" s="10"/>
      <c r="B324" s="10"/>
      <c r="C324" s="10"/>
      <c r="D324" s="10"/>
      <c r="E324" s="21"/>
      <c r="F324" s="21"/>
      <c r="G324" s="21"/>
      <c r="H324" s="21"/>
      <c r="I324" s="21"/>
      <c r="J324" s="21"/>
      <c r="K324" s="21"/>
      <c r="L324" s="13"/>
      <c r="M324" s="13"/>
      <c r="N324" s="13"/>
      <c r="O324" s="13"/>
      <c r="P324" s="15"/>
      <c r="Q324" s="13"/>
      <c r="R324" s="13"/>
      <c r="S324" s="13"/>
      <c r="T324" s="13"/>
      <c r="U324" s="19"/>
      <c r="V324" s="13"/>
      <c r="W324" s="20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</row>
    <row r="325" spans="1:45">
      <c r="A325" s="10"/>
      <c r="B325" s="10"/>
      <c r="C325" s="10"/>
      <c r="D325" s="10"/>
      <c r="E325" s="21"/>
      <c r="F325" s="21"/>
      <c r="G325" s="21"/>
      <c r="H325" s="21"/>
      <c r="I325" s="21"/>
      <c r="J325" s="21"/>
      <c r="K325" s="21"/>
      <c r="L325" s="13"/>
      <c r="M325" s="13"/>
      <c r="N325" s="13"/>
      <c r="O325" s="13"/>
      <c r="P325" s="15"/>
      <c r="Q325" s="13"/>
      <c r="R325" s="13"/>
      <c r="S325" s="13"/>
      <c r="T325" s="13"/>
      <c r="U325" s="19"/>
      <c r="V325" s="13"/>
      <c r="W325" s="20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</row>
    <row r="326" spans="1:45">
      <c r="A326" s="10"/>
      <c r="B326" s="10"/>
      <c r="C326" s="10"/>
      <c r="D326" s="10"/>
      <c r="E326" s="21"/>
      <c r="F326" s="21"/>
      <c r="G326" s="21"/>
      <c r="H326" s="21"/>
      <c r="I326" s="21"/>
      <c r="J326" s="21"/>
      <c r="K326" s="21"/>
      <c r="L326" s="13"/>
      <c r="M326" s="13"/>
      <c r="N326" s="13"/>
      <c r="O326" s="13"/>
      <c r="P326" s="15"/>
      <c r="Q326" s="13"/>
      <c r="R326" s="13"/>
      <c r="S326" s="13"/>
      <c r="T326" s="13"/>
      <c r="U326" s="19"/>
      <c r="V326" s="13"/>
      <c r="W326" s="20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</row>
    <row r="327" spans="1:45">
      <c r="A327" s="10"/>
      <c r="B327" s="10"/>
      <c r="C327" s="10"/>
      <c r="D327" s="10"/>
      <c r="E327" s="21"/>
      <c r="F327" s="21"/>
      <c r="G327" s="21"/>
      <c r="H327" s="21"/>
      <c r="I327" s="21"/>
      <c r="J327" s="21"/>
      <c r="K327" s="21"/>
      <c r="L327" s="13"/>
      <c r="M327" s="13"/>
      <c r="N327" s="13"/>
      <c r="O327" s="13"/>
      <c r="P327" s="15"/>
      <c r="Q327" s="13"/>
      <c r="R327" s="13"/>
      <c r="S327" s="13"/>
      <c r="T327" s="13"/>
      <c r="U327" s="19"/>
      <c r="V327" s="13"/>
      <c r="W327" s="20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</row>
    <row r="328" spans="1:45">
      <c r="A328" s="10"/>
      <c r="B328" s="10"/>
      <c r="C328" s="10"/>
      <c r="D328" s="10"/>
      <c r="E328" s="21"/>
      <c r="F328" s="21"/>
      <c r="G328" s="21"/>
      <c r="H328" s="21"/>
      <c r="I328" s="21"/>
      <c r="J328" s="21"/>
      <c r="K328" s="21"/>
      <c r="L328" s="13"/>
      <c r="M328" s="13"/>
      <c r="N328" s="13"/>
      <c r="O328" s="13"/>
      <c r="P328" s="15"/>
      <c r="Q328" s="13"/>
      <c r="R328" s="13"/>
      <c r="S328" s="13"/>
      <c r="T328" s="13"/>
      <c r="U328" s="19"/>
      <c r="V328" s="13"/>
      <c r="W328" s="20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</row>
    <row r="329" spans="1:45">
      <c r="A329" s="10"/>
      <c r="B329" s="10"/>
      <c r="C329" s="10"/>
      <c r="D329" s="10"/>
      <c r="E329" s="21"/>
      <c r="F329" s="21"/>
      <c r="G329" s="21"/>
      <c r="H329" s="21"/>
      <c r="I329" s="21"/>
      <c r="J329" s="21"/>
      <c r="K329" s="21"/>
      <c r="L329" s="13"/>
      <c r="M329" s="13"/>
      <c r="N329" s="13"/>
      <c r="O329" s="13"/>
      <c r="P329" s="15"/>
      <c r="Q329" s="13"/>
      <c r="R329" s="13"/>
      <c r="S329" s="13"/>
      <c r="T329" s="13"/>
      <c r="U329" s="19"/>
      <c r="V329" s="13"/>
      <c r="W329" s="20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</row>
    <row r="330" spans="1:45">
      <c r="A330" s="10"/>
      <c r="B330" s="10"/>
      <c r="C330" s="10"/>
      <c r="D330" s="10"/>
      <c r="E330" s="21"/>
      <c r="F330" s="21"/>
      <c r="G330" s="21"/>
      <c r="H330" s="21"/>
      <c r="I330" s="21"/>
      <c r="J330" s="21"/>
      <c r="K330" s="21"/>
      <c r="L330" s="13"/>
      <c r="M330" s="13"/>
      <c r="N330" s="13"/>
      <c r="O330" s="13"/>
      <c r="P330" s="15"/>
      <c r="Q330" s="13"/>
      <c r="R330" s="13"/>
      <c r="S330" s="13"/>
      <c r="T330" s="13"/>
      <c r="U330" s="19"/>
      <c r="V330" s="13"/>
      <c r="W330" s="20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</row>
    <row r="331" spans="1:45">
      <c r="A331" s="10"/>
      <c r="B331" s="10"/>
      <c r="C331" s="10"/>
      <c r="D331" s="10"/>
      <c r="E331" s="21"/>
      <c r="F331" s="21"/>
      <c r="G331" s="21"/>
      <c r="H331" s="21"/>
      <c r="I331" s="21"/>
      <c r="J331" s="21"/>
      <c r="K331" s="21"/>
      <c r="L331" s="13"/>
      <c r="M331" s="13"/>
      <c r="N331" s="13"/>
      <c r="O331" s="13"/>
      <c r="P331" s="15"/>
      <c r="Q331" s="13"/>
      <c r="R331" s="13"/>
      <c r="S331" s="13"/>
      <c r="T331" s="13"/>
      <c r="U331" s="19"/>
      <c r="V331" s="13"/>
      <c r="W331" s="20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</row>
    <row r="332" spans="1:45">
      <c r="A332" s="10"/>
      <c r="B332" s="10"/>
      <c r="C332" s="10"/>
      <c r="D332" s="10"/>
      <c r="E332" s="21"/>
      <c r="F332" s="21"/>
      <c r="G332" s="21"/>
      <c r="H332" s="21"/>
      <c r="I332" s="21"/>
      <c r="J332" s="21"/>
      <c r="K332" s="21"/>
      <c r="L332" s="13"/>
      <c r="M332" s="13"/>
      <c r="N332" s="13"/>
      <c r="O332" s="13"/>
      <c r="P332" s="15"/>
      <c r="Q332" s="13"/>
      <c r="R332" s="13"/>
      <c r="S332" s="13"/>
      <c r="T332" s="13"/>
      <c r="U332" s="19"/>
      <c r="V332" s="13"/>
      <c r="W332" s="20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</row>
    <row r="333" spans="1:45">
      <c r="A333" s="10"/>
      <c r="B333" s="10"/>
      <c r="C333" s="10"/>
      <c r="D333" s="10"/>
      <c r="E333" s="21"/>
      <c r="F333" s="21"/>
      <c r="G333" s="21"/>
      <c r="H333" s="21"/>
      <c r="I333" s="21"/>
      <c r="J333" s="21"/>
      <c r="K333" s="21"/>
      <c r="L333" s="13"/>
      <c r="M333" s="13"/>
      <c r="N333" s="13"/>
      <c r="O333" s="13"/>
      <c r="P333" s="15"/>
      <c r="Q333" s="13"/>
      <c r="R333" s="13"/>
      <c r="S333" s="13"/>
      <c r="T333" s="13"/>
      <c r="U333" s="19"/>
      <c r="V333" s="13"/>
      <c r="W333" s="20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</row>
    <row r="334" spans="1:45">
      <c r="A334" s="10"/>
      <c r="B334" s="10"/>
      <c r="C334" s="10"/>
      <c r="D334" s="10"/>
      <c r="E334" s="21"/>
      <c r="F334" s="21"/>
      <c r="G334" s="21"/>
      <c r="H334" s="21"/>
      <c r="I334" s="21"/>
      <c r="J334" s="21"/>
      <c r="K334" s="21"/>
      <c r="L334" s="13"/>
      <c r="M334" s="13"/>
      <c r="N334" s="13"/>
      <c r="O334" s="13"/>
      <c r="P334" s="15"/>
      <c r="Q334" s="13"/>
      <c r="R334" s="13"/>
      <c r="S334" s="13"/>
      <c r="T334" s="13"/>
      <c r="U334" s="19"/>
      <c r="V334" s="13"/>
      <c r="W334" s="20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</row>
    <row r="335" spans="1:45">
      <c r="A335" s="10"/>
      <c r="B335" s="10"/>
      <c r="C335" s="10"/>
      <c r="D335" s="10"/>
      <c r="E335" s="21"/>
      <c r="F335" s="21"/>
      <c r="G335" s="21"/>
      <c r="H335" s="21"/>
      <c r="I335" s="21"/>
      <c r="J335" s="21"/>
      <c r="K335" s="21"/>
      <c r="L335" s="13"/>
      <c r="M335" s="13"/>
      <c r="N335" s="13"/>
      <c r="O335" s="13"/>
      <c r="P335" s="15"/>
      <c r="Q335" s="13"/>
      <c r="R335" s="13"/>
      <c r="S335" s="13"/>
      <c r="T335" s="13"/>
      <c r="U335" s="19"/>
      <c r="V335" s="13"/>
      <c r="W335" s="20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</row>
    <row r="336" spans="1:45">
      <c r="A336" s="10"/>
      <c r="B336" s="10"/>
      <c r="C336" s="10"/>
      <c r="D336" s="10"/>
      <c r="E336" s="21"/>
      <c r="F336" s="21"/>
      <c r="G336" s="21"/>
      <c r="H336" s="21"/>
      <c r="I336" s="21"/>
      <c r="J336" s="21"/>
      <c r="K336" s="21"/>
      <c r="L336" s="13"/>
      <c r="M336" s="13"/>
      <c r="N336" s="13"/>
      <c r="O336" s="13"/>
      <c r="P336" s="15"/>
      <c r="Q336" s="13"/>
      <c r="R336" s="13"/>
      <c r="S336" s="13"/>
      <c r="T336" s="13"/>
      <c r="U336" s="19"/>
      <c r="V336" s="13"/>
      <c r="W336" s="20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</row>
    <row r="337" spans="1:45">
      <c r="A337" s="10"/>
      <c r="B337" s="10"/>
      <c r="C337" s="10"/>
      <c r="D337" s="10"/>
      <c r="E337" s="21"/>
      <c r="F337" s="21"/>
      <c r="G337" s="21"/>
      <c r="H337" s="21"/>
      <c r="I337" s="21"/>
      <c r="J337" s="21"/>
      <c r="K337" s="21"/>
      <c r="L337" s="13"/>
      <c r="M337" s="13"/>
      <c r="N337" s="13"/>
      <c r="O337" s="13"/>
      <c r="P337" s="15"/>
      <c r="Q337" s="13"/>
      <c r="R337" s="13"/>
      <c r="S337" s="13"/>
      <c r="T337" s="13"/>
      <c r="U337" s="19"/>
      <c r="V337" s="13"/>
      <c r="W337" s="20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</row>
    <row r="338" spans="1:45">
      <c r="A338" s="10"/>
      <c r="B338" s="10"/>
      <c r="C338" s="10"/>
      <c r="D338" s="10"/>
      <c r="E338" s="21"/>
      <c r="F338" s="21"/>
      <c r="G338" s="21"/>
      <c r="H338" s="21"/>
      <c r="I338" s="21"/>
      <c r="J338" s="21"/>
      <c r="K338" s="21"/>
      <c r="L338" s="13"/>
      <c r="M338" s="13"/>
      <c r="N338" s="13"/>
      <c r="O338" s="13"/>
      <c r="P338" s="15"/>
      <c r="Q338" s="13"/>
      <c r="R338" s="13"/>
      <c r="S338" s="13"/>
      <c r="T338" s="13"/>
      <c r="U338" s="19"/>
      <c r="V338" s="13"/>
      <c r="W338" s="20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</row>
    <row r="339" spans="1:45">
      <c r="A339" s="10"/>
      <c r="B339" s="10"/>
      <c r="C339" s="10"/>
      <c r="D339" s="10"/>
      <c r="E339" s="21"/>
      <c r="F339" s="21"/>
      <c r="G339" s="21"/>
      <c r="H339" s="21"/>
      <c r="I339" s="21"/>
      <c r="J339" s="21"/>
      <c r="K339" s="21"/>
      <c r="L339" s="13"/>
      <c r="M339" s="13"/>
      <c r="N339" s="13"/>
      <c r="O339" s="13"/>
      <c r="P339" s="15"/>
      <c r="Q339" s="13"/>
      <c r="R339" s="13"/>
      <c r="S339" s="13"/>
      <c r="T339" s="13"/>
      <c r="U339" s="19"/>
      <c r="V339" s="13"/>
      <c r="W339" s="20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</row>
    <row r="340" spans="1:45">
      <c r="A340" s="10"/>
      <c r="B340" s="10"/>
      <c r="C340" s="10"/>
      <c r="D340" s="10"/>
      <c r="E340" s="21"/>
      <c r="F340" s="21"/>
      <c r="G340" s="21"/>
      <c r="H340" s="21"/>
      <c r="I340" s="21"/>
      <c r="J340" s="21"/>
      <c r="K340" s="21"/>
      <c r="L340" s="13"/>
      <c r="M340" s="13"/>
      <c r="N340" s="13"/>
      <c r="O340" s="13"/>
      <c r="P340" s="15"/>
      <c r="Q340" s="13"/>
      <c r="R340" s="13"/>
      <c r="S340" s="13"/>
      <c r="T340" s="13"/>
      <c r="U340" s="19"/>
      <c r="V340" s="13"/>
      <c r="W340" s="20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</row>
    <row r="341" spans="1:45">
      <c r="A341" s="10"/>
      <c r="B341" s="10"/>
      <c r="C341" s="10"/>
      <c r="D341" s="10"/>
      <c r="E341" s="21"/>
      <c r="F341" s="21"/>
      <c r="G341" s="21"/>
      <c r="H341" s="21"/>
      <c r="I341" s="21"/>
      <c r="J341" s="21"/>
      <c r="K341" s="21"/>
      <c r="L341" s="13"/>
      <c r="M341" s="13"/>
      <c r="N341" s="13"/>
      <c r="O341" s="13"/>
      <c r="P341" s="15"/>
      <c r="Q341" s="13"/>
      <c r="R341" s="13"/>
      <c r="S341" s="13"/>
      <c r="T341" s="13"/>
      <c r="U341" s="19"/>
      <c r="V341" s="13"/>
      <c r="W341" s="20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</row>
    <row r="342" spans="1:45">
      <c r="A342" s="10"/>
      <c r="B342" s="10"/>
      <c r="C342" s="10"/>
      <c r="D342" s="10"/>
      <c r="E342" s="21"/>
      <c r="F342" s="21"/>
      <c r="G342" s="21"/>
      <c r="H342" s="21"/>
      <c r="I342" s="21"/>
      <c r="J342" s="21"/>
      <c r="K342" s="21"/>
      <c r="L342" s="13"/>
      <c r="M342" s="13"/>
      <c r="N342" s="13"/>
      <c r="O342" s="13"/>
      <c r="P342" s="15"/>
      <c r="Q342" s="13"/>
      <c r="R342" s="13"/>
      <c r="S342" s="13"/>
      <c r="T342" s="13"/>
      <c r="U342" s="19"/>
      <c r="V342" s="13"/>
      <c r="W342" s="20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</row>
    <row r="343" spans="1:45">
      <c r="A343" s="10"/>
      <c r="B343" s="10"/>
      <c r="C343" s="10"/>
      <c r="D343" s="10"/>
      <c r="E343" s="21"/>
      <c r="F343" s="21"/>
      <c r="G343" s="21"/>
      <c r="H343" s="21"/>
      <c r="I343" s="21"/>
      <c r="J343" s="21"/>
      <c r="K343" s="21"/>
      <c r="L343" s="13"/>
      <c r="M343" s="13"/>
      <c r="N343" s="13"/>
      <c r="O343" s="13"/>
      <c r="P343" s="15"/>
      <c r="Q343" s="13"/>
      <c r="R343" s="13"/>
      <c r="S343" s="13"/>
      <c r="T343" s="13"/>
      <c r="U343" s="19"/>
      <c r="V343" s="13"/>
      <c r="W343" s="20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</row>
    <row r="344" spans="1:45">
      <c r="A344" s="10"/>
      <c r="B344" s="10"/>
      <c r="C344" s="10"/>
      <c r="D344" s="10"/>
      <c r="E344" s="21"/>
      <c r="F344" s="21"/>
      <c r="G344" s="21"/>
      <c r="H344" s="21"/>
      <c r="I344" s="21"/>
      <c r="J344" s="21"/>
      <c r="K344" s="21"/>
      <c r="L344" s="13"/>
      <c r="M344" s="13"/>
      <c r="N344" s="13"/>
      <c r="O344" s="13"/>
      <c r="P344" s="15"/>
      <c r="Q344" s="13"/>
      <c r="R344" s="13"/>
      <c r="S344" s="13"/>
      <c r="T344" s="13"/>
      <c r="U344" s="19"/>
      <c r="V344" s="13"/>
      <c r="W344" s="20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</row>
    <row r="345" spans="1:45">
      <c r="A345" s="10"/>
      <c r="B345" s="10"/>
      <c r="C345" s="10"/>
      <c r="D345" s="10"/>
      <c r="E345" s="21"/>
      <c r="F345" s="21"/>
      <c r="G345" s="21"/>
      <c r="H345" s="21"/>
      <c r="I345" s="21"/>
      <c r="J345" s="21"/>
      <c r="K345" s="21"/>
      <c r="L345" s="13"/>
      <c r="M345" s="13"/>
      <c r="N345" s="13"/>
      <c r="O345" s="13"/>
      <c r="P345" s="15"/>
      <c r="Q345" s="13"/>
      <c r="R345" s="13"/>
      <c r="S345" s="13"/>
      <c r="T345" s="13"/>
      <c r="U345" s="19"/>
      <c r="V345" s="13"/>
      <c r="W345" s="20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</row>
    <row r="346" spans="1:45">
      <c r="A346" s="10"/>
      <c r="B346" s="10"/>
      <c r="C346" s="10"/>
      <c r="D346" s="10"/>
      <c r="E346" s="21"/>
      <c r="F346" s="21"/>
      <c r="G346" s="21"/>
      <c r="H346" s="21"/>
      <c r="I346" s="21"/>
      <c r="J346" s="21"/>
      <c r="K346" s="21"/>
      <c r="L346" s="13"/>
      <c r="M346" s="13"/>
      <c r="N346" s="13"/>
      <c r="O346" s="13"/>
      <c r="P346" s="15"/>
      <c r="Q346" s="13"/>
      <c r="R346" s="13"/>
      <c r="S346" s="13"/>
      <c r="T346" s="13"/>
      <c r="U346" s="19"/>
      <c r="V346" s="13"/>
      <c r="W346" s="20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</row>
    <row r="347" spans="1:45">
      <c r="A347" s="10"/>
      <c r="B347" s="10"/>
      <c r="C347" s="10"/>
      <c r="D347" s="10"/>
      <c r="E347" s="21"/>
      <c r="F347" s="21"/>
      <c r="G347" s="21"/>
      <c r="H347" s="21"/>
      <c r="I347" s="21"/>
      <c r="J347" s="21"/>
      <c r="K347" s="21"/>
      <c r="L347" s="13"/>
      <c r="M347" s="13"/>
      <c r="N347" s="13"/>
      <c r="O347" s="13"/>
      <c r="P347" s="15"/>
      <c r="Q347" s="13"/>
      <c r="R347" s="13"/>
      <c r="S347" s="13"/>
      <c r="T347" s="13"/>
      <c r="U347" s="19"/>
      <c r="V347" s="13"/>
      <c r="W347" s="20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</row>
    <row r="348" spans="1:45">
      <c r="A348" s="10"/>
      <c r="B348" s="10"/>
      <c r="C348" s="10"/>
      <c r="D348" s="10"/>
      <c r="E348" s="21"/>
      <c r="F348" s="21"/>
      <c r="G348" s="21"/>
      <c r="H348" s="21"/>
      <c r="I348" s="21"/>
      <c r="J348" s="21"/>
      <c r="K348" s="21"/>
      <c r="L348" s="13"/>
      <c r="M348" s="13"/>
      <c r="N348" s="13"/>
      <c r="O348" s="13"/>
      <c r="P348" s="15"/>
      <c r="Q348" s="13"/>
      <c r="R348" s="13"/>
      <c r="S348" s="13"/>
      <c r="T348" s="13"/>
      <c r="U348" s="19"/>
      <c r="V348" s="13"/>
      <c r="W348" s="20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</row>
    <row r="349" spans="1:45">
      <c r="A349" s="10"/>
      <c r="B349" s="10"/>
      <c r="C349" s="10"/>
      <c r="D349" s="10"/>
      <c r="E349" s="21"/>
      <c r="F349" s="21"/>
      <c r="G349" s="21"/>
      <c r="H349" s="21"/>
      <c r="I349" s="21"/>
      <c r="J349" s="21"/>
      <c r="K349" s="21"/>
      <c r="L349" s="13"/>
      <c r="M349" s="13"/>
      <c r="N349" s="13"/>
      <c r="O349" s="13"/>
      <c r="P349" s="15"/>
      <c r="Q349" s="13"/>
      <c r="R349" s="13"/>
      <c r="S349" s="13"/>
      <c r="T349" s="13"/>
      <c r="U349" s="19"/>
      <c r="V349" s="13"/>
      <c r="W349" s="20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</row>
    <row r="350" spans="1:45">
      <c r="A350" s="10"/>
      <c r="B350" s="10"/>
      <c r="C350" s="10"/>
      <c r="D350" s="10"/>
      <c r="E350" s="21"/>
      <c r="F350" s="21"/>
      <c r="G350" s="21"/>
      <c r="H350" s="21"/>
      <c r="I350" s="21"/>
      <c r="J350" s="21"/>
      <c r="K350" s="21"/>
      <c r="L350" s="13"/>
      <c r="M350" s="13"/>
      <c r="N350" s="13"/>
      <c r="O350" s="13"/>
      <c r="P350" s="15"/>
      <c r="Q350" s="13"/>
      <c r="R350" s="13"/>
      <c r="S350" s="13"/>
      <c r="T350" s="13"/>
      <c r="U350" s="19"/>
      <c r="V350" s="13"/>
      <c r="W350" s="20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</row>
    <row r="351" spans="1:45">
      <c r="A351" s="10"/>
      <c r="B351" s="10"/>
      <c r="C351" s="10"/>
      <c r="D351" s="10"/>
      <c r="E351" s="21"/>
      <c r="F351" s="21"/>
      <c r="G351" s="21"/>
      <c r="H351" s="21"/>
      <c r="I351" s="21"/>
      <c r="J351" s="21"/>
      <c r="K351" s="21"/>
      <c r="L351" s="13"/>
      <c r="M351" s="13"/>
      <c r="N351" s="13"/>
      <c r="O351" s="13"/>
      <c r="P351" s="15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</row>
    <row r="352" spans="1:45">
      <c r="A352" s="10"/>
      <c r="B352" s="10"/>
      <c r="C352" s="10"/>
      <c r="D352" s="10"/>
      <c r="E352" s="21"/>
      <c r="F352" s="21"/>
      <c r="G352" s="21"/>
      <c r="H352" s="21"/>
      <c r="I352" s="21"/>
      <c r="J352" s="21"/>
      <c r="K352" s="21"/>
      <c r="L352" s="13"/>
      <c r="M352" s="13"/>
      <c r="N352" s="13"/>
      <c r="O352" s="13"/>
      <c r="P352" s="15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</row>
    <row r="353" spans="1:45">
      <c r="A353" s="10"/>
      <c r="B353" s="10"/>
      <c r="C353" s="10"/>
      <c r="D353" s="10"/>
      <c r="E353" s="21"/>
      <c r="F353" s="21"/>
      <c r="G353" s="21"/>
      <c r="H353" s="21"/>
      <c r="I353" s="21"/>
      <c r="J353" s="21"/>
      <c r="K353" s="21"/>
      <c r="L353" s="13"/>
      <c r="M353" s="13"/>
      <c r="N353" s="13"/>
      <c r="O353" s="13"/>
      <c r="P353" s="15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</row>
    <row r="354" spans="1:45">
      <c r="A354" s="10"/>
      <c r="B354" s="10"/>
      <c r="C354" s="10"/>
      <c r="D354" s="10"/>
      <c r="E354" s="21"/>
      <c r="F354" s="21"/>
      <c r="G354" s="21"/>
      <c r="H354" s="21"/>
      <c r="I354" s="21"/>
      <c r="J354" s="21"/>
      <c r="K354" s="21"/>
      <c r="L354" s="13"/>
      <c r="M354" s="13"/>
      <c r="N354" s="13"/>
      <c r="O354" s="13"/>
      <c r="P354" s="15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</row>
    <row r="355" spans="1:45">
      <c r="A355" s="10"/>
      <c r="B355" s="10"/>
      <c r="C355" s="10"/>
      <c r="D355" s="10"/>
      <c r="E355" s="21"/>
      <c r="F355" s="21"/>
      <c r="G355" s="21"/>
      <c r="H355" s="21"/>
      <c r="I355" s="21"/>
      <c r="J355" s="21"/>
      <c r="K355" s="21"/>
      <c r="L355" s="13"/>
      <c r="M355" s="13"/>
      <c r="N355" s="13"/>
      <c r="O355" s="13"/>
      <c r="P355" s="15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</row>
    <row r="356" spans="1:45">
      <c r="A356" s="10"/>
      <c r="B356" s="10"/>
      <c r="C356" s="10"/>
      <c r="D356" s="10"/>
      <c r="E356" s="21"/>
      <c r="F356" s="21"/>
      <c r="G356" s="21"/>
      <c r="H356" s="21"/>
      <c r="I356" s="21"/>
      <c r="J356" s="21"/>
      <c r="K356" s="21"/>
      <c r="L356" s="13"/>
      <c r="M356" s="13"/>
      <c r="N356" s="13"/>
      <c r="O356" s="13"/>
      <c r="P356" s="15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</row>
    <row r="357" spans="1:45">
      <c r="A357" s="10"/>
      <c r="B357" s="10"/>
      <c r="C357" s="10"/>
      <c r="D357" s="10"/>
      <c r="E357" s="21"/>
      <c r="F357" s="21"/>
      <c r="G357" s="21"/>
      <c r="H357" s="21"/>
      <c r="I357" s="21"/>
      <c r="J357" s="21"/>
      <c r="K357" s="21"/>
      <c r="L357" s="13"/>
      <c r="M357" s="13"/>
      <c r="N357" s="13"/>
      <c r="O357" s="13"/>
      <c r="P357" s="15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</row>
    <row r="358" spans="1:45">
      <c r="A358" s="10"/>
      <c r="B358" s="10"/>
      <c r="C358" s="10"/>
      <c r="D358" s="10"/>
      <c r="E358" s="21"/>
      <c r="F358" s="21"/>
      <c r="G358" s="21"/>
      <c r="H358" s="21"/>
      <c r="I358" s="21"/>
      <c r="J358" s="21"/>
      <c r="K358" s="21"/>
      <c r="L358" s="13"/>
      <c r="M358" s="13"/>
      <c r="N358" s="13"/>
      <c r="O358" s="13"/>
      <c r="P358" s="15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</row>
    <row r="359" spans="1:45">
      <c r="A359" s="10"/>
      <c r="B359" s="10"/>
      <c r="C359" s="10"/>
      <c r="D359" s="10"/>
      <c r="E359" s="21"/>
      <c r="F359" s="21"/>
      <c r="G359" s="21"/>
      <c r="H359" s="21"/>
      <c r="I359" s="21"/>
      <c r="J359" s="21"/>
      <c r="K359" s="21"/>
      <c r="L359" s="13"/>
      <c r="M359" s="13"/>
      <c r="N359" s="13"/>
      <c r="O359" s="13"/>
      <c r="P359" s="15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</row>
    <row r="360" spans="1:45">
      <c r="A360" s="10"/>
      <c r="B360" s="10"/>
      <c r="C360" s="10"/>
      <c r="D360" s="10"/>
      <c r="E360" s="21"/>
      <c r="F360" s="21"/>
      <c r="G360" s="21"/>
      <c r="H360" s="21"/>
      <c r="I360" s="21"/>
      <c r="J360" s="21"/>
      <c r="K360" s="21"/>
      <c r="L360" s="13"/>
      <c r="M360" s="13"/>
      <c r="N360" s="13"/>
      <c r="O360" s="13"/>
      <c r="P360" s="15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</row>
    <row r="361" spans="1:45">
      <c r="A361" s="10"/>
      <c r="B361" s="10"/>
      <c r="C361" s="10"/>
      <c r="D361" s="10"/>
      <c r="E361" s="21"/>
      <c r="F361" s="21"/>
      <c r="G361" s="21"/>
      <c r="H361" s="21"/>
      <c r="I361" s="21"/>
      <c r="J361" s="21"/>
      <c r="K361" s="21"/>
      <c r="L361" s="13"/>
      <c r="M361" s="13"/>
      <c r="N361" s="13"/>
      <c r="O361" s="13"/>
      <c r="P361" s="15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</row>
    <row r="362" spans="1:45">
      <c r="A362" s="10"/>
      <c r="B362" s="10"/>
      <c r="C362" s="10"/>
      <c r="D362" s="10"/>
      <c r="E362" s="21"/>
      <c r="F362" s="21"/>
      <c r="G362" s="21"/>
      <c r="H362" s="21"/>
      <c r="I362" s="21"/>
      <c r="J362" s="21"/>
      <c r="K362" s="21"/>
      <c r="L362" s="13"/>
      <c r="M362" s="13"/>
      <c r="N362" s="13"/>
      <c r="O362" s="13"/>
      <c r="P362" s="15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</row>
    <row r="363" spans="1:45">
      <c r="A363" s="10"/>
      <c r="B363" s="10"/>
      <c r="C363" s="10"/>
      <c r="D363" s="10"/>
      <c r="E363" s="21"/>
      <c r="F363" s="21"/>
      <c r="G363" s="21"/>
      <c r="H363" s="21"/>
      <c r="I363" s="21"/>
      <c r="J363" s="21"/>
      <c r="K363" s="21"/>
      <c r="L363" s="13"/>
      <c r="M363" s="13"/>
      <c r="N363" s="13"/>
      <c r="O363" s="13"/>
      <c r="P363" s="15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</row>
    <row r="364" spans="1:45">
      <c r="A364" s="10"/>
      <c r="B364" s="10"/>
      <c r="C364" s="10"/>
      <c r="D364" s="10"/>
      <c r="E364" s="21"/>
      <c r="F364" s="21"/>
      <c r="G364" s="21"/>
      <c r="H364" s="21"/>
      <c r="I364" s="21"/>
      <c r="J364" s="21"/>
      <c r="K364" s="21"/>
      <c r="L364" s="13"/>
      <c r="M364" s="13"/>
      <c r="N364" s="13"/>
      <c r="O364" s="13"/>
      <c r="P364" s="15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</row>
    <row r="365" spans="1:45">
      <c r="A365" s="10"/>
      <c r="B365" s="10"/>
      <c r="C365" s="10"/>
      <c r="D365" s="10"/>
      <c r="E365" s="21"/>
      <c r="F365" s="21"/>
      <c r="G365" s="21"/>
      <c r="H365" s="21"/>
      <c r="I365" s="21"/>
      <c r="J365" s="21"/>
      <c r="K365" s="21"/>
      <c r="L365" s="13"/>
      <c r="M365" s="13"/>
      <c r="N365" s="13"/>
      <c r="O365" s="13"/>
      <c r="P365" s="15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</row>
    <row r="366" spans="1:45">
      <c r="A366" s="10"/>
      <c r="B366" s="10"/>
      <c r="C366" s="10"/>
      <c r="D366" s="10"/>
      <c r="E366" s="21"/>
      <c r="F366" s="21"/>
      <c r="G366" s="21"/>
      <c r="H366" s="21"/>
      <c r="I366" s="21"/>
      <c r="J366" s="21"/>
      <c r="K366" s="21"/>
      <c r="L366" s="13"/>
      <c r="M366" s="13"/>
      <c r="N366" s="13"/>
      <c r="O366" s="13"/>
      <c r="P366" s="15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</row>
    <row r="367" spans="1:45">
      <c r="A367" s="10"/>
      <c r="B367" s="10"/>
      <c r="C367" s="10"/>
      <c r="D367" s="10"/>
      <c r="E367" s="21"/>
      <c r="F367" s="21"/>
      <c r="G367" s="21"/>
      <c r="H367" s="21"/>
      <c r="I367" s="21"/>
      <c r="J367" s="21"/>
      <c r="K367" s="21"/>
      <c r="L367" s="13"/>
      <c r="M367" s="13"/>
      <c r="N367" s="13"/>
      <c r="O367" s="13"/>
      <c r="P367" s="15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</row>
    <row r="368" spans="1:45">
      <c r="A368" s="10"/>
      <c r="B368" s="10"/>
      <c r="C368" s="10"/>
      <c r="D368" s="10"/>
      <c r="E368" s="21"/>
      <c r="F368" s="21"/>
      <c r="G368" s="21"/>
      <c r="H368" s="21"/>
      <c r="I368" s="21"/>
      <c r="J368" s="21"/>
      <c r="K368" s="21"/>
      <c r="L368" s="13"/>
      <c r="M368" s="13"/>
      <c r="N368" s="13"/>
      <c r="O368" s="13"/>
      <c r="P368" s="15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</row>
    <row r="369" spans="1:45">
      <c r="A369" s="10"/>
      <c r="B369" s="10"/>
      <c r="C369" s="10"/>
      <c r="D369" s="10"/>
      <c r="E369" s="21"/>
      <c r="F369" s="21"/>
      <c r="G369" s="21"/>
      <c r="H369" s="21"/>
      <c r="I369" s="21"/>
      <c r="J369" s="21"/>
      <c r="K369" s="21"/>
      <c r="L369" s="13"/>
      <c r="M369" s="13"/>
      <c r="N369" s="13"/>
      <c r="O369" s="13"/>
      <c r="P369" s="15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</row>
    <row r="370" spans="1:45">
      <c r="A370" s="10"/>
      <c r="B370" s="10"/>
      <c r="C370" s="10"/>
      <c r="D370" s="10"/>
      <c r="E370" s="21"/>
      <c r="F370" s="21"/>
      <c r="G370" s="21"/>
      <c r="H370" s="21"/>
      <c r="I370" s="21"/>
      <c r="J370" s="21"/>
      <c r="K370" s="21"/>
      <c r="L370" s="13"/>
      <c r="M370" s="13"/>
      <c r="N370" s="13"/>
      <c r="O370" s="13"/>
      <c r="P370" s="15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</row>
    <row r="371" spans="1:45">
      <c r="A371" s="10"/>
      <c r="B371" s="10"/>
      <c r="C371" s="10"/>
      <c r="D371" s="10"/>
      <c r="E371" s="21"/>
      <c r="F371" s="21"/>
      <c r="G371" s="21"/>
      <c r="H371" s="21"/>
      <c r="I371" s="21"/>
      <c r="J371" s="21"/>
      <c r="K371" s="21"/>
      <c r="L371" s="13"/>
      <c r="M371" s="13"/>
      <c r="N371" s="13"/>
      <c r="O371" s="13"/>
      <c r="P371" s="15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</row>
    <row r="372" spans="1:45">
      <c r="A372" s="10"/>
      <c r="B372" s="10"/>
      <c r="C372" s="10"/>
      <c r="D372" s="10"/>
      <c r="E372" s="21"/>
      <c r="F372" s="21"/>
      <c r="G372" s="21"/>
      <c r="H372" s="21"/>
      <c r="I372" s="21"/>
      <c r="J372" s="21"/>
      <c r="K372" s="21"/>
      <c r="L372" s="13"/>
      <c r="M372" s="13"/>
      <c r="N372" s="13"/>
      <c r="O372" s="13"/>
      <c r="P372" s="15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</row>
    <row r="373" spans="1:45">
      <c r="A373" s="10"/>
      <c r="B373" s="10"/>
      <c r="C373" s="10"/>
      <c r="D373" s="10"/>
      <c r="E373" s="21"/>
      <c r="F373" s="21"/>
      <c r="G373" s="21"/>
      <c r="H373" s="21"/>
      <c r="I373" s="21"/>
      <c r="J373" s="21"/>
      <c r="K373" s="21"/>
      <c r="L373" s="13"/>
      <c r="M373" s="13"/>
      <c r="N373" s="13"/>
      <c r="O373" s="13"/>
      <c r="P373" s="15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</row>
    <row r="374" spans="1:45">
      <c r="A374" s="10"/>
      <c r="B374" s="10"/>
      <c r="C374" s="10"/>
      <c r="D374" s="10"/>
      <c r="E374" s="21"/>
      <c r="F374" s="21"/>
      <c r="G374" s="21"/>
      <c r="H374" s="21"/>
      <c r="I374" s="21"/>
      <c r="J374" s="21"/>
      <c r="K374" s="21"/>
      <c r="L374" s="13"/>
      <c r="M374" s="13"/>
      <c r="N374" s="13"/>
      <c r="O374" s="13"/>
      <c r="P374" s="15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</row>
    <row r="375" spans="1:45">
      <c r="A375" s="10"/>
      <c r="B375" s="10"/>
      <c r="C375" s="10"/>
      <c r="D375" s="10"/>
      <c r="E375" s="21"/>
      <c r="F375" s="21"/>
      <c r="G375" s="21"/>
      <c r="H375" s="21"/>
      <c r="I375" s="21"/>
      <c r="J375" s="21"/>
      <c r="K375" s="21"/>
      <c r="L375" s="13"/>
      <c r="M375" s="13"/>
      <c r="N375" s="13"/>
      <c r="O375" s="13"/>
      <c r="P375" s="15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</row>
    <row r="376" spans="1:45">
      <c r="A376" s="10"/>
      <c r="B376" s="10"/>
      <c r="C376" s="10"/>
      <c r="D376" s="10"/>
      <c r="E376" s="21"/>
      <c r="F376" s="21"/>
      <c r="G376" s="21"/>
      <c r="H376" s="21"/>
      <c r="I376" s="21"/>
      <c r="J376" s="21"/>
      <c r="K376" s="21"/>
      <c r="L376" s="13"/>
      <c r="M376" s="13"/>
      <c r="N376" s="13"/>
      <c r="O376" s="13"/>
      <c r="P376" s="15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</row>
    <row r="377" spans="1:45">
      <c r="A377" s="10"/>
      <c r="B377" s="10"/>
      <c r="C377" s="10"/>
      <c r="D377" s="10"/>
      <c r="E377" s="21"/>
      <c r="F377" s="21"/>
      <c r="G377" s="21"/>
      <c r="H377" s="21"/>
      <c r="I377" s="21"/>
      <c r="J377" s="21"/>
      <c r="K377" s="21"/>
      <c r="L377" s="13"/>
      <c r="M377" s="13"/>
      <c r="N377" s="13"/>
      <c r="O377" s="13"/>
      <c r="P377" s="15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</row>
    <row r="378" spans="1:45">
      <c r="A378" s="10"/>
      <c r="B378" s="10"/>
      <c r="C378" s="10"/>
      <c r="D378" s="10"/>
      <c r="E378" s="21"/>
      <c r="F378" s="21"/>
      <c r="G378" s="21"/>
      <c r="H378" s="21"/>
      <c r="I378" s="21"/>
      <c r="J378" s="21"/>
      <c r="K378" s="21"/>
      <c r="L378" s="13"/>
      <c r="M378" s="13"/>
      <c r="N378" s="13"/>
      <c r="O378" s="13"/>
      <c r="P378" s="15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</row>
    <row r="379" spans="1:45">
      <c r="A379" s="10"/>
      <c r="B379" s="10"/>
      <c r="C379" s="10"/>
      <c r="D379" s="10"/>
      <c r="E379" s="21"/>
      <c r="F379" s="21"/>
      <c r="G379" s="21"/>
      <c r="H379" s="21"/>
      <c r="I379" s="21"/>
      <c r="J379" s="21"/>
      <c r="K379" s="21"/>
      <c r="L379" s="13"/>
      <c r="M379" s="13"/>
      <c r="N379" s="13"/>
      <c r="O379" s="13"/>
      <c r="P379" s="15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</row>
    <row r="380" spans="1:45">
      <c r="A380" s="10"/>
      <c r="B380" s="10"/>
      <c r="C380" s="10"/>
      <c r="D380" s="10"/>
      <c r="E380" s="21"/>
      <c r="F380" s="21"/>
      <c r="G380" s="21"/>
      <c r="H380" s="21"/>
      <c r="I380" s="21"/>
      <c r="J380" s="21"/>
      <c r="K380" s="21"/>
      <c r="L380" s="13"/>
      <c r="M380" s="13"/>
      <c r="N380" s="13"/>
      <c r="O380" s="13"/>
      <c r="P380" s="15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</row>
    <row r="381" spans="1:45">
      <c r="A381" s="10"/>
      <c r="B381" s="10"/>
      <c r="C381" s="10"/>
      <c r="D381" s="10"/>
      <c r="E381" s="21"/>
      <c r="F381" s="21"/>
      <c r="G381" s="21"/>
      <c r="H381" s="21"/>
      <c r="I381" s="21"/>
      <c r="J381" s="21"/>
      <c r="K381" s="21"/>
      <c r="L381" s="13"/>
      <c r="M381" s="13"/>
      <c r="N381" s="13"/>
      <c r="O381" s="13"/>
      <c r="P381" s="15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</row>
    <row r="382" spans="1:45">
      <c r="A382" s="10"/>
      <c r="B382" s="10"/>
      <c r="C382" s="10"/>
      <c r="D382" s="10"/>
      <c r="E382" s="21"/>
      <c r="F382" s="21"/>
      <c r="G382" s="21"/>
      <c r="H382" s="21"/>
      <c r="I382" s="21"/>
      <c r="J382" s="21"/>
      <c r="K382" s="21"/>
      <c r="L382" s="13"/>
      <c r="M382" s="13"/>
      <c r="N382" s="13"/>
      <c r="O382" s="13"/>
      <c r="P382" s="15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</row>
    <row r="383" spans="1:45">
      <c r="A383" s="10"/>
      <c r="B383" s="10"/>
      <c r="C383" s="10"/>
      <c r="D383" s="10"/>
      <c r="E383" s="21"/>
      <c r="F383" s="21"/>
      <c r="G383" s="21"/>
      <c r="H383" s="21"/>
      <c r="I383" s="21"/>
      <c r="J383" s="21"/>
      <c r="K383" s="21"/>
      <c r="L383" s="13"/>
      <c r="M383" s="13"/>
      <c r="N383" s="13"/>
      <c r="O383" s="13"/>
      <c r="P383" s="15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</row>
    <row r="384" spans="1:45">
      <c r="A384" s="10"/>
      <c r="B384" s="10"/>
      <c r="C384" s="10"/>
      <c r="D384" s="10"/>
      <c r="E384" s="21"/>
      <c r="F384" s="21"/>
      <c r="G384" s="21"/>
      <c r="H384" s="21"/>
      <c r="I384" s="21"/>
      <c r="J384" s="21"/>
      <c r="K384" s="21"/>
      <c r="L384" s="13"/>
      <c r="M384" s="13"/>
      <c r="N384" s="13"/>
      <c r="O384" s="13"/>
      <c r="P384" s="15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</row>
    <row r="385" spans="1:45">
      <c r="A385" s="10"/>
      <c r="B385" s="10"/>
      <c r="C385" s="10"/>
      <c r="D385" s="10"/>
      <c r="E385" s="21"/>
      <c r="F385" s="21"/>
      <c r="G385" s="21"/>
      <c r="H385" s="21"/>
      <c r="I385" s="21"/>
      <c r="J385" s="21"/>
      <c r="K385" s="21"/>
      <c r="L385" s="13"/>
      <c r="M385" s="13"/>
      <c r="N385" s="13"/>
      <c r="O385" s="13"/>
      <c r="P385" s="15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</row>
    <row r="386" spans="1:45">
      <c r="A386" s="10"/>
      <c r="B386" s="10"/>
      <c r="C386" s="10"/>
      <c r="D386" s="10"/>
      <c r="E386" s="21"/>
      <c r="F386" s="21"/>
      <c r="G386" s="21"/>
      <c r="H386" s="21"/>
      <c r="I386" s="21"/>
      <c r="J386" s="21"/>
      <c r="K386" s="21"/>
      <c r="L386" s="13"/>
      <c r="M386" s="13"/>
      <c r="N386" s="13"/>
      <c r="O386" s="13"/>
      <c r="P386" s="15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</row>
    <row r="387" spans="1:45">
      <c r="A387" s="10"/>
      <c r="B387" s="10"/>
      <c r="C387" s="10"/>
      <c r="D387" s="10"/>
      <c r="E387" s="21"/>
      <c r="F387" s="21"/>
      <c r="G387" s="21"/>
      <c r="H387" s="21"/>
      <c r="I387" s="21"/>
      <c r="J387" s="21"/>
      <c r="K387" s="21"/>
      <c r="L387" s="13"/>
      <c r="M387" s="13"/>
      <c r="N387" s="13"/>
      <c r="O387" s="13"/>
      <c r="P387" s="15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</row>
    <row r="388" spans="1:45">
      <c r="A388" s="10"/>
      <c r="B388" s="10"/>
      <c r="C388" s="10"/>
      <c r="D388" s="10"/>
      <c r="E388" s="21"/>
      <c r="F388" s="21"/>
      <c r="G388" s="21"/>
      <c r="H388" s="21"/>
      <c r="I388" s="21"/>
      <c r="J388" s="21"/>
      <c r="K388" s="21"/>
      <c r="L388" s="13"/>
      <c r="M388" s="13"/>
      <c r="N388" s="13"/>
      <c r="O388" s="13"/>
      <c r="P388" s="15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</row>
    <row r="389" spans="1:45">
      <c r="A389" s="10"/>
      <c r="B389" s="10"/>
      <c r="C389" s="10"/>
      <c r="D389" s="10"/>
      <c r="E389" s="21"/>
      <c r="F389" s="21"/>
      <c r="G389" s="21"/>
      <c r="H389" s="21"/>
      <c r="I389" s="21"/>
      <c r="J389" s="21"/>
      <c r="K389" s="21"/>
      <c r="L389" s="13"/>
      <c r="M389" s="13"/>
      <c r="N389" s="13"/>
      <c r="O389" s="13"/>
      <c r="P389" s="15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</row>
    <row r="390" spans="1:45">
      <c r="A390" s="10"/>
      <c r="B390" s="10"/>
      <c r="C390" s="10"/>
      <c r="D390" s="10"/>
      <c r="E390" s="21"/>
      <c r="F390" s="21"/>
      <c r="G390" s="21"/>
      <c r="H390" s="21"/>
      <c r="I390" s="21"/>
      <c r="J390" s="21"/>
      <c r="K390" s="21"/>
      <c r="L390" s="13"/>
      <c r="M390" s="13"/>
      <c r="N390" s="13"/>
      <c r="O390" s="13"/>
      <c r="P390" s="15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</row>
    <row r="391" spans="1:45">
      <c r="A391" s="10"/>
      <c r="B391" s="10"/>
      <c r="C391" s="10"/>
      <c r="D391" s="10"/>
      <c r="E391" s="21"/>
      <c r="F391" s="21"/>
      <c r="G391" s="21"/>
      <c r="H391" s="21"/>
      <c r="I391" s="21"/>
      <c r="J391" s="21"/>
      <c r="K391" s="21"/>
      <c r="L391" s="13"/>
      <c r="M391" s="13"/>
      <c r="N391" s="13"/>
      <c r="O391" s="13"/>
      <c r="P391" s="15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</row>
    <row r="392" spans="1:45">
      <c r="A392" s="10"/>
      <c r="B392" s="10"/>
      <c r="C392" s="10"/>
      <c r="D392" s="10"/>
      <c r="E392" s="21"/>
      <c r="F392" s="21"/>
      <c r="G392" s="21"/>
      <c r="H392" s="21"/>
      <c r="I392" s="21"/>
      <c r="J392" s="21"/>
      <c r="K392" s="21"/>
      <c r="L392" s="13"/>
      <c r="M392" s="13"/>
      <c r="N392" s="13"/>
      <c r="O392" s="13"/>
      <c r="P392" s="15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</row>
    <row r="393" spans="1:45">
      <c r="A393" s="10"/>
      <c r="B393" s="10"/>
      <c r="C393" s="10"/>
      <c r="D393" s="10"/>
      <c r="E393" s="21"/>
      <c r="F393" s="21"/>
      <c r="G393" s="21"/>
      <c r="H393" s="21"/>
      <c r="I393" s="21"/>
      <c r="J393" s="21"/>
      <c r="K393" s="21"/>
      <c r="L393" s="13"/>
      <c r="M393" s="13"/>
      <c r="N393" s="13"/>
      <c r="O393" s="13"/>
      <c r="P393" s="15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</row>
    <row r="394" spans="1:45">
      <c r="A394" s="10"/>
      <c r="B394" s="10"/>
      <c r="C394" s="10"/>
      <c r="D394" s="10"/>
      <c r="E394" s="21"/>
      <c r="F394" s="21"/>
      <c r="G394" s="21"/>
      <c r="H394" s="21"/>
      <c r="I394" s="21"/>
      <c r="J394" s="21"/>
      <c r="K394" s="21"/>
      <c r="L394" s="13"/>
      <c r="M394" s="13"/>
      <c r="N394" s="13"/>
      <c r="O394" s="13"/>
      <c r="P394" s="15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</row>
    <row r="395" spans="1:45">
      <c r="A395" s="10"/>
      <c r="B395" s="10"/>
      <c r="C395" s="10"/>
      <c r="D395" s="10"/>
      <c r="E395" s="21"/>
      <c r="F395" s="21"/>
      <c r="G395" s="21"/>
      <c r="H395" s="21"/>
      <c r="I395" s="21"/>
      <c r="J395" s="21"/>
      <c r="K395" s="21"/>
      <c r="L395" s="13"/>
      <c r="M395" s="13"/>
      <c r="N395" s="13"/>
      <c r="O395" s="13"/>
      <c r="P395" s="15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</row>
    <row r="396" spans="1:45">
      <c r="A396" s="10"/>
      <c r="B396" s="10"/>
      <c r="C396" s="10"/>
      <c r="D396" s="10"/>
      <c r="E396" s="21"/>
      <c r="F396" s="21"/>
      <c r="G396" s="21"/>
      <c r="H396" s="21"/>
      <c r="I396" s="21"/>
      <c r="J396" s="21"/>
      <c r="K396" s="21"/>
      <c r="L396" s="13"/>
      <c r="M396" s="13"/>
      <c r="N396" s="13"/>
      <c r="O396" s="13"/>
      <c r="P396" s="15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</row>
    <row r="397" spans="1:45">
      <c r="A397" s="10"/>
      <c r="B397" s="10"/>
      <c r="C397" s="10"/>
      <c r="D397" s="10"/>
      <c r="E397" s="21"/>
      <c r="F397" s="21"/>
      <c r="G397" s="21"/>
      <c r="H397" s="21"/>
      <c r="I397" s="21"/>
      <c r="J397" s="21"/>
      <c r="K397" s="21"/>
      <c r="L397" s="13"/>
      <c r="M397" s="13"/>
      <c r="N397" s="13"/>
      <c r="O397" s="13"/>
      <c r="P397" s="15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</row>
    <row r="398" spans="1:45">
      <c r="A398" s="10"/>
      <c r="B398" s="10"/>
      <c r="C398" s="10"/>
      <c r="D398" s="10"/>
      <c r="E398" s="21"/>
      <c r="F398" s="21"/>
      <c r="G398" s="21"/>
      <c r="H398" s="21"/>
      <c r="I398" s="21"/>
      <c r="J398" s="21"/>
      <c r="K398" s="21"/>
      <c r="L398" s="13"/>
      <c r="M398" s="13"/>
      <c r="N398" s="13"/>
      <c r="O398" s="13"/>
      <c r="P398" s="15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</row>
    <row r="399" spans="1:45">
      <c r="A399" s="10"/>
      <c r="B399" s="10"/>
      <c r="C399" s="10"/>
      <c r="D399" s="10"/>
      <c r="E399" s="21"/>
      <c r="F399" s="21"/>
      <c r="G399" s="21"/>
      <c r="H399" s="21"/>
      <c r="I399" s="21"/>
      <c r="J399" s="21"/>
      <c r="K399" s="21"/>
      <c r="L399" s="13"/>
      <c r="M399" s="13"/>
      <c r="N399" s="13"/>
      <c r="O399" s="13"/>
      <c r="P399" s="15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</row>
    <row r="400" spans="1:45">
      <c r="A400" s="10"/>
      <c r="B400" s="10"/>
      <c r="C400" s="10"/>
      <c r="D400" s="10"/>
      <c r="E400" s="21"/>
      <c r="F400" s="21"/>
      <c r="G400" s="21"/>
      <c r="H400" s="21"/>
      <c r="I400" s="21"/>
      <c r="J400" s="21"/>
      <c r="K400" s="21"/>
      <c r="L400" s="13"/>
      <c r="M400" s="13"/>
      <c r="N400" s="13"/>
      <c r="O400" s="13"/>
      <c r="P400" s="15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</row>
    <row r="401" spans="1:45">
      <c r="A401" s="10"/>
      <c r="B401" s="10"/>
      <c r="C401" s="10"/>
      <c r="D401" s="10"/>
      <c r="E401" s="21"/>
      <c r="F401" s="21"/>
      <c r="G401" s="21"/>
      <c r="H401" s="21"/>
      <c r="I401" s="21"/>
      <c r="J401" s="21"/>
      <c r="K401" s="21"/>
      <c r="L401" s="13"/>
      <c r="M401" s="13"/>
      <c r="N401" s="13"/>
      <c r="O401" s="13"/>
      <c r="P401" s="15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</row>
    <row r="402" spans="1:45">
      <c r="A402" s="10"/>
      <c r="B402" s="10"/>
      <c r="C402" s="10"/>
      <c r="D402" s="10"/>
      <c r="E402" s="21"/>
      <c r="F402" s="21"/>
      <c r="G402" s="21"/>
      <c r="H402" s="21"/>
      <c r="I402" s="21"/>
      <c r="J402" s="21"/>
      <c r="K402" s="21"/>
      <c r="L402" s="13"/>
      <c r="M402" s="13"/>
      <c r="N402" s="13"/>
      <c r="O402" s="13"/>
      <c r="P402" s="15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</row>
    <row r="403" spans="1:45">
      <c r="A403" s="10"/>
      <c r="B403" s="10"/>
      <c r="C403" s="10"/>
      <c r="D403" s="10"/>
      <c r="E403" s="21"/>
      <c r="F403" s="21"/>
      <c r="G403" s="21"/>
      <c r="H403" s="21"/>
      <c r="I403" s="21"/>
      <c r="J403" s="21"/>
      <c r="K403" s="21"/>
      <c r="L403" s="13"/>
      <c r="M403" s="13"/>
      <c r="N403" s="13"/>
      <c r="O403" s="13"/>
      <c r="P403" s="15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</row>
    <row r="404" spans="1:45">
      <c r="A404" s="10"/>
      <c r="B404" s="10"/>
      <c r="C404" s="10"/>
      <c r="D404" s="10"/>
      <c r="E404" s="21"/>
      <c r="F404" s="21"/>
      <c r="G404" s="21"/>
      <c r="H404" s="21"/>
      <c r="I404" s="21"/>
      <c r="J404" s="21"/>
      <c r="K404" s="21"/>
      <c r="L404" s="13"/>
      <c r="M404" s="13"/>
      <c r="N404" s="13"/>
      <c r="O404" s="13"/>
      <c r="P404" s="15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</row>
    <row r="405" spans="1:45">
      <c r="A405" s="10"/>
      <c r="B405" s="10"/>
      <c r="C405" s="10"/>
      <c r="D405" s="10"/>
      <c r="E405" s="21"/>
      <c r="F405" s="21"/>
      <c r="G405" s="21"/>
      <c r="H405" s="21"/>
      <c r="I405" s="21"/>
      <c r="J405" s="21"/>
      <c r="K405" s="21"/>
      <c r="L405" s="13"/>
      <c r="M405" s="13"/>
      <c r="N405" s="13"/>
      <c r="O405" s="13"/>
      <c r="P405" s="15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</row>
    <row r="406" spans="1:45">
      <c r="A406" s="10"/>
      <c r="B406" s="10"/>
      <c r="C406" s="10"/>
      <c r="D406" s="10"/>
      <c r="E406" s="21"/>
      <c r="F406" s="21"/>
      <c r="G406" s="21"/>
      <c r="H406" s="21"/>
      <c r="I406" s="21"/>
      <c r="J406" s="21"/>
      <c r="K406" s="21"/>
      <c r="L406" s="13"/>
      <c r="M406" s="13"/>
      <c r="N406" s="13"/>
      <c r="O406" s="13"/>
      <c r="P406" s="15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</row>
    <row r="407" spans="1:45">
      <c r="A407" s="10"/>
      <c r="B407" s="10"/>
      <c r="C407" s="10"/>
      <c r="D407" s="10"/>
      <c r="E407" s="21"/>
      <c r="F407" s="21"/>
      <c r="G407" s="21"/>
      <c r="H407" s="21"/>
      <c r="I407" s="21"/>
      <c r="J407" s="21"/>
      <c r="K407" s="21"/>
      <c r="L407" s="13"/>
      <c r="M407" s="13"/>
      <c r="N407" s="13"/>
      <c r="O407" s="13"/>
      <c r="P407" s="15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</row>
    <row r="408" spans="1:45">
      <c r="A408" s="10"/>
      <c r="B408" s="10"/>
      <c r="C408" s="10"/>
      <c r="D408" s="10"/>
      <c r="E408" s="21"/>
      <c r="F408" s="21"/>
      <c r="G408" s="21"/>
      <c r="H408" s="21"/>
      <c r="I408" s="21"/>
      <c r="J408" s="21"/>
      <c r="K408" s="21"/>
      <c r="L408" s="13"/>
      <c r="M408" s="13"/>
      <c r="N408" s="13"/>
      <c r="O408" s="13"/>
      <c r="P408" s="15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</row>
    <row r="409" spans="1:45">
      <c r="A409" s="10"/>
      <c r="B409" s="10"/>
      <c r="C409" s="10"/>
      <c r="D409" s="10"/>
      <c r="E409" s="21"/>
      <c r="F409" s="21"/>
      <c r="G409" s="21"/>
      <c r="H409" s="21"/>
      <c r="I409" s="21"/>
      <c r="J409" s="21"/>
      <c r="K409" s="21"/>
      <c r="L409" s="13"/>
      <c r="M409" s="13"/>
      <c r="N409" s="13"/>
      <c r="O409" s="13"/>
      <c r="P409" s="15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</row>
    <row r="410" spans="1:45">
      <c r="A410" s="10"/>
      <c r="B410" s="10"/>
      <c r="C410" s="10"/>
      <c r="D410" s="10"/>
      <c r="E410" s="21"/>
      <c r="F410" s="21"/>
      <c r="G410" s="21"/>
      <c r="H410" s="21"/>
      <c r="I410" s="21"/>
      <c r="J410" s="21"/>
      <c r="K410" s="21"/>
      <c r="L410" s="13"/>
      <c r="M410" s="13"/>
      <c r="N410" s="13"/>
      <c r="O410" s="13"/>
      <c r="P410" s="15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</row>
    <row r="411" spans="1:45">
      <c r="A411" s="10"/>
      <c r="B411" s="10"/>
      <c r="C411" s="10"/>
      <c r="D411" s="10"/>
      <c r="E411" s="21"/>
      <c r="F411" s="21"/>
      <c r="G411" s="21"/>
      <c r="H411" s="21"/>
      <c r="I411" s="21"/>
      <c r="J411" s="21"/>
      <c r="K411" s="21"/>
      <c r="L411" s="13"/>
      <c r="M411" s="13"/>
      <c r="N411" s="13"/>
      <c r="O411" s="13"/>
      <c r="P411" s="15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</row>
    <row r="412" spans="1:45">
      <c r="A412" s="10"/>
      <c r="B412" s="10"/>
      <c r="C412" s="10"/>
      <c r="D412" s="10"/>
      <c r="E412" s="21"/>
      <c r="F412" s="21"/>
      <c r="G412" s="21"/>
      <c r="H412" s="21"/>
      <c r="I412" s="21"/>
      <c r="J412" s="21"/>
      <c r="K412" s="21"/>
      <c r="L412" s="13"/>
      <c r="M412" s="13"/>
      <c r="N412" s="13"/>
      <c r="O412" s="13"/>
      <c r="P412" s="15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</row>
    <row r="413" spans="1:45">
      <c r="A413" s="10"/>
      <c r="B413" s="10"/>
      <c r="C413" s="10"/>
      <c r="D413" s="10"/>
      <c r="E413" s="21"/>
      <c r="F413" s="21"/>
      <c r="G413" s="21"/>
      <c r="H413" s="21"/>
      <c r="I413" s="21"/>
      <c r="J413" s="21"/>
      <c r="K413" s="21"/>
      <c r="L413" s="13"/>
      <c r="M413" s="13"/>
      <c r="N413" s="13"/>
      <c r="O413" s="13"/>
      <c r="P413" s="15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</row>
    <row r="414" spans="1:45">
      <c r="A414" s="10"/>
      <c r="B414" s="10"/>
      <c r="C414" s="10"/>
      <c r="D414" s="10"/>
      <c r="E414" s="21"/>
      <c r="F414" s="21"/>
      <c r="G414" s="21"/>
      <c r="H414" s="21"/>
      <c r="I414" s="21"/>
      <c r="J414" s="21"/>
      <c r="K414" s="21"/>
      <c r="L414" s="13"/>
      <c r="M414" s="13"/>
      <c r="N414" s="13"/>
      <c r="O414" s="13"/>
      <c r="P414" s="15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</row>
    <row r="415" spans="1:45">
      <c r="A415" s="10"/>
      <c r="B415" s="10"/>
      <c r="C415" s="10"/>
      <c r="D415" s="10"/>
      <c r="E415" s="21"/>
      <c r="F415" s="21"/>
      <c r="G415" s="21"/>
      <c r="H415" s="21"/>
      <c r="I415" s="21"/>
      <c r="J415" s="21"/>
      <c r="K415" s="21"/>
      <c r="L415" s="13"/>
      <c r="M415" s="13"/>
      <c r="N415" s="13"/>
      <c r="O415" s="13"/>
      <c r="P415" s="15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</row>
    <row r="416" spans="1:45">
      <c r="A416" s="10"/>
      <c r="B416" s="10"/>
      <c r="C416" s="10"/>
      <c r="D416" s="10"/>
      <c r="E416" s="21"/>
      <c r="F416" s="21"/>
      <c r="G416" s="21"/>
      <c r="H416" s="21"/>
      <c r="I416" s="21"/>
      <c r="J416" s="21"/>
      <c r="K416" s="21"/>
      <c r="L416" s="13"/>
      <c r="M416" s="13"/>
      <c r="N416" s="13"/>
      <c r="O416" s="13"/>
      <c r="P416" s="15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</row>
    <row r="417" spans="1:45">
      <c r="A417" s="10"/>
      <c r="B417" s="10"/>
      <c r="C417" s="10"/>
      <c r="D417" s="10"/>
      <c r="E417" s="21"/>
      <c r="F417" s="21"/>
      <c r="G417" s="21"/>
      <c r="H417" s="21"/>
      <c r="I417" s="21"/>
      <c r="J417" s="21"/>
      <c r="K417" s="21"/>
      <c r="L417" s="13"/>
      <c r="M417" s="13"/>
      <c r="N417" s="13"/>
      <c r="O417" s="13"/>
      <c r="P417" s="15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</row>
    <row r="418" spans="1:45">
      <c r="A418" s="10"/>
      <c r="B418" s="10"/>
      <c r="C418" s="10"/>
      <c r="D418" s="10"/>
      <c r="E418" s="21"/>
      <c r="F418" s="21"/>
      <c r="G418" s="21"/>
      <c r="H418" s="21"/>
      <c r="I418" s="21"/>
      <c r="J418" s="21"/>
      <c r="K418" s="21"/>
      <c r="L418" s="13"/>
      <c r="M418" s="13"/>
      <c r="N418" s="13"/>
      <c r="O418" s="13"/>
      <c r="P418" s="15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</row>
    <row r="419" spans="1:45">
      <c r="A419" s="10"/>
      <c r="B419" s="10"/>
      <c r="C419" s="10"/>
      <c r="D419" s="10"/>
      <c r="E419" s="21"/>
      <c r="F419" s="21"/>
      <c r="G419" s="21"/>
      <c r="H419" s="21"/>
      <c r="I419" s="21"/>
      <c r="J419" s="21"/>
      <c r="K419" s="21"/>
      <c r="L419" s="13"/>
      <c r="M419" s="13"/>
      <c r="N419" s="13"/>
      <c r="O419" s="13"/>
      <c r="P419" s="15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</row>
    <row r="420" spans="1:45">
      <c r="A420" s="10"/>
      <c r="B420" s="10"/>
      <c r="C420" s="10"/>
      <c r="D420" s="10"/>
      <c r="E420" s="21"/>
      <c r="F420" s="21"/>
      <c r="G420" s="21"/>
      <c r="H420" s="21"/>
      <c r="I420" s="21"/>
      <c r="J420" s="21"/>
      <c r="K420" s="21"/>
      <c r="L420" s="13"/>
      <c r="M420" s="13"/>
      <c r="N420" s="13"/>
      <c r="O420" s="13"/>
      <c r="P420" s="15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</row>
    <row r="421" spans="1:45">
      <c r="A421" s="10"/>
      <c r="B421" s="10"/>
      <c r="C421" s="10"/>
      <c r="D421" s="10"/>
      <c r="E421" s="21"/>
      <c r="F421" s="21"/>
      <c r="G421" s="21"/>
      <c r="H421" s="21"/>
      <c r="I421" s="21"/>
      <c r="J421" s="21"/>
      <c r="K421" s="21"/>
      <c r="L421" s="13"/>
      <c r="M421" s="13"/>
      <c r="N421" s="13"/>
      <c r="O421" s="13"/>
      <c r="P421" s="15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</row>
    <row r="422" spans="1:45">
      <c r="A422" s="10"/>
      <c r="B422" s="10"/>
      <c r="C422" s="10"/>
      <c r="D422" s="10"/>
      <c r="E422" s="21"/>
      <c r="F422" s="21"/>
      <c r="G422" s="21"/>
      <c r="H422" s="21"/>
      <c r="I422" s="21"/>
      <c r="J422" s="21"/>
      <c r="K422" s="21"/>
      <c r="L422" s="13"/>
      <c r="M422" s="13"/>
      <c r="N422" s="13"/>
      <c r="O422" s="13"/>
      <c r="P422" s="15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</row>
    <row r="423" spans="1:45">
      <c r="A423" s="10"/>
      <c r="B423" s="10"/>
      <c r="C423" s="10"/>
      <c r="D423" s="10"/>
      <c r="E423" s="21"/>
      <c r="F423" s="21"/>
      <c r="G423" s="21"/>
      <c r="H423" s="21"/>
      <c r="I423" s="21"/>
      <c r="J423" s="21"/>
      <c r="K423" s="21"/>
      <c r="L423" s="13"/>
      <c r="M423" s="13"/>
      <c r="N423" s="13"/>
      <c r="O423" s="13"/>
      <c r="P423" s="15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</row>
    <row r="424" spans="1:45">
      <c r="A424" s="10"/>
      <c r="B424" s="10"/>
      <c r="C424" s="10"/>
      <c r="D424" s="10"/>
      <c r="E424" s="21"/>
      <c r="F424" s="21"/>
      <c r="G424" s="21"/>
      <c r="H424" s="21"/>
      <c r="I424" s="21"/>
      <c r="J424" s="21"/>
      <c r="K424" s="21"/>
      <c r="L424" s="13"/>
      <c r="M424" s="13"/>
      <c r="N424" s="13"/>
      <c r="O424" s="13"/>
      <c r="P424" s="15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</row>
    <row r="425" spans="1:45">
      <c r="A425" s="10"/>
      <c r="B425" s="10"/>
      <c r="C425" s="10"/>
      <c r="D425" s="10"/>
      <c r="E425" s="21"/>
      <c r="F425" s="21"/>
      <c r="G425" s="21"/>
      <c r="H425" s="21"/>
      <c r="I425" s="21"/>
      <c r="J425" s="21"/>
      <c r="K425" s="21"/>
      <c r="L425" s="13"/>
      <c r="M425" s="13"/>
      <c r="N425" s="13"/>
      <c r="O425" s="13"/>
      <c r="P425" s="15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</row>
    <row r="426" spans="1:45">
      <c r="A426" s="10"/>
      <c r="B426" s="10"/>
      <c r="C426" s="10"/>
      <c r="D426" s="10"/>
      <c r="E426" s="21"/>
      <c r="F426" s="21"/>
      <c r="G426" s="21"/>
      <c r="H426" s="21"/>
      <c r="I426" s="21"/>
      <c r="J426" s="21"/>
      <c r="K426" s="21"/>
      <c r="L426" s="13"/>
      <c r="M426" s="13"/>
      <c r="N426" s="13"/>
      <c r="O426" s="13"/>
      <c r="P426" s="15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</row>
    <row r="427" spans="1:45">
      <c r="A427" s="10"/>
      <c r="B427" s="10"/>
      <c r="C427" s="10"/>
      <c r="D427" s="10"/>
      <c r="E427" s="21"/>
      <c r="F427" s="21"/>
      <c r="G427" s="21"/>
      <c r="H427" s="21"/>
      <c r="I427" s="21"/>
      <c r="J427" s="21"/>
      <c r="K427" s="21"/>
      <c r="L427" s="13"/>
      <c r="M427" s="13"/>
      <c r="N427" s="13"/>
      <c r="O427" s="13"/>
      <c r="P427" s="15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</row>
    <row r="428" spans="1:45">
      <c r="A428" s="10"/>
      <c r="B428" s="10"/>
      <c r="C428" s="10"/>
      <c r="D428" s="10"/>
      <c r="E428" s="21"/>
      <c r="F428" s="21"/>
      <c r="G428" s="21"/>
      <c r="H428" s="21"/>
      <c r="I428" s="21"/>
      <c r="J428" s="21"/>
      <c r="K428" s="21"/>
      <c r="L428" s="13"/>
      <c r="M428" s="13"/>
      <c r="N428" s="13"/>
      <c r="O428" s="13"/>
      <c r="P428" s="15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</row>
    <row r="429" spans="1:45">
      <c r="A429" s="10"/>
      <c r="B429" s="10"/>
      <c r="C429" s="10"/>
      <c r="D429" s="10"/>
      <c r="E429" s="21"/>
      <c r="F429" s="21"/>
      <c r="G429" s="21"/>
      <c r="H429" s="21"/>
      <c r="I429" s="21"/>
      <c r="J429" s="21"/>
      <c r="K429" s="21"/>
      <c r="L429" s="13"/>
      <c r="M429" s="13"/>
      <c r="N429" s="13"/>
      <c r="O429" s="13"/>
      <c r="P429" s="15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</row>
    <row r="430" spans="1:45">
      <c r="A430" s="10"/>
      <c r="B430" s="10"/>
      <c r="C430" s="10"/>
      <c r="D430" s="10"/>
      <c r="E430" s="21"/>
      <c r="F430" s="21"/>
      <c r="G430" s="21"/>
      <c r="H430" s="21"/>
      <c r="I430" s="21"/>
      <c r="J430" s="21"/>
      <c r="K430" s="21"/>
      <c r="L430" s="13"/>
      <c r="M430" s="13"/>
      <c r="N430" s="13"/>
      <c r="O430" s="13"/>
      <c r="P430" s="15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</row>
    <row r="431" spans="1:45">
      <c r="A431" s="10"/>
      <c r="B431" s="10"/>
      <c r="C431" s="10"/>
      <c r="D431" s="10"/>
      <c r="E431" s="21"/>
      <c r="F431" s="21"/>
      <c r="G431" s="21"/>
      <c r="H431" s="21"/>
      <c r="I431" s="21"/>
      <c r="J431" s="21"/>
      <c r="K431" s="21"/>
      <c r="L431" s="13"/>
      <c r="M431" s="13"/>
      <c r="N431" s="13"/>
      <c r="O431" s="13"/>
      <c r="P431" s="15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</row>
    <row r="432" spans="1:45">
      <c r="A432" s="10"/>
      <c r="B432" s="10"/>
      <c r="C432" s="10"/>
      <c r="D432" s="10"/>
      <c r="E432" s="21"/>
      <c r="F432" s="21"/>
      <c r="G432" s="21"/>
      <c r="H432" s="21"/>
      <c r="I432" s="21"/>
      <c r="J432" s="21"/>
      <c r="K432" s="21"/>
      <c r="L432" s="13"/>
      <c r="M432" s="13"/>
      <c r="N432" s="13"/>
      <c r="O432" s="13"/>
      <c r="P432" s="15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</row>
    <row r="433" spans="1:45">
      <c r="A433" s="10"/>
      <c r="B433" s="10"/>
      <c r="C433" s="10"/>
      <c r="D433" s="10"/>
      <c r="E433" s="21"/>
      <c r="F433" s="21"/>
      <c r="G433" s="21"/>
      <c r="H433" s="21"/>
      <c r="I433" s="21"/>
      <c r="J433" s="21"/>
      <c r="K433" s="21"/>
      <c r="L433" s="13"/>
      <c r="M433" s="13"/>
      <c r="N433" s="13"/>
      <c r="O433" s="13"/>
      <c r="P433" s="15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</row>
    <row r="434" spans="1:45">
      <c r="A434" s="10"/>
      <c r="B434" s="10"/>
      <c r="C434" s="10"/>
      <c r="D434" s="10"/>
      <c r="E434" s="21"/>
      <c r="F434" s="21"/>
      <c r="G434" s="21"/>
      <c r="H434" s="21"/>
      <c r="I434" s="21"/>
      <c r="J434" s="21"/>
      <c r="K434" s="21"/>
      <c r="L434" s="13"/>
      <c r="M434" s="13"/>
      <c r="N434" s="13"/>
      <c r="O434" s="13"/>
      <c r="P434" s="15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</row>
    <row r="435" spans="1:45">
      <c r="A435" s="10"/>
      <c r="B435" s="10"/>
      <c r="C435" s="10"/>
      <c r="D435" s="10"/>
      <c r="E435" s="21"/>
      <c r="F435" s="21"/>
      <c r="G435" s="21"/>
      <c r="H435" s="21"/>
      <c r="I435" s="21"/>
      <c r="J435" s="21"/>
      <c r="K435" s="21"/>
      <c r="L435" s="13"/>
      <c r="M435" s="13"/>
      <c r="N435" s="13"/>
      <c r="O435" s="13"/>
      <c r="P435" s="15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</row>
    <row r="436" spans="1:45">
      <c r="A436" s="10"/>
      <c r="B436" s="10"/>
      <c r="C436" s="10"/>
      <c r="D436" s="10"/>
      <c r="E436" s="21"/>
      <c r="F436" s="21"/>
      <c r="G436" s="21"/>
      <c r="H436" s="21"/>
      <c r="I436" s="21"/>
      <c r="J436" s="21"/>
      <c r="K436" s="21"/>
      <c r="L436" s="13"/>
      <c r="M436" s="13"/>
      <c r="N436" s="13"/>
      <c r="O436" s="13"/>
      <c r="P436" s="15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</row>
    <row r="437" spans="1:45">
      <c r="A437" s="10"/>
      <c r="B437" s="10"/>
      <c r="C437" s="10"/>
      <c r="D437" s="10"/>
      <c r="E437" s="21"/>
      <c r="F437" s="21"/>
      <c r="G437" s="21"/>
      <c r="H437" s="21"/>
      <c r="I437" s="21"/>
      <c r="J437" s="21"/>
      <c r="K437" s="21"/>
      <c r="L437" s="13"/>
      <c r="M437" s="13"/>
      <c r="N437" s="13"/>
      <c r="O437" s="13"/>
      <c r="P437" s="15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</row>
    <row r="438" spans="1:45">
      <c r="A438" s="10"/>
      <c r="B438" s="10"/>
      <c r="C438" s="10"/>
      <c r="D438" s="10"/>
      <c r="E438" s="21"/>
      <c r="F438" s="21"/>
      <c r="G438" s="21"/>
      <c r="H438" s="21"/>
      <c r="I438" s="21"/>
      <c r="J438" s="21"/>
      <c r="K438" s="21"/>
      <c r="L438" s="13"/>
      <c r="M438" s="13"/>
      <c r="N438" s="13"/>
      <c r="O438" s="13"/>
      <c r="P438" s="15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</row>
    <row r="439" spans="1:45">
      <c r="A439" s="10"/>
      <c r="B439" s="10"/>
      <c r="C439" s="10"/>
      <c r="D439" s="10"/>
      <c r="E439" s="21"/>
      <c r="F439" s="21"/>
      <c r="G439" s="21"/>
      <c r="H439" s="21"/>
      <c r="I439" s="21"/>
      <c r="J439" s="21"/>
      <c r="K439" s="21"/>
      <c r="L439" s="13"/>
      <c r="M439" s="13"/>
      <c r="N439" s="13"/>
      <c r="O439" s="13"/>
      <c r="P439" s="15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</row>
    <row r="440" spans="1:45">
      <c r="A440" s="10"/>
      <c r="B440" s="10"/>
      <c r="C440" s="10"/>
      <c r="D440" s="10"/>
      <c r="E440" s="21"/>
      <c r="F440" s="21"/>
      <c r="G440" s="21"/>
      <c r="H440" s="21"/>
      <c r="I440" s="21"/>
      <c r="J440" s="21"/>
      <c r="K440" s="21"/>
      <c r="L440" s="13"/>
      <c r="M440" s="13"/>
      <c r="N440" s="13"/>
      <c r="O440" s="13"/>
      <c r="P440" s="15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</row>
    <row r="441" spans="1:45">
      <c r="A441" s="10"/>
      <c r="B441" s="10"/>
      <c r="C441" s="10"/>
      <c r="D441" s="10"/>
      <c r="E441" s="21"/>
      <c r="F441" s="21"/>
      <c r="G441" s="21"/>
      <c r="H441" s="21"/>
      <c r="I441" s="21"/>
      <c r="J441" s="21"/>
      <c r="K441" s="21"/>
      <c r="L441" s="13"/>
      <c r="M441" s="13"/>
      <c r="N441" s="13"/>
      <c r="O441" s="13"/>
      <c r="P441" s="15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</row>
    <row r="442" spans="1:45">
      <c r="A442" s="10"/>
      <c r="B442" s="10"/>
      <c r="C442" s="10"/>
      <c r="D442" s="10"/>
      <c r="E442" s="21"/>
      <c r="F442" s="21"/>
      <c r="G442" s="21"/>
      <c r="H442" s="21"/>
      <c r="I442" s="21"/>
      <c r="J442" s="21"/>
      <c r="K442" s="21"/>
      <c r="L442" s="13"/>
      <c r="M442" s="13"/>
      <c r="N442" s="13"/>
      <c r="O442" s="13"/>
      <c r="P442" s="15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</row>
    <row r="443" spans="1:45">
      <c r="A443" s="10"/>
      <c r="B443" s="10"/>
      <c r="C443" s="10"/>
      <c r="D443" s="10"/>
      <c r="E443" s="21"/>
      <c r="F443" s="21"/>
      <c r="G443" s="21"/>
      <c r="H443" s="21"/>
      <c r="I443" s="21"/>
      <c r="J443" s="21"/>
      <c r="K443" s="21"/>
      <c r="L443" s="13"/>
      <c r="M443" s="13"/>
      <c r="N443" s="13"/>
      <c r="O443" s="13"/>
      <c r="P443" s="15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</row>
    <row r="444" spans="1:45">
      <c r="A444" s="10"/>
      <c r="B444" s="10"/>
      <c r="C444" s="10"/>
      <c r="D444" s="10"/>
      <c r="E444" s="21"/>
      <c r="F444" s="21"/>
      <c r="G444" s="21"/>
      <c r="H444" s="21"/>
      <c r="I444" s="21"/>
      <c r="J444" s="21"/>
      <c r="K444" s="21"/>
      <c r="L444" s="13"/>
      <c r="M444" s="13"/>
      <c r="N444" s="13"/>
      <c r="O444" s="13"/>
      <c r="P444" s="15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</row>
    <row r="445" spans="1:45">
      <c r="A445" s="10"/>
      <c r="B445" s="10"/>
      <c r="C445" s="10"/>
      <c r="D445" s="10"/>
      <c r="E445" s="21"/>
      <c r="F445" s="21"/>
      <c r="G445" s="21"/>
      <c r="H445" s="21"/>
      <c r="I445" s="21"/>
      <c r="J445" s="21"/>
      <c r="K445" s="21"/>
      <c r="L445" s="13"/>
      <c r="M445" s="13"/>
      <c r="N445" s="13"/>
      <c r="O445" s="13"/>
      <c r="P445" s="15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</row>
    <row r="446" spans="1:45">
      <c r="A446" s="10"/>
      <c r="B446" s="10"/>
      <c r="C446" s="10"/>
      <c r="D446" s="10"/>
      <c r="E446" s="21"/>
      <c r="F446" s="21"/>
      <c r="G446" s="21"/>
      <c r="H446" s="21"/>
      <c r="I446" s="21"/>
      <c r="J446" s="21"/>
      <c r="K446" s="21"/>
      <c r="L446" s="13"/>
      <c r="M446" s="13"/>
      <c r="N446" s="13"/>
      <c r="O446" s="13"/>
      <c r="P446" s="15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</row>
    <row r="447" spans="1:45">
      <c r="A447" s="10"/>
      <c r="B447" s="10"/>
      <c r="C447" s="10"/>
      <c r="D447" s="10"/>
      <c r="E447" s="21"/>
      <c r="F447" s="21"/>
      <c r="G447" s="21"/>
      <c r="H447" s="21"/>
      <c r="I447" s="21"/>
      <c r="J447" s="21"/>
      <c r="K447" s="21"/>
      <c r="L447" s="13"/>
      <c r="M447" s="13"/>
      <c r="N447" s="13"/>
      <c r="O447" s="13"/>
      <c r="P447" s="15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</row>
    <row r="448" spans="1:45">
      <c r="A448" s="10"/>
      <c r="B448" s="10"/>
      <c r="C448" s="10"/>
      <c r="D448" s="10"/>
      <c r="E448" s="21"/>
      <c r="F448" s="21"/>
      <c r="G448" s="21"/>
      <c r="H448" s="21"/>
      <c r="I448" s="21"/>
      <c r="J448" s="21"/>
      <c r="K448" s="21"/>
      <c r="L448" s="13"/>
      <c r="M448" s="13"/>
      <c r="N448" s="13"/>
      <c r="O448" s="13"/>
      <c r="P448" s="15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</row>
    <row r="449" spans="1:45">
      <c r="A449" s="10"/>
      <c r="B449" s="10"/>
      <c r="C449" s="10"/>
      <c r="D449" s="10"/>
      <c r="E449" s="21"/>
      <c r="F449" s="21"/>
      <c r="G449" s="21"/>
      <c r="H449" s="21"/>
      <c r="I449" s="21"/>
      <c r="J449" s="21"/>
      <c r="K449" s="21"/>
      <c r="L449" s="13"/>
      <c r="M449" s="13"/>
      <c r="N449" s="13"/>
      <c r="O449" s="13"/>
      <c r="P449" s="15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</row>
    <row r="450" spans="1:45">
      <c r="A450" s="10"/>
      <c r="B450" s="10"/>
      <c r="C450" s="10"/>
      <c r="D450" s="10"/>
      <c r="E450" s="21"/>
      <c r="F450" s="21"/>
      <c r="G450" s="21"/>
      <c r="H450" s="21"/>
      <c r="I450" s="21"/>
      <c r="J450" s="21"/>
      <c r="K450" s="21"/>
      <c r="L450" s="13"/>
      <c r="M450" s="13"/>
      <c r="N450" s="13"/>
      <c r="O450" s="13"/>
      <c r="P450" s="15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</row>
    <row r="451" spans="1:45">
      <c r="A451" s="10"/>
      <c r="B451" s="10"/>
      <c r="C451" s="10"/>
      <c r="D451" s="10"/>
      <c r="E451" s="21"/>
      <c r="F451" s="21"/>
      <c r="G451" s="21"/>
      <c r="H451" s="21"/>
      <c r="I451" s="21"/>
      <c r="J451" s="21"/>
      <c r="K451" s="21"/>
      <c r="L451" s="13"/>
      <c r="M451" s="13"/>
      <c r="N451" s="13"/>
      <c r="O451" s="13"/>
      <c r="P451" s="15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</row>
    <row r="452" spans="1:45">
      <c r="A452" s="10"/>
      <c r="B452" s="10"/>
      <c r="C452" s="10"/>
      <c r="D452" s="10"/>
      <c r="E452" s="21"/>
      <c r="F452" s="21"/>
      <c r="G452" s="21"/>
      <c r="H452" s="21"/>
      <c r="I452" s="21"/>
      <c r="J452" s="21"/>
      <c r="K452" s="21"/>
      <c r="L452" s="13"/>
      <c r="M452" s="13"/>
      <c r="N452" s="13"/>
      <c r="O452" s="13"/>
      <c r="P452" s="15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</row>
    <row r="453" spans="1:45">
      <c r="A453" s="10"/>
      <c r="B453" s="10"/>
      <c r="C453" s="10"/>
      <c r="D453" s="10"/>
      <c r="E453" s="21"/>
      <c r="F453" s="21"/>
      <c r="G453" s="21"/>
      <c r="H453" s="21"/>
      <c r="I453" s="21"/>
      <c r="J453" s="21"/>
      <c r="K453" s="21"/>
      <c r="L453" s="13"/>
      <c r="M453" s="13"/>
      <c r="N453" s="13"/>
      <c r="O453" s="13"/>
      <c r="P453" s="15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</row>
    <row r="454" spans="1:45">
      <c r="A454" s="10"/>
      <c r="B454" s="10"/>
      <c r="C454" s="10"/>
      <c r="D454" s="10"/>
      <c r="E454" s="21"/>
      <c r="F454" s="21"/>
      <c r="G454" s="21"/>
      <c r="H454" s="21"/>
      <c r="I454" s="21"/>
      <c r="J454" s="21"/>
      <c r="K454" s="21"/>
      <c r="L454" s="13"/>
      <c r="M454" s="13"/>
      <c r="N454" s="13"/>
      <c r="O454" s="13"/>
      <c r="P454" s="15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</row>
    <row r="455" spans="1:45">
      <c r="A455" s="10"/>
      <c r="B455" s="10"/>
      <c r="C455" s="10"/>
      <c r="D455" s="10"/>
      <c r="E455" s="21"/>
      <c r="F455" s="21"/>
      <c r="G455" s="21"/>
      <c r="H455" s="21"/>
      <c r="I455" s="21"/>
      <c r="J455" s="21"/>
      <c r="K455" s="21"/>
      <c r="L455" s="13"/>
      <c r="M455" s="13"/>
      <c r="N455" s="13"/>
      <c r="O455" s="13"/>
      <c r="P455" s="15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</row>
    <row r="456" spans="1:45">
      <c r="A456" s="10"/>
      <c r="B456" s="10"/>
      <c r="C456" s="10"/>
      <c r="D456" s="10"/>
      <c r="E456" s="21"/>
      <c r="F456" s="21"/>
      <c r="G456" s="21"/>
      <c r="H456" s="21"/>
      <c r="I456" s="21"/>
      <c r="J456" s="21"/>
      <c r="K456" s="21"/>
      <c r="L456" s="13"/>
      <c r="M456" s="13"/>
      <c r="N456" s="13"/>
      <c r="O456" s="13"/>
      <c r="P456" s="15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</row>
    <row r="457" spans="1:45">
      <c r="A457" s="10"/>
      <c r="B457" s="10"/>
      <c r="C457" s="10"/>
      <c r="D457" s="10"/>
      <c r="E457" s="21"/>
      <c r="F457" s="21"/>
      <c r="G457" s="21"/>
      <c r="H457" s="21"/>
      <c r="I457" s="21"/>
      <c r="J457" s="21"/>
      <c r="K457" s="21"/>
      <c r="L457" s="13"/>
      <c r="M457" s="13"/>
      <c r="N457" s="13"/>
      <c r="O457" s="13"/>
      <c r="P457" s="15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</row>
    <row r="458" spans="1:45">
      <c r="A458" s="10"/>
      <c r="B458" s="10"/>
      <c r="C458" s="10"/>
      <c r="D458" s="10"/>
      <c r="E458" s="21"/>
      <c r="F458" s="21"/>
      <c r="G458" s="21"/>
      <c r="H458" s="21"/>
      <c r="I458" s="21"/>
      <c r="J458" s="21"/>
      <c r="K458" s="21"/>
      <c r="L458" s="13"/>
      <c r="M458" s="13"/>
      <c r="N458" s="13"/>
      <c r="O458" s="13"/>
      <c r="P458" s="15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</row>
    <row r="459" spans="1:45">
      <c r="A459" s="10"/>
      <c r="B459" s="10"/>
      <c r="C459" s="10"/>
      <c r="D459" s="10"/>
      <c r="E459" s="21"/>
      <c r="F459" s="21"/>
      <c r="G459" s="21"/>
      <c r="H459" s="21"/>
      <c r="I459" s="21"/>
      <c r="J459" s="21"/>
      <c r="K459" s="21"/>
      <c r="L459" s="13"/>
      <c r="M459" s="13"/>
      <c r="N459" s="13"/>
      <c r="O459" s="13"/>
      <c r="P459" s="15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</row>
    <row r="460" spans="1:45">
      <c r="A460" s="10"/>
      <c r="B460" s="10"/>
      <c r="C460" s="10"/>
      <c r="D460" s="10"/>
      <c r="E460" s="21"/>
      <c r="F460" s="21"/>
      <c r="G460" s="21"/>
      <c r="H460" s="21"/>
      <c r="I460" s="21"/>
      <c r="J460" s="21"/>
      <c r="K460" s="21"/>
      <c r="L460" s="13"/>
      <c r="M460" s="13"/>
      <c r="N460" s="13"/>
      <c r="O460" s="13"/>
      <c r="P460" s="15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</row>
    <row r="461" spans="1:45">
      <c r="A461" s="10"/>
      <c r="B461" s="10"/>
      <c r="C461" s="10"/>
      <c r="D461" s="10"/>
      <c r="E461" s="21"/>
      <c r="F461" s="21"/>
      <c r="G461" s="21"/>
      <c r="H461" s="21"/>
      <c r="I461" s="21"/>
      <c r="J461" s="21"/>
      <c r="K461" s="21"/>
      <c r="L461" s="13"/>
      <c r="M461" s="13"/>
      <c r="N461" s="13"/>
      <c r="O461" s="13"/>
      <c r="P461" s="15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</row>
    <row r="462" spans="1:45">
      <c r="A462" s="10"/>
      <c r="B462" s="10"/>
      <c r="C462" s="10"/>
      <c r="D462" s="10"/>
      <c r="E462" s="21"/>
      <c r="F462" s="21"/>
      <c r="G462" s="21"/>
      <c r="H462" s="21"/>
      <c r="I462" s="21"/>
      <c r="J462" s="21"/>
      <c r="K462" s="21"/>
      <c r="L462" s="13"/>
      <c r="M462" s="13"/>
      <c r="N462" s="13"/>
      <c r="O462" s="13"/>
      <c r="P462" s="15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</row>
    <row r="463" spans="1:45">
      <c r="A463" s="10"/>
      <c r="B463" s="10"/>
      <c r="C463" s="10"/>
      <c r="D463" s="10"/>
      <c r="E463" s="21"/>
      <c r="F463" s="21"/>
      <c r="G463" s="21"/>
      <c r="H463" s="21"/>
      <c r="I463" s="21"/>
      <c r="J463" s="21"/>
      <c r="K463" s="21"/>
      <c r="L463" s="13"/>
      <c r="M463" s="13"/>
      <c r="N463" s="13"/>
      <c r="O463" s="13"/>
      <c r="P463" s="15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</row>
    <row r="464" spans="1:45">
      <c r="A464" s="10"/>
      <c r="B464" s="10"/>
      <c r="C464" s="10"/>
      <c r="D464" s="10"/>
      <c r="E464" s="21"/>
      <c r="F464" s="21"/>
      <c r="G464" s="21"/>
      <c r="H464" s="21"/>
      <c r="I464" s="21"/>
      <c r="J464" s="21"/>
      <c r="K464" s="21"/>
      <c r="L464" s="13"/>
      <c r="M464" s="13"/>
      <c r="N464" s="13"/>
      <c r="O464" s="13"/>
      <c r="P464" s="15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</row>
    <row r="465" spans="1:45">
      <c r="A465" s="10"/>
      <c r="B465" s="10"/>
      <c r="C465" s="10"/>
      <c r="D465" s="10"/>
      <c r="E465" s="21"/>
      <c r="F465" s="21"/>
      <c r="G465" s="21"/>
      <c r="H465" s="21"/>
      <c r="I465" s="21"/>
      <c r="J465" s="21"/>
      <c r="K465" s="21"/>
      <c r="L465" s="13"/>
      <c r="M465" s="13"/>
      <c r="N465" s="13"/>
      <c r="O465" s="13"/>
      <c r="P465" s="15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</row>
    <row r="466" spans="1:45">
      <c r="A466" s="10"/>
      <c r="B466" s="10"/>
      <c r="C466" s="10"/>
      <c r="D466" s="10"/>
      <c r="E466" s="21"/>
      <c r="F466" s="21"/>
      <c r="G466" s="21"/>
      <c r="H466" s="21"/>
      <c r="I466" s="21"/>
      <c r="J466" s="21"/>
      <c r="K466" s="21"/>
      <c r="L466" s="13"/>
      <c r="M466" s="13"/>
      <c r="N466" s="13"/>
      <c r="O466" s="13"/>
      <c r="P466" s="15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</row>
    <row r="467" spans="1:45">
      <c r="A467" s="10"/>
      <c r="B467" s="10"/>
      <c r="C467" s="10"/>
      <c r="D467" s="10"/>
      <c r="E467" s="21"/>
      <c r="F467" s="21"/>
      <c r="G467" s="21"/>
      <c r="H467" s="21"/>
      <c r="I467" s="21"/>
      <c r="J467" s="21"/>
      <c r="K467" s="21"/>
      <c r="L467" s="13"/>
      <c r="M467" s="13"/>
      <c r="N467" s="13"/>
      <c r="O467" s="13"/>
      <c r="P467" s="15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</row>
    <row r="468" spans="1:45">
      <c r="A468" s="10"/>
      <c r="B468" s="10"/>
      <c r="C468" s="10"/>
      <c r="D468" s="10"/>
      <c r="E468" s="21"/>
      <c r="F468" s="21"/>
      <c r="G468" s="21"/>
      <c r="H468" s="21"/>
      <c r="I468" s="21"/>
      <c r="J468" s="21"/>
      <c r="K468" s="21"/>
      <c r="L468" s="13"/>
      <c r="M468" s="13"/>
      <c r="N468" s="13"/>
      <c r="O468" s="13"/>
      <c r="P468" s="15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</row>
    <row r="469" spans="1:45">
      <c r="A469" s="10"/>
      <c r="B469" s="10"/>
      <c r="C469" s="10"/>
      <c r="D469" s="10"/>
      <c r="E469" s="21"/>
      <c r="F469" s="21"/>
      <c r="G469" s="21"/>
      <c r="H469" s="21"/>
      <c r="I469" s="21"/>
      <c r="J469" s="21"/>
      <c r="K469" s="21"/>
      <c r="L469" s="13"/>
      <c r="M469" s="13"/>
      <c r="N469" s="13"/>
      <c r="O469" s="13"/>
      <c r="P469" s="15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</row>
    <row r="470" spans="1:45">
      <c r="A470" s="10"/>
      <c r="B470" s="10"/>
      <c r="C470" s="10"/>
      <c r="D470" s="10"/>
      <c r="E470" s="21"/>
      <c r="F470" s="21"/>
      <c r="G470" s="21"/>
      <c r="H470" s="21"/>
      <c r="I470" s="21"/>
      <c r="J470" s="21"/>
      <c r="K470" s="21"/>
      <c r="L470" s="13"/>
      <c r="M470" s="13"/>
      <c r="N470" s="13"/>
      <c r="O470" s="13"/>
      <c r="P470" s="15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</row>
    <row r="471" spans="1:45">
      <c r="A471" s="10"/>
      <c r="B471" s="10"/>
      <c r="C471" s="10"/>
      <c r="D471" s="10"/>
      <c r="E471" s="21"/>
      <c r="F471" s="21"/>
      <c r="G471" s="21"/>
      <c r="H471" s="21"/>
      <c r="I471" s="21"/>
      <c r="J471" s="21"/>
      <c r="K471" s="21"/>
      <c r="L471" s="13"/>
      <c r="M471" s="13"/>
      <c r="N471" s="13"/>
      <c r="O471" s="13"/>
      <c r="P471" s="15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</row>
    <row r="472" spans="1:45">
      <c r="A472" s="10"/>
      <c r="B472" s="10"/>
      <c r="C472" s="10"/>
      <c r="D472" s="10"/>
      <c r="E472" s="21"/>
      <c r="F472" s="21"/>
      <c r="G472" s="21"/>
      <c r="H472" s="21"/>
      <c r="I472" s="21"/>
      <c r="J472" s="21"/>
      <c r="K472" s="21"/>
      <c r="L472" s="13"/>
      <c r="M472" s="13"/>
      <c r="N472" s="13"/>
      <c r="O472" s="13"/>
      <c r="P472" s="15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</row>
    <row r="473" spans="1:45">
      <c r="A473" s="10"/>
      <c r="B473" s="10"/>
      <c r="C473" s="10"/>
      <c r="D473" s="10"/>
      <c r="E473" s="21"/>
      <c r="F473" s="21"/>
      <c r="G473" s="21"/>
      <c r="H473" s="21"/>
      <c r="I473" s="21"/>
      <c r="J473" s="21"/>
      <c r="K473" s="21"/>
      <c r="L473" s="13"/>
      <c r="M473" s="13"/>
      <c r="N473" s="13"/>
      <c r="O473" s="13"/>
      <c r="P473" s="15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</row>
    <row r="474" spans="1:45">
      <c r="A474" s="10"/>
      <c r="B474" s="10"/>
      <c r="C474" s="10"/>
      <c r="D474" s="10"/>
      <c r="E474" s="21"/>
      <c r="F474" s="21"/>
      <c r="G474" s="21"/>
      <c r="H474" s="21"/>
      <c r="I474" s="21"/>
      <c r="J474" s="21"/>
      <c r="K474" s="21"/>
      <c r="L474" s="13"/>
      <c r="M474" s="13"/>
      <c r="N474" s="13"/>
      <c r="O474" s="13"/>
      <c r="P474" s="15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</row>
    <row r="475" spans="1:45">
      <c r="A475" s="10"/>
      <c r="B475" s="10"/>
      <c r="C475" s="10"/>
      <c r="D475" s="10"/>
      <c r="E475" s="21"/>
      <c r="F475" s="21"/>
      <c r="G475" s="21"/>
      <c r="H475" s="21"/>
      <c r="I475" s="21"/>
      <c r="J475" s="21"/>
      <c r="K475" s="21"/>
      <c r="L475" s="13"/>
      <c r="M475" s="13"/>
      <c r="N475" s="13"/>
      <c r="O475" s="13"/>
      <c r="P475" s="15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</row>
    <row r="476" spans="1:45">
      <c r="A476" s="10"/>
      <c r="B476" s="10"/>
      <c r="C476" s="10"/>
      <c r="D476" s="10"/>
      <c r="E476" s="21"/>
      <c r="F476" s="21"/>
      <c r="G476" s="21"/>
      <c r="H476" s="21"/>
      <c r="I476" s="21"/>
      <c r="J476" s="21"/>
      <c r="K476" s="21"/>
      <c r="L476" s="13"/>
      <c r="M476" s="13"/>
      <c r="N476" s="13"/>
      <c r="O476" s="13"/>
      <c r="P476" s="15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</row>
    <row r="477" spans="1:45">
      <c r="A477" s="10"/>
      <c r="B477" s="10"/>
      <c r="C477" s="10"/>
      <c r="D477" s="10"/>
      <c r="E477" s="21"/>
      <c r="F477" s="21"/>
      <c r="G477" s="21"/>
      <c r="H477" s="21"/>
      <c r="I477" s="21"/>
      <c r="J477" s="21"/>
      <c r="K477" s="21"/>
      <c r="L477" s="13"/>
      <c r="M477" s="13"/>
      <c r="N477" s="13"/>
      <c r="O477" s="13"/>
      <c r="P477" s="15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</row>
    <row r="478" spans="1:45">
      <c r="A478" s="10"/>
      <c r="B478" s="10"/>
      <c r="C478" s="10"/>
      <c r="D478" s="10"/>
      <c r="E478" s="21"/>
      <c r="F478" s="21"/>
      <c r="G478" s="21"/>
      <c r="H478" s="21"/>
      <c r="I478" s="21"/>
      <c r="J478" s="21"/>
      <c r="K478" s="21"/>
      <c r="L478" s="13"/>
      <c r="M478" s="13"/>
      <c r="N478" s="13"/>
      <c r="O478" s="13"/>
      <c r="P478" s="15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</row>
    <row r="479" spans="1:45">
      <c r="A479" s="10"/>
      <c r="B479" s="10"/>
      <c r="C479" s="10"/>
      <c r="D479" s="10"/>
      <c r="E479" s="21"/>
      <c r="F479" s="21"/>
      <c r="G479" s="21"/>
      <c r="H479" s="21"/>
      <c r="I479" s="21"/>
      <c r="J479" s="21"/>
      <c r="K479" s="21"/>
      <c r="L479" s="13"/>
      <c r="M479" s="13"/>
      <c r="N479" s="13"/>
      <c r="O479" s="13"/>
      <c r="P479" s="15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</row>
    <row r="480" spans="1:45">
      <c r="A480" s="10"/>
      <c r="B480" s="10"/>
      <c r="C480" s="10"/>
      <c r="D480" s="10"/>
      <c r="E480" s="21"/>
      <c r="F480" s="21"/>
      <c r="G480" s="21"/>
      <c r="H480" s="21"/>
      <c r="I480" s="21"/>
      <c r="J480" s="21"/>
      <c r="K480" s="21"/>
      <c r="L480" s="13"/>
      <c r="M480" s="13"/>
      <c r="N480" s="13"/>
      <c r="O480" s="13"/>
      <c r="P480" s="15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</row>
    <row r="481" spans="1:45">
      <c r="A481" s="10"/>
      <c r="B481" s="10"/>
      <c r="C481" s="10"/>
      <c r="D481" s="10"/>
      <c r="E481" s="21"/>
      <c r="F481" s="21"/>
      <c r="G481" s="21"/>
      <c r="H481" s="21"/>
      <c r="I481" s="21"/>
      <c r="J481" s="21"/>
      <c r="K481" s="21"/>
      <c r="L481" s="13"/>
      <c r="M481" s="13"/>
      <c r="N481" s="13"/>
      <c r="O481" s="13"/>
      <c r="P481" s="15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</row>
    <row r="482" spans="1:45">
      <c r="A482" s="10"/>
      <c r="B482" s="10"/>
      <c r="C482" s="10"/>
      <c r="D482" s="10"/>
      <c r="E482" s="21"/>
      <c r="F482" s="21"/>
      <c r="G482" s="21"/>
      <c r="H482" s="21"/>
      <c r="I482" s="21"/>
      <c r="J482" s="21"/>
      <c r="K482" s="21"/>
      <c r="L482" s="13"/>
      <c r="M482" s="13"/>
      <c r="N482" s="13"/>
      <c r="O482" s="13"/>
      <c r="P482" s="15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</row>
    <row r="483" spans="1:45">
      <c r="A483" s="10"/>
      <c r="B483" s="10"/>
      <c r="C483" s="10"/>
      <c r="D483" s="10"/>
      <c r="E483" s="21"/>
      <c r="F483" s="21"/>
      <c r="G483" s="21"/>
      <c r="H483" s="21"/>
      <c r="I483" s="21"/>
      <c r="J483" s="21"/>
      <c r="K483" s="21"/>
      <c r="L483" s="13"/>
      <c r="M483" s="13"/>
      <c r="N483" s="13"/>
      <c r="O483" s="13"/>
      <c r="P483" s="15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</row>
    <row r="484" spans="1:45">
      <c r="A484" s="10"/>
      <c r="B484" s="10"/>
      <c r="C484" s="10"/>
      <c r="D484" s="10"/>
      <c r="E484" s="21"/>
      <c r="F484" s="21"/>
      <c r="G484" s="21"/>
      <c r="H484" s="21"/>
      <c r="I484" s="21"/>
      <c r="J484" s="21"/>
      <c r="K484" s="21"/>
      <c r="L484" s="13"/>
      <c r="M484" s="13"/>
      <c r="N484" s="13"/>
      <c r="O484" s="13"/>
      <c r="P484" s="15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</row>
    <row r="485" spans="1:45">
      <c r="A485" s="10"/>
      <c r="B485" s="10"/>
      <c r="C485" s="10"/>
      <c r="D485" s="10"/>
      <c r="E485" s="21"/>
      <c r="F485" s="21"/>
      <c r="G485" s="21"/>
      <c r="H485" s="21"/>
      <c r="I485" s="21"/>
      <c r="J485" s="21"/>
      <c r="K485" s="21"/>
      <c r="L485" s="13"/>
      <c r="M485" s="13"/>
      <c r="N485" s="13"/>
      <c r="O485" s="13"/>
      <c r="P485" s="15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</row>
    <row r="486" spans="1:45">
      <c r="A486" s="10"/>
      <c r="B486" s="10"/>
      <c r="C486" s="10"/>
      <c r="D486" s="10"/>
      <c r="E486" s="21"/>
      <c r="F486" s="21"/>
      <c r="G486" s="21"/>
      <c r="H486" s="21"/>
      <c r="I486" s="21"/>
      <c r="J486" s="21"/>
      <c r="K486" s="21"/>
      <c r="L486" s="13"/>
      <c r="M486" s="13"/>
      <c r="N486" s="13"/>
      <c r="O486" s="13"/>
      <c r="P486" s="15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</row>
    <row r="487" spans="1:45">
      <c r="A487" s="10"/>
      <c r="B487" s="10"/>
      <c r="C487" s="10"/>
      <c r="D487" s="10"/>
      <c r="E487" s="21"/>
      <c r="F487" s="21"/>
      <c r="G487" s="21"/>
      <c r="H487" s="21"/>
      <c r="I487" s="21"/>
      <c r="J487" s="21"/>
      <c r="K487" s="21"/>
      <c r="L487" s="13"/>
      <c r="M487" s="13"/>
      <c r="N487" s="13"/>
      <c r="O487" s="13"/>
      <c r="P487" s="15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</row>
    <row r="488" spans="1:45">
      <c r="A488" s="10"/>
      <c r="B488" s="10"/>
      <c r="C488" s="10"/>
      <c r="D488" s="10"/>
      <c r="E488" s="21"/>
      <c r="F488" s="21"/>
      <c r="G488" s="21"/>
      <c r="H488" s="21"/>
      <c r="I488" s="21"/>
      <c r="J488" s="21"/>
      <c r="K488" s="21"/>
      <c r="L488" s="13"/>
      <c r="M488" s="13"/>
      <c r="N488" s="13"/>
      <c r="O488" s="13"/>
      <c r="P488" s="15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</row>
    <row r="489" spans="1:45">
      <c r="A489" s="10"/>
      <c r="B489" s="10"/>
      <c r="C489" s="10"/>
      <c r="D489" s="10"/>
      <c r="E489" s="21"/>
      <c r="F489" s="21"/>
      <c r="G489" s="21"/>
      <c r="H489" s="21"/>
      <c r="I489" s="21"/>
      <c r="J489" s="21"/>
      <c r="K489" s="21"/>
      <c r="L489" s="13"/>
      <c r="M489" s="13"/>
      <c r="N489" s="13"/>
      <c r="O489" s="13"/>
      <c r="P489" s="15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</row>
    <row r="490" spans="1:45">
      <c r="A490" s="10"/>
      <c r="B490" s="10"/>
      <c r="C490" s="10"/>
      <c r="D490" s="10"/>
      <c r="E490" s="21"/>
      <c r="F490" s="21"/>
      <c r="G490" s="21"/>
      <c r="H490" s="21"/>
      <c r="I490" s="21"/>
      <c r="J490" s="21"/>
      <c r="K490" s="21"/>
      <c r="L490" s="13"/>
      <c r="M490" s="13"/>
      <c r="N490" s="13"/>
      <c r="O490" s="13"/>
      <c r="P490" s="15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</row>
    <row r="491" spans="1:45">
      <c r="A491" s="10"/>
      <c r="B491" s="10"/>
      <c r="C491" s="10"/>
      <c r="D491" s="10"/>
      <c r="E491" s="21"/>
      <c r="F491" s="21"/>
      <c r="G491" s="21"/>
      <c r="H491" s="21"/>
      <c r="I491" s="21"/>
      <c r="J491" s="21"/>
      <c r="K491" s="21"/>
      <c r="L491" s="13"/>
      <c r="M491" s="13"/>
      <c r="N491" s="13"/>
      <c r="O491" s="13"/>
      <c r="P491" s="15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</row>
    <row r="492" spans="1:45">
      <c r="A492" s="10"/>
      <c r="B492" s="10"/>
      <c r="C492" s="10"/>
      <c r="D492" s="10"/>
      <c r="E492" s="21"/>
      <c r="F492" s="21"/>
      <c r="G492" s="21"/>
      <c r="H492" s="21"/>
      <c r="I492" s="21"/>
      <c r="J492" s="21"/>
      <c r="K492" s="21"/>
      <c r="L492" s="13"/>
      <c r="M492" s="13"/>
      <c r="N492" s="13"/>
      <c r="O492" s="13"/>
      <c r="P492" s="15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</row>
    <row r="493" spans="1:45">
      <c r="A493" s="10"/>
      <c r="B493" s="10"/>
      <c r="C493" s="10"/>
      <c r="D493" s="10"/>
      <c r="E493" s="21"/>
      <c r="F493" s="21"/>
      <c r="G493" s="21"/>
      <c r="H493" s="21"/>
      <c r="I493" s="21"/>
      <c r="J493" s="21"/>
      <c r="K493" s="21"/>
      <c r="L493" s="13"/>
      <c r="M493" s="13"/>
      <c r="N493" s="13"/>
      <c r="O493" s="13"/>
      <c r="P493" s="15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</row>
    <row r="494" spans="1:45">
      <c r="A494" s="10"/>
      <c r="B494" s="10"/>
      <c r="C494" s="10"/>
      <c r="D494" s="10"/>
      <c r="E494" s="21"/>
      <c r="F494" s="21"/>
      <c r="G494" s="21"/>
      <c r="H494" s="21"/>
      <c r="I494" s="21"/>
      <c r="J494" s="21"/>
      <c r="K494" s="21"/>
      <c r="L494" s="13"/>
      <c r="M494" s="13"/>
      <c r="N494" s="13"/>
      <c r="O494" s="13"/>
      <c r="P494" s="15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</row>
    <row r="495" spans="1:45">
      <c r="A495" s="10"/>
      <c r="B495" s="10"/>
      <c r="C495" s="10"/>
      <c r="D495" s="10"/>
      <c r="E495" s="21"/>
      <c r="F495" s="21"/>
      <c r="G495" s="21"/>
      <c r="H495" s="21"/>
      <c r="I495" s="21"/>
      <c r="J495" s="21"/>
      <c r="K495" s="21"/>
      <c r="L495" s="13"/>
      <c r="M495" s="13"/>
      <c r="N495" s="13"/>
      <c r="O495" s="13"/>
      <c r="P495" s="15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</row>
    <row r="496" spans="1:45">
      <c r="A496" s="10"/>
      <c r="B496" s="10"/>
      <c r="C496" s="10"/>
      <c r="D496" s="10"/>
      <c r="E496" s="21"/>
      <c r="F496" s="21"/>
      <c r="G496" s="21"/>
      <c r="H496" s="21"/>
      <c r="I496" s="21"/>
      <c r="J496" s="21"/>
      <c r="K496" s="21"/>
      <c r="L496" s="13"/>
      <c r="M496" s="13"/>
      <c r="N496" s="13"/>
      <c r="O496" s="13"/>
      <c r="P496" s="15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</row>
    <row r="497" spans="1:45">
      <c r="A497" s="10"/>
      <c r="B497" s="10"/>
      <c r="C497" s="10"/>
      <c r="D497" s="10"/>
      <c r="E497" s="21"/>
      <c r="F497" s="21"/>
      <c r="G497" s="21"/>
      <c r="H497" s="21"/>
      <c r="I497" s="21"/>
      <c r="J497" s="21"/>
      <c r="K497" s="21"/>
      <c r="L497" s="13"/>
      <c r="M497" s="13"/>
      <c r="N497" s="13"/>
      <c r="O497" s="13"/>
      <c r="P497" s="15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</row>
    <row r="498" spans="1:45">
      <c r="A498" s="10"/>
      <c r="B498" s="10"/>
      <c r="C498" s="10"/>
      <c r="D498" s="10"/>
      <c r="E498" s="21"/>
      <c r="F498" s="21"/>
      <c r="G498" s="21"/>
      <c r="H498" s="21"/>
      <c r="I498" s="21"/>
      <c r="J498" s="21"/>
      <c r="K498" s="21"/>
      <c r="L498" s="13"/>
      <c r="M498" s="13"/>
      <c r="N498" s="13"/>
      <c r="O498" s="13"/>
      <c r="P498" s="15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</row>
    <row r="499" spans="1:45">
      <c r="A499" s="10"/>
      <c r="B499" s="10"/>
      <c r="C499" s="10"/>
      <c r="D499" s="10"/>
      <c r="E499" s="21"/>
      <c r="F499" s="21"/>
      <c r="G499" s="21"/>
      <c r="H499" s="21"/>
      <c r="I499" s="21"/>
      <c r="J499" s="21"/>
      <c r="K499" s="21"/>
      <c r="L499" s="13"/>
      <c r="M499" s="13"/>
      <c r="N499" s="13"/>
      <c r="O499" s="13"/>
      <c r="P499" s="15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</row>
    <row r="500" spans="1:45">
      <c r="A500" s="10"/>
      <c r="B500" s="10"/>
      <c r="C500" s="10"/>
      <c r="D500" s="10"/>
      <c r="E500" s="21"/>
      <c r="F500" s="21"/>
      <c r="G500" s="21"/>
      <c r="H500" s="21"/>
      <c r="I500" s="21"/>
      <c r="J500" s="21"/>
      <c r="K500" s="21"/>
      <c r="L500" s="13"/>
      <c r="M500" s="13"/>
      <c r="N500" s="13"/>
      <c r="O500" s="13"/>
      <c r="P500" s="15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</row>
    <row r="501" spans="1:45">
      <c r="A501" s="10"/>
      <c r="B501" s="10"/>
      <c r="C501" s="10"/>
      <c r="D501" s="10"/>
      <c r="E501" s="21"/>
      <c r="F501" s="21"/>
      <c r="G501" s="21"/>
      <c r="H501" s="21"/>
      <c r="I501" s="21"/>
      <c r="J501" s="21"/>
      <c r="K501" s="21"/>
      <c r="L501" s="13"/>
      <c r="M501" s="13"/>
      <c r="N501" s="13"/>
      <c r="O501" s="13"/>
      <c r="P501" s="15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</row>
    <row r="502" spans="1:45">
      <c r="A502" s="10"/>
      <c r="B502" s="10"/>
      <c r="C502" s="10"/>
      <c r="D502" s="10"/>
      <c r="E502" s="21"/>
      <c r="F502" s="21"/>
      <c r="G502" s="21"/>
      <c r="H502" s="21"/>
      <c r="I502" s="21"/>
      <c r="J502" s="21"/>
      <c r="K502" s="21"/>
      <c r="L502" s="13"/>
      <c r="M502" s="13"/>
      <c r="N502" s="13"/>
      <c r="O502" s="13"/>
      <c r="P502" s="15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</row>
    <row r="503" spans="1:45">
      <c r="A503" s="10"/>
      <c r="B503" s="10"/>
      <c r="C503" s="10"/>
      <c r="D503" s="10"/>
      <c r="E503" s="21"/>
      <c r="F503" s="21"/>
      <c r="G503" s="21"/>
      <c r="H503" s="21"/>
      <c r="I503" s="21"/>
      <c r="J503" s="21"/>
      <c r="K503" s="21"/>
      <c r="L503" s="13"/>
      <c r="M503" s="13"/>
      <c r="N503" s="13"/>
      <c r="O503" s="13"/>
      <c r="P503" s="15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</row>
    <row r="504" spans="1:45">
      <c r="A504" s="10"/>
      <c r="B504" s="10"/>
      <c r="C504" s="10"/>
      <c r="D504" s="10"/>
      <c r="E504" s="21"/>
      <c r="F504" s="21"/>
      <c r="G504" s="21"/>
      <c r="H504" s="21"/>
      <c r="I504" s="21"/>
      <c r="J504" s="21"/>
      <c r="K504" s="21"/>
      <c r="L504" s="13"/>
      <c r="M504" s="13"/>
      <c r="N504" s="13"/>
      <c r="O504" s="13"/>
      <c r="P504" s="15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</row>
    <row r="505" spans="1:45">
      <c r="A505" s="10"/>
      <c r="B505" s="10"/>
      <c r="C505" s="10"/>
      <c r="D505" s="10"/>
      <c r="E505" s="21"/>
      <c r="F505" s="21"/>
      <c r="G505" s="21"/>
      <c r="H505" s="21"/>
      <c r="I505" s="21"/>
      <c r="J505" s="21"/>
      <c r="K505" s="21"/>
      <c r="L505" s="13"/>
      <c r="M505" s="13"/>
      <c r="N505" s="13"/>
      <c r="O505" s="13"/>
      <c r="P505" s="15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</row>
    <row r="506" spans="1:45">
      <c r="A506" s="10"/>
      <c r="B506" s="10"/>
      <c r="C506" s="10"/>
      <c r="D506" s="10"/>
      <c r="E506" s="21"/>
      <c r="F506" s="21"/>
      <c r="G506" s="21"/>
      <c r="H506" s="21"/>
      <c r="I506" s="21"/>
      <c r="J506" s="21"/>
      <c r="K506" s="21"/>
      <c r="L506" s="13"/>
      <c r="M506" s="13"/>
      <c r="N506" s="13"/>
      <c r="O506" s="13"/>
      <c r="P506" s="15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</row>
    <row r="507" spans="1:45">
      <c r="A507" s="10"/>
      <c r="B507" s="10"/>
      <c r="C507" s="10"/>
      <c r="D507" s="10"/>
      <c r="E507" s="21"/>
      <c r="F507" s="21"/>
      <c r="G507" s="21"/>
      <c r="H507" s="21"/>
      <c r="I507" s="21"/>
      <c r="J507" s="21"/>
      <c r="K507" s="21"/>
      <c r="L507" s="13"/>
      <c r="M507" s="13"/>
      <c r="N507" s="13"/>
      <c r="O507" s="13"/>
      <c r="P507" s="15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</row>
    <row r="508" spans="1:45">
      <c r="A508" s="10"/>
      <c r="B508" s="10"/>
      <c r="C508" s="10"/>
      <c r="D508" s="10"/>
      <c r="E508" s="21"/>
      <c r="F508" s="21"/>
      <c r="G508" s="21"/>
      <c r="H508" s="21"/>
      <c r="I508" s="21"/>
      <c r="J508" s="21"/>
      <c r="K508" s="21"/>
      <c r="L508" s="13"/>
      <c r="M508" s="13"/>
      <c r="N508" s="13"/>
      <c r="O508" s="13"/>
      <c r="P508" s="15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</row>
    <row r="509" spans="1:45">
      <c r="A509" s="10"/>
      <c r="B509" s="10"/>
      <c r="C509" s="10"/>
      <c r="D509" s="10"/>
      <c r="E509" s="21"/>
      <c r="F509" s="21"/>
      <c r="G509" s="21"/>
      <c r="H509" s="21"/>
      <c r="I509" s="21"/>
      <c r="J509" s="21"/>
      <c r="K509" s="21"/>
      <c r="L509" s="13"/>
      <c r="M509" s="13"/>
      <c r="N509" s="13"/>
      <c r="O509" s="13"/>
      <c r="P509" s="15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</row>
    <row r="510" spans="1:45">
      <c r="A510" s="10"/>
      <c r="B510" s="10"/>
      <c r="C510" s="10"/>
      <c r="D510" s="10"/>
      <c r="E510" s="21"/>
      <c r="F510" s="21"/>
      <c r="G510" s="21"/>
      <c r="H510" s="21"/>
      <c r="I510" s="21"/>
      <c r="J510" s="21"/>
      <c r="K510" s="21"/>
      <c r="L510" s="13"/>
      <c r="M510" s="13"/>
      <c r="N510" s="13"/>
      <c r="O510" s="13"/>
      <c r="P510" s="15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</row>
    <row r="511" spans="1:45">
      <c r="A511" s="10"/>
      <c r="B511" s="10"/>
      <c r="C511" s="10"/>
      <c r="D511" s="10"/>
      <c r="E511" s="21"/>
      <c r="F511" s="21"/>
      <c r="G511" s="21"/>
      <c r="H511" s="21"/>
      <c r="I511" s="21"/>
      <c r="J511" s="21"/>
      <c r="K511" s="21"/>
      <c r="L511" s="13"/>
      <c r="M511" s="13"/>
      <c r="N511" s="13"/>
      <c r="O511" s="13"/>
      <c r="P511" s="15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</row>
    <row r="512" spans="1:45">
      <c r="A512" s="10"/>
      <c r="B512" s="10"/>
      <c r="C512" s="10"/>
      <c r="D512" s="10"/>
      <c r="E512" s="21"/>
      <c r="F512" s="21"/>
      <c r="G512" s="21"/>
      <c r="H512" s="21"/>
      <c r="I512" s="21"/>
      <c r="J512" s="21"/>
      <c r="K512" s="21"/>
      <c r="L512" s="13"/>
      <c r="M512" s="13"/>
      <c r="N512" s="13"/>
      <c r="O512" s="13"/>
      <c r="P512" s="15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</row>
    <row r="513" spans="1:45">
      <c r="A513" s="10"/>
      <c r="B513" s="10"/>
      <c r="C513" s="10"/>
      <c r="D513" s="10"/>
      <c r="E513" s="21"/>
      <c r="F513" s="21"/>
      <c r="G513" s="21"/>
      <c r="H513" s="21"/>
      <c r="I513" s="21"/>
      <c r="J513" s="21"/>
      <c r="K513" s="21"/>
      <c r="L513" s="13"/>
      <c r="M513" s="13"/>
      <c r="N513" s="13"/>
      <c r="O513" s="13"/>
      <c r="P513" s="15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</row>
    <row r="514" spans="1:45">
      <c r="A514" s="10"/>
      <c r="B514" s="10"/>
      <c r="C514" s="10"/>
      <c r="D514" s="10"/>
      <c r="E514" s="21"/>
      <c r="F514" s="21"/>
      <c r="G514" s="21"/>
      <c r="H514" s="21"/>
      <c r="I514" s="21"/>
      <c r="J514" s="21"/>
      <c r="K514" s="21"/>
      <c r="L514" s="13"/>
      <c r="M514" s="13"/>
      <c r="N514" s="13"/>
      <c r="O514" s="13"/>
      <c r="P514" s="15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</row>
    <row r="515" spans="1:45">
      <c r="A515" s="10"/>
      <c r="B515" s="10"/>
      <c r="C515" s="10"/>
      <c r="D515" s="10"/>
      <c r="E515" s="21"/>
      <c r="F515" s="21"/>
      <c r="G515" s="21"/>
      <c r="H515" s="21"/>
      <c r="I515" s="21"/>
      <c r="J515" s="21"/>
      <c r="K515" s="21"/>
      <c r="L515" s="13"/>
      <c r="M515" s="13"/>
      <c r="N515" s="13"/>
      <c r="O515" s="13"/>
      <c r="P515" s="15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</row>
    <row r="516" spans="1:45">
      <c r="A516" s="10"/>
      <c r="B516" s="10"/>
      <c r="C516" s="10"/>
      <c r="D516" s="10"/>
      <c r="E516" s="21"/>
      <c r="F516" s="21"/>
      <c r="G516" s="21"/>
      <c r="H516" s="21"/>
      <c r="I516" s="21"/>
      <c r="J516" s="21"/>
      <c r="K516" s="21"/>
      <c r="L516" s="13"/>
      <c r="M516" s="13"/>
      <c r="N516" s="13"/>
      <c r="O516" s="13"/>
      <c r="P516" s="15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</row>
    <row r="517" spans="1:45">
      <c r="A517" s="10"/>
      <c r="B517" s="10"/>
      <c r="C517" s="10"/>
      <c r="D517" s="10"/>
      <c r="E517" s="21"/>
      <c r="F517" s="21"/>
      <c r="G517" s="21"/>
      <c r="H517" s="21"/>
      <c r="I517" s="21"/>
      <c r="J517" s="21"/>
      <c r="K517" s="21"/>
      <c r="L517" s="13"/>
      <c r="M517" s="13"/>
      <c r="N517" s="13"/>
      <c r="O517" s="13"/>
      <c r="P517" s="15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</row>
    <row r="518" spans="1:45">
      <c r="A518" s="10"/>
      <c r="B518" s="10"/>
      <c r="C518" s="10"/>
      <c r="D518" s="10"/>
      <c r="E518" s="21"/>
      <c r="F518" s="21"/>
      <c r="G518" s="21"/>
      <c r="H518" s="21"/>
      <c r="I518" s="21"/>
      <c r="J518" s="21"/>
      <c r="K518" s="21"/>
      <c r="L518" s="13"/>
      <c r="M518" s="13"/>
      <c r="N518" s="13"/>
      <c r="O518" s="13"/>
      <c r="P518" s="15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</row>
    <row r="519" spans="1:45">
      <c r="A519" s="10"/>
      <c r="B519" s="10"/>
      <c r="C519" s="10"/>
      <c r="D519" s="10"/>
      <c r="E519" s="21"/>
      <c r="F519" s="21"/>
      <c r="G519" s="21"/>
      <c r="H519" s="21"/>
      <c r="I519" s="21"/>
      <c r="J519" s="21"/>
      <c r="K519" s="21"/>
      <c r="L519" s="13"/>
      <c r="M519" s="13"/>
      <c r="N519" s="13"/>
      <c r="O519" s="13"/>
      <c r="P519" s="15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</row>
    <row r="520" spans="1:45">
      <c r="A520" s="10"/>
      <c r="B520" s="10"/>
      <c r="C520" s="10"/>
      <c r="D520" s="10"/>
      <c r="E520" s="21"/>
      <c r="F520" s="21"/>
      <c r="G520" s="21"/>
      <c r="H520" s="21"/>
      <c r="I520" s="21"/>
      <c r="J520" s="21"/>
      <c r="K520" s="21"/>
      <c r="L520" s="13"/>
      <c r="M520" s="13"/>
      <c r="N520" s="13"/>
      <c r="O520" s="13"/>
      <c r="P520" s="15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</row>
    <row r="521" spans="1:45">
      <c r="A521" s="10"/>
      <c r="B521" s="10"/>
      <c r="C521" s="10"/>
      <c r="D521" s="10"/>
      <c r="E521" s="21"/>
      <c r="F521" s="21"/>
      <c r="G521" s="21"/>
      <c r="H521" s="21"/>
      <c r="I521" s="21"/>
      <c r="J521" s="21"/>
      <c r="K521" s="21"/>
      <c r="L521" s="13"/>
      <c r="M521" s="13"/>
      <c r="N521" s="13"/>
      <c r="O521" s="13"/>
      <c r="P521" s="15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</row>
    <row r="522" spans="1:45">
      <c r="A522" s="10"/>
      <c r="B522" s="10"/>
      <c r="C522" s="10"/>
      <c r="D522" s="10"/>
      <c r="E522" s="21"/>
      <c r="F522" s="21"/>
      <c r="G522" s="21"/>
      <c r="H522" s="21"/>
      <c r="I522" s="21"/>
      <c r="J522" s="21"/>
      <c r="K522" s="21"/>
      <c r="L522" s="13"/>
      <c r="M522" s="13"/>
      <c r="N522" s="13"/>
      <c r="O522" s="13"/>
      <c r="P522" s="15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</row>
    <row r="523" spans="1:45">
      <c r="A523" s="10"/>
      <c r="B523" s="10"/>
      <c r="C523" s="10"/>
      <c r="D523" s="10"/>
      <c r="E523" s="21"/>
      <c r="F523" s="21"/>
      <c r="G523" s="21"/>
      <c r="H523" s="21"/>
      <c r="I523" s="21"/>
      <c r="J523" s="21"/>
      <c r="K523" s="21"/>
      <c r="L523" s="13"/>
      <c r="M523" s="13"/>
      <c r="N523" s="13"/>
      <c r="O523" s="13"/>
      <c r="P523" s="15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</row>
    <row r="524" spans="1:45">
      <c r="A524" s="10"/>
      <c r="B524" s="10"/>
      <c r="C524" s="10"/>
      <c r="D524" s="10"/>
      <c r="E524" s="21"/>
      <c r="F524" s="21"/>
      <c r="G524" s="21"/>
      <c r="H524" s="21"/>
      <c r="I524" s="21"/>
      <c r="J524" s="21"/>
      <c r="K524" s="21"/>
      <c r="L524" s="13"/>
      <c r="M524" s="13"/>
      <c r="N524" s="13"/>
      <c r="O524" s="13"/>
      <c r="P524" s="15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</row>
    <row r="525" spans="1:45">
      <c r="A525" s="10"/>
      <c r="B525" s="10"/>
      <c r="C525" s="10"/>
      <c r="D525" s="10"/>
      <c r="E525" s="21"/>
      <c r="F525" s="21"/>
      <c r="G525" s="21"/>
      <c r="H525" s="21"/>
      <c r="I525" s="21"/>
      <c r="J525" s="21"/>
      <c r="K525" s="21"/>
      <c r="L525" s="13"/>
      <c r="M525" s="13"/>
      <c r="N525" s="13"/>
      <c r="O525" s="13"/>
      <c r="P525" s="15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</row>
    <row r="526" spans="1:45">
      <c r="A526" s="10"/>
      <c r="B526" s="10"/>
      <c r="C526" s="10"/>
      <c r="D526" s="10"/>
      <c r="E526" s="21"/>
      <c r="F526" s="21"/>
      <c r="G526" s="21"/>
      <c r="H526" s="21"/>
      <c r="I526" s="21"/>
      <c r="J526" s="21"/>
      <c r="K526" s="21"/>
      <c r="L526" s="13"/>
      <c r="M526" s="13"/>
      <c r="N526" s="13"/>
      <c r="O526" s="13"/>
      <c r="P526" s="15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</row>
    <row r="527" spans="1:45">
      <c r="A527" s="10"/>
      <c r="B527" s="10"/>
      <c r="C527" s="10"/>
      <c r="D527" s="10"/>
      <c r="E527" s="21"/>
      <c r="F527" s="21"/>
      <c r="G527" s="21"/>
      <c r="H527" s="21"/>
      <c r="I527" s="21"/>
      <c r="J527" s="21"/>
      <c r="K527" s="21"/>
      <c r="L527" s="13"/>
      <c r="M527" s="13"/>
      <c r="N527" s="13"/>
      <c r="O527" s="13"/>
      <c r="P527" s="15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</row>
    <row r="528" spans="1:45">
      <c r="A528" s="10"/>
      <c r="B528" s="10"/>
      <c r="C528" s="10"/>
      <c r="D528" s="10"/>
      <c r="E528" s="21"/>
      <c r="F528" s="21"/>
      <c r="G528" s="21"/>
      <c r="H528" s="21"/>
      <c r="I528" s="21"/>
      <c r="J528" s="21"/>
      <c r="K528" s="21"/>
      <c r="L528" s="13"/>
      <c r="M528" s="13"/>
      <c r="N528" s="13"/>
      <c r="O528" s="13"/>
      <c r="P528" s="15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</row>
    <row r="529" spans="1:45">
      <c r="A529" s="10"/>
      <c r="B529" s="10"/>
      <c r="C529" s="10"/>
      <c r="D529" s="10"/>
      <c r="E529" s="21"/>
      <c r="F529" s="21"/>
      <c r="G529" s="21"/>
      <c r="H529" s="21"/>
      <c r="I529" s="21"/>
      <c r="J529" s="21"/>
      <c r="K529" s="21"/>
      <c r="L529" s="13"/>
      <c r="M529" s="13"/>
      <c r="N529" s="13"/>
      <c r="O529" s="13"/>
      <c r="P529" s="15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</row>
    <row r="530" spans="1:45">
      <c r="A530" s="10"/>
      <c r="B530" s="10"/>
      <c r="C530" s="10"/>
      <c r="D530" s="10"/>
      <c r="E530" s="21"/>
      <c r="F530" s="21"/>
      <c r="G530" s="21"/>
      <c r="H530" s="21"/>
      <c r="I530" s="21"/>
      <c r="J530" s="21"/>
      <c r="K530" s="21"/>
      <c r="L530" s="13"/>
      <c r="M530" s="13"/>
      <c r="N530" s="13"/>
      <c r="O530" s="13"/>
      <c r="P530" s="15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</row>
    <row r="531" spans="1:45">
      <c r="A531" s="10"/>
      <c r="B531" s="10"/>
      <c r="C531" s="10"/>
      <c r="D531" s="10"/>
      <c r="E531" s="21"/>
      <c r="F531" s="21"/>
      <c r="G531" s="21"/>
      <c r="H531" s="21"/>
      <c r="I531" s="21"/>
      <c r="J531" s="21"/>
      <c r="K531" s="21"/>
      <c r="L531" s="13"/>
      <c r="M531" s="13"/>
      <c r="N531" s="13"/>
      <c r="O531" s="13"/>
      <c r="P531" s="15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</row>
    <row r="532" spans="1:45">
      <c r="A532" s="10"/>
      <c r="B532" s="10"/>
      <c r="C532" s="10"/>
      <c r="D532" s="10"/>
      <c r="E532" s="21"/>
      <c r="F532" s="21"/>
      <c r="G532" s="21"/>
      <c r="H532" s="21"/>
      <c r="I532" s="21"/>
      <c r="J532" s="21"/>
      <c r="K532" s="21"/>
      <c r="L532" s="13"/>
      <c r="M532" s="13"/>
      <c r="N532" s="13"/>
      <c r="O532" s="13"/>
      <c r="P532" s="15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</row>
    <row r="533" spans="1:45">
      <c r="A533" s="10"/>
      <c r="B533" s="10"/>
      <c r="C533" s="10"/>
      <c r="D533" s="10"/>
      <c r="E533" s="21"/>
      <c r="F533" s="21"/>
      <c r="G533" s="21"/>
      <c r="H533" s="21"/>
      <c r="I533" s="21"/>
      <c r="J533" s="21"/>
      <c r="K533" s="21"/>
      <c r="L533" s="13"/>
      <c r="M533" s="13"/>
      <c r="N533" s="13"/>
      <c r="O533" s="13"/>
      <c r="P533" s="15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</row>
    <row r="534" spans="1:45">
      <c r="A534" s="10"/>
      <c r="B534" s="10"/>
      <c r="C534" s="10"/>
      <c r="D534" s="10"/>
      <c r="E534" s="21"/>
      <c r="F534" s="21"/>
      <c r="G534" s="21"/>
      <c r="H534" s="21"/>
      <c r="I534" s="21"/>
      <c r="J534" s="21"/>
      <c r="K534" s="21"/>
      <c r="L534" s="13"/>
      <c r="M534" s="13"/>
      <c r="N534" s="13"/>
      <c r="O534" s="13"/>
      <c r="P534" s="15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</row>
    <row r="535" spans="1:45">
      <c r="A535" s="10"/>
      <c r="B535" s="10"/>
      <c r="C535" s="10"/>
      <c r="D535" s="10"/>
      <c r="E535" s="21"/>
      <c r="F535" s="21"/>
      <c r="G535" s="21"/>
      <c r="H535" s="21"/>
      <c r="I535" s="21"/>
      <c r="J535" s="21"/>
      <c r="K535" s="21"/>
      <c r="L535" s="13"/>
      <c r="M535" s="13"/>
      <c r="N535" s="13"/>
      <c r="O535" s="13"/>
      <c r="P535" s="15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</row>
    <row r="536" spans="1:45">
      <c r="A536" s="10"/>
      <c r="B536" s="10"/>
      <c r="C536" s="10"/>
      <c r="D536" s="10"/>
      <c r="E536" s="21"/>
      <c r="F536" s="21"/>
      <c r="G536" s="21"/>
      <c r="H536" s="21"/>
      <c r="I536" s="21"/>
      <c r="J536" s="21"/>
      <c r="K536" s="21"/>
      <c r="L536" s="13"/>
      <c r="M536" s="13"/>
      <c r="N536" s="13"/>
      <c r="O536" s="13"/>
      <c r="P536" s="15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</row>
    <row r="537" spans="1:45">
      <c r="A537" s="10"/>
      <c r="B537" s="10"/>
      <c r="C537" s="10"/>
      <c r="D537" s="10"/>
      <c r="E537" s="21"/>
      <c r="F537" s="21"/>
      <c r="G537" s="21"/>
      <c r="H537" s="21"/>
      <c r="I537" s="21"/>
      <c r="J537" s="21"/>
      <c r="K537" s="21"/>
      <c r="L537" s="13"/>
      <c r="M537" s="13"/>
      <c r="N537" s="13"/>
      <c r="O537" s="13"/>
      <c r="P537" s="15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</row>
    <row r="538" spans="1:45">
      <c r="A538" s="10"/>
      <c r="B538" s="10"/>
      <c r="C538" s="10"/>
      <c r="D538" s="10"/>
      <c r="E538" s="21"/>
      <c r="F538" s="21"/>
      <c r="G538" s="21"/>
      <c r="H538" s="21"/>
      <c r="I538" s="21"/>
      <c r="J538" s="21"/>
      <c r="K538" s="21"/>
      <c r="L538" s="13"/>
      <c r="M538" s="13"/>
      <c r="N538" s="13"/>
      <c r="O538" s="13"/>
      <c r="P538" s="15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</row>
    <row r="539" spans="1:45">
      <c r="A539" s="10"/>
      <c r="B539" s="10"/>
      <c r="C539" s="10"/>
      <c r="D539" s="10"/>
      <c r="E539" s="21"/>
      <c r="F539" s="21"/>
      <c r="G539" s="21"/>
      <c r="H539" s="21"/>
      <c r="I539" s="21"/>
      <c r="J539" s="21"/>
      <c r="K539" s="21"/>
      <c r="L539" s="13"/>
      <c r="M539" s="13"/>
      <c r="N539" s="13"/>
      <c r="O539" s="13"/>
      <c r="P539" s="15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</row>
    <row r="540" spans="1:45">
      <c r="A540" s="10"/>
      <c r="B540" s="10"/>
      <c r="C540" s="10"/>
      <c r="D540" s="10"/>
      <c r="E540" s="21"/>
      <c r="F540" s="21"/>
      <c r="G540" s="21"/>
      <c r="H540" s="21"/>
      <c r="I540" s="21"/>
      <c r="J540" s="21"/>
      <c r="K540" s="21"/>
      <c r="L540" s="13"/>
      <c r="M540" s="13"/>
      <c r="N540" s="13"/>
      <c r="O540" s="13"/>
      <c r="P540" s="15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</row>
    <row r="541" spans="1:45">
      <c r="A541" s="10"/>
      <c r="B541" s="10"/>
      <c r="C541" s="10"/>
      <c r="D541" s="10"/>
      <c r="E541" s="21"/>
      <c r="F541" s="21"/>
      <c r="G541" s="21"/>
      <c r="H541" s="21"/>
      <c r="I541" s="21"/>
      <c r="J541" s="21"/>
      <c r="K541" s="21"/>
      <c r="L541" s="13"/>
      <c r="M541" s="13"/>
      <c r="N541" s="13"/>
      <c r="O541" s="13"/>
      <c r="P541" s="15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</row>
    <row r="542" spans="1:45">
      <c r="A542" s="10"/>
      <c r="B542" s="10"/>
      <c r="C542" s="10"/>
      <c r="D542" s="10"/>
      <c r="E542" s="21"/>
      <c r="F542" s="21"/>
      <c r="G542" s="21"/>
      <c r="H542" s="21"/>
      <c r="I542" s="21"/>
      <c r="J542" s="21"/>
      <c r="K542" s="21"/>
      <c r="L542" s="13"/>
      <c r="M542" s="13"/>
      <c r="N542" s="13"/>
      <c r="O542" s="13"/>
      <c r="P542" s="15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</row>
    <row r="543" spans="1:45">
      <c r="A543" s="10"/>
      <c r="B543" s="10"/>
      <c r="C543" s="10"/>
      <c r="D543" s="10"/>
      <c r="E543" s="21"/>
      <c r="F543" s="21"/>
      <c r="G543" s="21"/>
      <c r="H543" s="21"/>
      <c r="I543" s="21"/>
      <c r="J543" s="21"/>
      <c r="K543" s="21"/>
      <c r="L543" s="13"/>
      <c r="M543" s="13"/>
      <c r="N543" s="13"/>
      <c r="O543" s="13"/>
      <c r="P543" s="15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</row>
    <row r="544" spans="1:45">
      <c r="A544" s="10"/>
      <c r="B544" s="10"/>
      <c r="C544" s="10"/>
      <c r="D544" s="10"/>
      <c r="E544" s="21"/>
      <c r="F544" s="21"/>
      <c r="G544" s="21"/>
      <c r="H544" s="21"/>
      <c r="I544" s="21"/>
      <c r="J544" s="21"/>
      <c r="K544" s="21"/>
      <c r="L544" s="13"/>
      <c r="M544" s="13"/>
      <c r="N544" s="13"/>
      <c r="O544" s="13"/>
      <c r="P544" s="15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</row>
    <row r="545" spans="1:45">
      <c r="A545" s="10"/>
      <c r="B545" s="10"/>
      <c r="C545" s="10"/>
      <c r="D545" s="10"/>
      <c r="E545" s="21"/>
      <c r="F545" s="21"/>
      <c r="G545" s="21"/>
      <c r="H545" s="21"/>
      <c r="I545" s="21"/>
      <c r="J545" s="21"/>
      <c r="K545" s="21"/>
      <c r="L545" s="13"/>
      <c r="M545" s="13"/>
      <c r="N545" s="13"/>
      <c r="O545" s="13"/>
      <c r="P545" s="15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</row>
    <row r="546" spans="1:45">
      <c r="A546" s="10"/>
      <c r="B546" s="10"/>
      <c r="C546" s="10"/>
      <c r="D546" s="10"/>
      <c r="E546" s="21"/>
      <c r="F546" s="21"/>
      <c r="G546" s="21"/>
      <c r="H546" s="21"/>
      <c r="I546" s="21"/>
      <c r="J546" s="21"/>
      <c r="K546" s="21"/>
      <c r="L546" s="13"/>
      <c r="M546" s="13"/>
      <c r="N546" s="13"/>
      <c r="O546" s="13"/>
      <c r="P546" s="15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</row>
    <row r="547" spans="1:45">
      <c r="A547" s="10"/>
      <c r="B547" s="10"/>
      <c r="C547" s="10"/>
      <c r="D547" s="10"/>
      <c r="E547" s="21"/>
      <c r="F547" s="21"/>
      <c r="G547" s="21"/>
      <c r="H547" s="21"/>
      <c r="I547" s="21"/>
      <c r="J547" s="21"/>
      <c r="K547" s="21"/>
      <c r="L547" s="13"/>
      <c r="M547" s="13"/>
      <c r="N547" s="13"/>
      <c r="O547" s="13"/>
      <c r="P547" s="15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</row>
    <row r="548" spans="1:45">
      <c r="A548" s="10"/>
      <c r="B548" s="10"/>
      <c r="C548" s="10"/>
      <c r="D548" s="10"/>
      <c r="E548" s="21"/>
      <c r="F548" s="21"/>
      <c r="G548" s="21"/>
      <c r="H548" s="21"/>
      <c r="I548" s="21"/>
      <c r="J548" s="21"/>
      <c r="K548" s="21"/>
      <c r="L548" s="13"/>
      <c r="M548" s="13"/>
      <c r="N548" s="13"/>
      <c r="O548" s="13"/>
      <c r="P548" s="15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</row>
    <row r="549" spans="1:45">
      <c r="A549" s="10"/>
      <c r="B549" s="10"/>
      <c r="C549" s="10"/>
      <c r="D549" s="10"/>
      <c r="E549" s="21"/>
      <c r="F549" s="21"/>
      <c r="G549" s="21"/>
      <c r="H549" s="21"/>
      <c r="I549" s="21"/>
      <c r="J549" s="21"/>
      <c r="K549" s="21"/>
      <c r="L549" s="13"/>
      <c r="M549" s="13"/>
      <c r="N549" s="13"/>
      <c r="O549" s="13"/>
      <c r="P549" s="15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</row>
    <row r="550" spans="1:45">
      <c r="A550" s="10"/>
      <c r="B550" s="10"/>
      <c r="C550" s="10"/>
      <c r="D550" s="10"/>
      <c r="E550" s="21"/>
      <c r="F550" s="21"/>
      <c r="G550" s="21"/>
      <c r="H550" s="21"/>
      <c r="I550" s="21"/>
      <c r="J550" s="21"/>
      <c r="K550" s="21"/>
      <c r="L550" s="13"/>
      <c r="M550" s="13"/>
      <c r="N550" s="13"/>
      <c r="O550" s="13"/>
      <c r="P550" s="15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</row>
    <row r="551" spans="1:45">
      <c r="A551" s="10"/>
      <c r="B551" s="10"/>
      <c r="C551" s="10"/>
      <c r="D551" s="10"/>
      <c r="E551" s="21"/>
      <c r="F551" s="21"/>
      <c r="G551" s="21"/>
      <c r="H551" s="21"/>
      <c r="I551" s="21"/>
      <c r="J551" s="21"/>
      <c r="K551" s="21"/>
      <c r="L551" s="13"/>
      <c r="M551" s="13"/>
      <c r="N551" s="13"/>
      <c r="O551" s="13"/>
      <c r="P551" s="15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</row>
    <row r="552" spans="1:45">
      <c r="A552" s="10"/>
      <c r="B552" s="10"/>
      <c r="C552" s="10"/>
      <c r="D552" s="10"/>
      <c r="E552" s="21"/>
      <c r="F552" s="21"/>
      <c r="G552" s="21"/>
      <c r="H552" s="21"/>
      <c r="I552" s="21"/>
      <c r="J552" s="21"/>
      <c r="K552" s="21"/>
      <c r="L552" s="13"/>
      <c r="M552" s="13"/>
      <c r="N552" s="13"/>
      <c r="O552" s="13"/>
      <c r="P552" s="15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</row>
    <row r="553" spans="1:45">
      <c r="A553" s="10"/>
      <c r="B553" s="10"/>
      <c r="C553" s="10"/>
      <c r="D553" s="10"/>
      <c r="E553" s="21"/>
      <c r="F553" s="21"/>
      <c r="G553" s="21"/>
      <c r="H553" s="21"/>
      <c r="I553" s="21"/>
      <c r="J553" s="21"/>
      <c r="K553" s="21"/>
      <c r="L553" s="13"/>
      <c r="M553" s="13"/>
      <c r="N553" s="13"/>
      <c r="O553" s="13"/>
      <c r="P553" s="15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</row>
    <row r="554" spans="1:45">
      <c r="A554" s="10"/>
      <c r="B554" s="10"/>
      <c r="C554" s="10"/>
      <c r="D554" s="10"/>
      <c r="E554" s="21"/>
      <c r="F554" s="21"/>
      <c r="G554" s="21"/>
      <c r="H554" s="21"/>
      <c r="I554" s="21"/>
      <c r="J554" s="21"/>
      <c r="K554" s="21"/>
      <c r="L554" s="13"/>
      <c r="M554" s="13"/>
      <c r="N554" s="13"/>
      <c r="O554" s="13"/>
      <c r="P554" s="15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</row>
    <row r="555" spans="1:45">
      <c r="A555" s="10"/>
      <c r="B555" s="10"/>
      <c r="C555" s="10"/>
      <c r="D555" s="10"/>
      <c r="E555" s="21"/>
      <c r="F555" s="21"/>
      <c r="G555" s="21"/>
      <c r="H555" s="21"/>
      <c r="I555" s="21"/>
      <c r="J555" s="21"/>
      <c r="K555" s="21"/>
      <c r="L555" s="13"/>
      <c r="M555" s="13"/>
      <c r="N555" s="13"/>
      <c r="O555" s="13"/>
      <c r="P555" s="15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</row>
    <row r="556" spans="1:45">
      <c r="A556" s="10"/>
      <c r="B556" s="10"/>
      <c r="C556" s="10"/>
      <c r="D556" s="10"/>
      <c r="E556" s="21"/>
      <c r="F556" s="21"/>
      <c r="G556" s="21"/>
      <c r="H556" s="21"/>
      <c r="I556" s="21"/>
      <c r="J556" s="21"/>
      <c r="K556" s="21"/>
      <c r="L556" s="13"/>
      <c r="M556" s="13"/>
      <c r="N556" s="13"/>
      <c r="O556" s="13"/>
      <c r="P556" s="15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</row>
    <row r="557" spans="1:45">
      <c r="A557" s="10"/>
      <c r="B557" s="10"/>
      <c r="C557" s="10"/>
      <c r="D557" s="10"/>
      <c r="E557" s="21"/>
      <c r="F557" s="21"/>
      <c r="G557" s="21"/>
      <c r="H557" s="21"/>
      <c r="I557" s="21"/>
      <c r="J557" s="21"/>
      <c r="K557" s="21"/>
      <c r="L557" s="13"/>
      <c r="M557" s="13"/>
      <c r="N557" s="13"/>
      <c r="O557" s="13"/>
      <c r="P557" s="15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</row>
    <row r="558" spans="1:45">
      <c r="A558" s="10"/>
      <c r="B558" s="10"/>
      <c r="C558" s="10"/>
      <c r="D558" s="10"/>
      <c r="E558" s="21"/>
      <c r="F558" s="21"/>
      <c r="G558" s="21"/>
      <c r="H558" s="21"/>
      <c r="I558" s="21"/>
      <c r="J558" s="21"/>
      <c r="K558" s="21"/>
      <c r="L558" s="13"/>
      <c r="M558" s="13"/>
      <c r="N558" s="13"/>
      <c r="O558" s="13"/>
      <c r="P558" s="15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</row>
    <row r="559" spans="1:45">
      <c r="A559" s="10"/>
      <c r="B559" s="10"/>
      <c r="C559" s="10"/>
      <c r="D559" s="10"/>
      <c r="E559" s="21"/>
      <c r="F559" s="21"/>
      <c r="G559" s="21"/>
      <c r="H559" s="21"/>
      <c r="I559" s="21"/>
      <c r="J559" s="21"/>
      <c r="K559" s="21"/>
      <c r="L559" s="13"/>
      <c r="M559" s="13"/>
      <c r="N559" s="13"/>
      <c r="O559" s="13"/>
      <c r="P559" s="15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</row>
    <row r="560" spans="1:45">
      <c r="A560" s="10"/>
      <c r="B560" s="10"/>
      <c r="C560" s="10"/>
      <c r="D560" s="10"/>
      <c r="E560" s="21"/>
      <c r="F560" s="21"/>
      <c r="G560" s="21"/>
      <c r="H560" s="21"/>
      <c r="I560" s="21"/>
      <c r="J560" s="21"/>
      <c r="K560" s="21"/>
      <c r="L560" s="13"/>
      <c r="M560" s="13"/>
      <c r="N560" s="13"/>
      <c r="O560" s="13"/>
      <c r="P560" s="15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</row>
    <row r="561" spans="1:45">
      <c r="A561" s="10"/>
      <c r="B561" s="10"/>
      <c r="C561" s="10"/>
      <c r="D561" s="10"/>
      <c r="E561" s="21"/>
      <c r="F561" s="21"/>
      <c r="G561" s="21"/>
      <c r="H561" s="21"/>
      <c r="I561" s="21"/>
      <c r="J561" s="21"/>
      <c r="K561" s="21"/>
      <c r="L561" s="13"/>
      <c r="M561" s="13"/>
      <c r="N561" s="13"/>
      <c r="O561" s="13"/>
      <c r="P561" s="15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</row>
    <row r="562" spans="1:45">
      <c r="A562" s="10"/>
      <c r="B562" s="10"/>
      <c r="C562" s="10"/>
      <c r="D562" s="10"/>
      <c r="E562" s="21"/>
      <c r="F562" s="21"/>
      <c r="G562" s="21"/>
      <c r="H562" s="21"/>
      <c r="I562" s="21"/>
      <c r="J562" s="21"/>
      <c r="K562" s="21"/>
      <c r="L562" s="13"/>
      <c r="M562" s="13"/>
      <c r="N562" s="13"/>
      <c r="O562" s="13"/>
      <c r="P562" s="15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</row>
    <row r="563" spans="1:45">
      <c r="A563" s="10"/>
      <c r="B563" s="10"/>
      <c r="C563" s="10"/>
      <c r="D563" s="10"/>
      <c r="E563" s="21"/>
      <c r="F563" s="21"/>
      <c r="G563" s="21"/>
      <c r="H563" s="21"/>
      <c r="I563" s="21"/>
      <c r="J563" s="21"/>
      <c r="K563" s="21"/>
      <c r="L563" s="13"/>
      <c r="M563" s="13"/>
      <c r="N563" s="13"/>
      <c r="O563" s="13"/>
      <c r="P563" s="15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</row>
    <row r="564" spans="1:45">
      <c r="A564" s="10"/>
      <c r="B564" s="10"/>
      <c r="C564" s="10"/>
      <c r="D564" s="10"/>
      <c r="E564" s="21"/>
      <c r="F564" s="21"/>
      <c r="G564" s="21"/>
      <c r="H564" s="21"/>
      <c r="I564" s="21"/>
      <c r="J564" s="21"/>
      <c r="K564" s="21"/>
      <c r="L564" s="13"/>
      <c r="M564" s="13"/>
      <c r="N564" s="13"/>
      <c r="O564" s="13"/>
      <c r="P564" s="15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</row>
    <row r="565" spans="1:45">
      <c r="A565" s="10"/>
      <c r="B565" s="10"/>
      <c r="C565" s="10"/>
      <c r="D565" s="10"/>
      <c r="E565" s="21"/>
      <c r="F565" s="21"/>
      <c r="G565" s="21"/>
      <c r="H565" s="21"/>
      <c r="I565" s="21"/>
      <c r="J565" s="21"/>
      <c r="K565" s="21"/>
      <c r="L565" s="13"/>
      <c r="M565" s="13"/>
      <c r="N565" s="13"/>
      <c r="O565" s="13"/>
      <c r="P565" s="15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</row>
    <row r="566" spans="1:45">
      <c r="A566" s="10"/>
      <c r="B566" s="10"/>
      <c r="C566" s="10"/>
      <c r="D566" s="10"/>
      <c r="E566" s="21"/>
      <c r="F566" s="21"/>
      <c r="G566" s="21"/>
      <c r="H566" s="21"/>
      <c r="I566" s="21"/>
      <c r="J566" s="21"/>
      <c r="K566" s="21"/>
      <c r="L566" s="13"/>
      <c r="M566" s="13"/>
      <c r="N566" s="13"/>
      <c r="O566" s="13"/>
      <c r="P566" s="15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</row>
    <row r="567" spans="1:45">
      <c r="A567" s="10"/>
      <c r="B567" s="10"/>
      <c r="C567" s="10"/>
      <c r="D567" s="10"/>
      <c r="E567" s="21"/>
      <c r="F567" s="21"/>
      <c r="G567" s="21"/>
      <c r="H567" s="21"/>
      <c r="I567" s="21"/>
      <c r="J567" s="21"/>
      <c r="K567" s="21"/>
      <c r="L567" s="13"/>
      <c r="M567" s="13"/>
      <c r="N567" s="13"/>
      <c r="O567" s="13"/>
      <c r="P567" s="15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</row>
    <row r="568" spans="1:45">
      <c r="A568" s="10"/>
      <c r="B568" s="10"/>
      <c r="C568" s="10"/>
      <c r="D568" s="10"/>
      <c r="E568" s="21"/>
      <c r="F568" s="21"/>
      <c r="G568" s="21"/>
      <c r="H568" s="21"/>
      <c r="I568" s="21"/>
      <c r="J568" s="21"/>
      <c r="K568" s="21"/>
      <c r="L568" s="13"/>
      <c r="M568" s="13"/>
      <c r="N568" s="13"/>
      <c r="O568" s="13"/>
      <c r="P568" s="15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</row>
    <row r="569" spans="1:45">
      <c r="A569" s="10"/>
      <c r="B569" s="10"/>
      <c r="C569" s="10"/>
      <c r="D569" s="10"/>
      <c r="E569" s="21"/>
      <c r="F569" s="21"/>
      <c r="G569" s="21"/>
      <c r="H569" s="21"/>
      <c r="I569" s="21"/>
      <c r="J569" s="21"/>
      <c r="K569" s="21"/>
      <c r="L569" s="13"/>
      <c r="M569" s="13"/>
      <c r="N569" s="13"/>
      <c r="O569" s="13"/>
      <c r="P569" s="15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</row>
    <row r="570" spans="1:45">
      <c r="A570" s="10"/>
      <c r="B570" s="10"/>
      <c r="C570" s="10"/>
      <c r="D570" s="10"/>
      <c r="E570" s="21"/>
      <c r="F570" s="21"/>
      <c r="G570" s="21"/>
      <c r="H570" s="21"/>
      <c r="I570" s="21"/>
      <c r="J570" s="21"/>
      <c r="K570" s="21"/>
      <c r="L570" s="13"/>
      <c r="M570" s="13"/>
      <c r="N570" s="13"/>
      <c r="O570" s="13"/>
      <c r="P570" s="15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</row>
    <row r="571" spans="1:45">
      <c r="A571" s="10"/>
      <c r="B571" s="10"/>
      <c r="C571" s="10"/>
      <c r="D571" s="10"/>
      <c r="E571" s="21"/>
      <c r="F571" s="21"/>
      <c r="G571" s="21"/>
      <c r="H571" s="21"/>
      <c r="I571" s="21"/>
      <c r="J571" s="21"/>
      <c r="K571" s="21"/>
      <c r="L571" s="13"/>
      <c r="M571" s="13"/>
      <c r="N571" s="13"/>
      <c r="O571" s="13"/>
      <c r="P571" s="15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</row>
    <row r="572" spans="1:45">
      <c r="A572" s="10"/>
      <c r="B572" s="10"/>
      <c r="C572" s="10"/>
      <c r="D572" s="10"/>
      <c r="E572" s="21"/>
      <c r="F572" s="21"/>
      <c r="G572" s="21"/>
      <c r="H572" s="21"/>
      <c r="I572" s="21"/>
      <c r="J572" s="21"/>
      <c r="K572" s="21"/>
      <c r="L572" s="13"/>
      <c r="M572" s="13"/>
      <c r="N572" s="13"/>
      <c r="O572" s="13"/>
      <c r="P572" s="15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</row>
    <row r="573" spans="1:45">
      <c r="A573" s="10"/>
      <c r="B573" s="10"/>
      <c r="C573" s="10"/>
      <c r="D573" s="10"/>
      <c r="E573" s="21"/>
      <c r="F573" s="21"/>
      <c r="G573" s="21"/>
      <c r="H573" s="21"/>
      <c r="I573" s="21"/>
      <c r="J573" s="21"/>
      <c r="K573" s="21"/>
      <c r="L573" s="13"/>
      <c r="M573" s="13"/>
      <c r="N573" s="13"/>
      <c r="O573" s="13"/>
      <c r="P573" s="15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</row>
    <row r="574" spans="1:45">
      <c r="A574" s="10"/>
      <c r="B574" s="10"/>
      <c r="C574" s="10"/>
      <c r="D574" s="10"/>
      <c r="E574" s="21"/>
      <c r="F574" s="21"/>
      <c r="G574" s="21"/>
      <c r="H574" s="21"/>
      <c r="I574" s="21"/>
      <c r="J574" s="21"/>
      <c r="K574" s="21"/>
      <c r="L574" s="13"/>
      <c r="M574" s="13"/>
      <c r="N574" s="13"/>
      <c r="O574" s="13"/>
      <c r="P574" s="15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</row>
    <row r="575" spans="1:45">
      <c r="A575" s="10"/>
      <c r="B575" s="10"/>
      <c r="C575" s="10"/>
      <c r="D575" s="10"/>
      <c r="E575" s="21"/>
      <c r="F575" s="21"/>
      <c r="G575" s="21"/>
      <c r="H575" s="21"/>
      <c r="I575" s="21"/>
      <c r="J575" s="21"/>
      <c r="K575" s="21"/>
      <c r="L575" s="13"/>
      <c r="M575" s="13"/>
      <c r="N575" s="13"/>
      <c r="O575" s="13"/>
      <c r="P575" s="15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</row>
    <row r="576" spans="1:45">
      <c r="A576" s="10"/>
      <c r="B576" s="10"/>
      <c r="C576" s="10"/>
      <c r="D576" s="10"/>
      <c r="E576" s="21"/>
      <c r="F576" s="21"/>
      <c r="G576" s="21"/>
      <c r="H576" s="21"/>
      <c r="I576" s="21"/>
      <c r="J576" s="21"/>
      <c r="K576" s="21"/>
      <c r="L576" s="13"/>
      <c r="M576" s="13"/>
      <c r="N576" s="13"/>
      <c r="O576" s="13"/>
      <c r="P576" s="15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</row>
    <row r="577" spans="1:45">
      <c r="A577" s="10"/>
      <c r="B577" s="10"/>
      <c r="C577" s="10"/>
      <c r="D577" s="10"/>
      <c r="E577" s="21"/>
      <c r="F577" s="21"/>
      <c r="G577" s="21"/>
      <c r="H577" s="21"/>
      <c r="I577" s="21"/>
      <c r="J577" s="21"/>
      <c r="K577" s="21"/>
      <c r="L577" s="13"/>
      <c r="M577" s="13"/>
      <c r="N577" s="13"/>
      <c r="O577" s="13"/>
      <c r="P577" s="15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</row>
    <row r="578" spans="1:45">
      <c r="A578" s="10"/>
      <c r="B578" s="10"/>
      <c r="C578" s="10"/>
      <c r="D578" s="10"/>
      <c r="E578" s="21"/>
      <c r="F578" s="21"/>
      <c r="G578" s="21"/>
      <c r="H578" s="21"/>
      <c r="I578" s="21"/>
      <c r="J578" s="21"/>
      <c r="K578" s="21"/>
      <c r="L578" s="13"/>
      <c r="M578" s="13"/>
      <c r="N578" s="13"/>
      <c r="O578" s="13"/>
      <c r="P578" s="15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</row>
    <row r="579" spans="1:45">
      <c r="A579" s="10"/>
      <c r="B579" s="10"/>
      <c r="C579" s="10"/>
      <c r="D579" s="10"/>
      <c r="E579" s="21"/>
      <c r="F579" s="21"/>
      <c r="G579" s="21"/>
      <c r="H579" s="21"/>
      <c r="I579" s="21"/>
      <c r="J579" s="21"/>
      <c r="K579" s="21"/>
      <c r="L579" s="13"/>
      <c r="M579" s="13"/>
      <c r="N579" s="13"/>
      <c r="O579" s="13"/>
      <c r="P579" s="15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</row>
    <row r="580" spans="1:45">
      <c r="A580" s="10"/>
      <c r="B580" s="10"/>
      <c r="C580" s="10"/>
      <c r="D580" s="10"/>
      <c r="E580" s="21"/>
      <c r="F580" s="21"/>
      <c r="G580" s="21"/>
      <c r="H580" s="21"/>
      <c r="I580" s="21"/>
      <c r="J580" s="21"/>
      <c r="K580" s="21"/>
      <c r="L580" s="13"/>
      <c r="M580" s="13"/>
      <c r="N580" s="13"/>
      <c r="O580" s="13"/>
      <c r="P580" s="15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</row>
    <row r="581" spans="1:45">
      <c r="A581" s="10"/>
      <c r="B581" s="10"/>
      <c r="C581" s="10"/>
      <c r="D581" s="10"/>
      <c r="E581" s="21"/>
      <c r="F581" s="21"/>
      <c r="G581" s="21"/>
      <c r="H581" s="21"/>
      <c r="I581" s="21"/>
      <c r="J581" s="21"/>
      <c r="K581" s="21"/>
      <c r="L581" s="13"/>
      <c r="M581" s="13"/>
      <c r="N581" s="13"/>
      <c r="O581" s="13"/>
      <c r="P581" s="15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</row>
    <row r="582" spans="1:45">
      <c r="A582" s="10"/>
      <c r="B582" s="10"/>
      <c r="C582" s="10"/>
      <c r="D582" s="10"/>
      <c r="E582" s="21"/>
      <c r="F582" s="21"/>
      <c r="G582" s="21"/>
      <c r="H582" s="21"/>
      <c r="I582" s="21"/>
      <c r="J582" s="21"/>
      <c r="K582" s="21"/>
      <c r="L582" s="13"/>
      <c r="M582" s="13"/>
      <c r="N582" s="13"/>
      <c r="O582" s="13"/>
      <c r="P582" s="15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</row>
    <row r="583" spans="1:45">
      <c r="A583" s="10"/>
      <c r="B583" s="10"/>
      <c r="C583" s="10"/>
      <c r="D583" s="10"/>
      <c r="E583" s="21"/>
      <c r="F583" s="21"/>
      <c r="G583" s="21"/>
      <c r="H583" s="21"/>
      <c r="I583" s="21"/>
      <c r="J583" s="21"/>
      <c r="K583" s="21"/>
      <c r="L583" s="13"/>
      <c r="M583" s="13"/>
      <c r="N583" s="13"/>
      <c r="O583" s="13"/>
      <c r="P583" s="15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</row>
    <row r="584" spans="1:45">
      <c r="A584" s="10"/>
      <c r="B584" s="10"/>
      <c r="C584" s="10"/>
      <c r="D584" s="10"/>
      <c r="E584" s="21"/>
      <c r="F584" s="21"/>
      <c r="G584" s="21"/>
      <c r="H584" s="21"/>
      <c r="I584" s="21"/>
      <c r="J584" s="21"/>
      <c r="K584" s="21"/>
      <c r="L584" s="13"/>
      <c r="M584" s="13"/>
      <c r="N584" s="13"/>
      <c r="O584" s="13"/>
      <c r="P584" s="15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</row>
    <row r="585" spans="1:45">
      <c r="A585" s="10"/>
      <c r="B585" s="10"/>
      <c r="C585" s="10"/>
      <c r="D585" s="10"/>
      <c r="E585" s="21"/>
      <c r="F585" s="21"/>
      <c r="G585" s="21"/>
      <c r="H585" s="21"/>
      <c r="I585" s="21"/>
      <c r="J585" s="21"/>
      <c r="K585" s="21"/>
      <c r="L585" s="13"/>
      <c r="M585" s="13"/>
      <c r="N585" s="13"/>
      <c r="O585" s="13"/>
      <c r="P585" s="15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</row>
    <row r="586" spans="1:45">
      <c r="A586" s="10"/>
      <c r="B586" s="10"/>
      <c r="C586" s="10"/>
      <c r="D586" s="10"/>
      <c r="E586" s="21"/>
      <c r="F586" s="21"/>
      <c r="G586" s="21"/>
      <c r="H586" s="21"/>
      <c r="I586" s="21"/>
      <c r="J586" s="21"/>
      <c r="K586" s="21"/>
      <c r="L586" s="13"/>
      <c r="M586" s="13"/>
      <c r="N586" s="13"/>
      <c r="O586" s="13"/>
      <c r="P586" s="15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</row>
    <row r="587" spans="1:45">
      <c r="A587" s="10"/>
      <c r="B587" s="10"/>
      <c r="C587" s="10"/>
      <c r="D587" s="10"/>
      <c r="E587" s="21"/>
      <c r="F587" s="21"/>
      <c r="G587" s="21"/>
      <c r="H587" s="21"/>
      <c r="I587" s="21"/>
      <c r="J587" s="21"/>
      <c r="K587" s="21"/>
      <c r="L587" s="13"/>
      <c r="M587" s="13"/>
      <c r="N587" s="13"/>
      <c r="O587" s="13"/>
      <c r="P587" s="15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</row>
    <row r="588" spans="1:45">
      <c r="A588" s="10"/>
      <c r="B588" s="10"/>
      <c r="C588" s="10"/>
      <c r="D588" s="10"/>
      <c r="E588" s="21"/>
      <c r="F588" s="21"/>
      <c r="G588" s="21"/>
      <c r="H588" s="21"/>
      <c r="I588" s="21"/>
      <c r="J588" s="21"/>
      <c r="K588" s="21"/>
      <c r="L588" s="13"/>
      <c r="M588" s="13"/>
      <c r="N588" s="13"/>
      <c r="O588" s="13"/>
      <c r="P588" s="15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</row>
    <row r="589" spans="1:45">
      <c r="A589" s="10"/>
      <c r="B589" s="10"/>
      <c r="C589" s="10"/>
      <c r="D589" s="10"/>
      <c r="E589" s="21"/>
      <c r="F589" s="21"/>
      <c r="G589" s="21"/>
      <c r="H589" s="21"/>
      <c r="I589" s="21"/>
      <c r="J589" s="21"/>
      <c r="K589" s="21"/>
      <c r="L589" s="13"/>
      <c r="M589" s="13"/>
      <c r="N589" s="13"/>
      <c r="O589" s="13"/>
      <c r="P589" s="15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</row>
    <row r="590" spans="1:45">
      <c r="A590" s="10"/>
      <c r="B590" s="10"/>
      <c r="C590" s="10"/>
      <c r="D590" s="10"/>
      <c r="E590" s="21"/>
      <c r="F590" s="21"/>
      <c r="G590" s="21"/>
      <c r="H590" s="21"/>
      <c r="I590" s="21"/>
      <c r="J590" s="21"/>
      <c r="K590" s="21"/>
      <c r="L590" s="13"/>
      <c r="M590" s="13"/>
      <c r="N590" s="13"/>
      <c r="O590" s="13"/>
      <c r="P590" s="15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</row>
    <row r="591" spans="1:45">
      <c r="A591" s="10"/>
      <c r="B591" s="10"/>
      <c r="C591" s="10"/>
      <c r="D591" s="10"/>
      <c r="E591" s="21"/>
      <c r="F591" s="21"/>
      <c r="G591" s="21"/>
      <c r="H591" s="21"/>
      <c r="I591" s="21"/>
      <c r="J591" s="21"/>
      <c r="K591" s="21"/>
      <c r="L591" s="13"/>
      <c r="M591" s="13"/>
      <c r="N591" s="13"/>
      <c r="O591" s="13"/>
      <c r="P591" s="15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</row>
    <row r="592" spans="1:45">
      <c r="A592" s="10"/>
      <c r="B592" s="10"/>
      <c r="C592" s="10"/>
      <c r="D592" s="10"/>
      <c r="E592" s="21"/>
      <c r="F592" s="21"/>
      <c r="G592" s="21"/>
      <c r="H592" s="21"/>
      <c r="I592" s="21"/>
      <c r="J592" s="21"/>
      <c r="K592" s="21"/>
      <c r="L592" s="13"/>
      <c r="M592" s="13"/>
      <c r="N592" s="13"/>
      <c r="O592" s="13"/>
      <c r="P592" s="15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</row>
    <row r="593" spans="1:45">
      <c r="A593" s="10"/>
      <c r="B593" s="10"/>
      <c r="C593" s="10"/>
      <c r="D593" s="10"/>
      <c r="E593" s="21"/>
      <c r="F593" s="21"/>
      <c r="G593" s="21"/>
      <c r="H593" s="21"/>
      <c r="I593" s="21"/>
      <c r="J593" s="21"/>
      <c r="K593" s="21"/>
      <c r="L593" s="13"/>
      <c r="M593" s="13"/>
      <c r="N593" s="13"/>
      <c r="O593" s="13"/>
      <c r="P593" s="15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</row>
    <row r="594" spans="1:45">
      <c r="A594" s="10"/>
      <c r="B594" s="10"/>
      <c r="C594" s="10"/>
      <c r="D594" s="10"/>
      <c r="E594" s="21"/>
      <c r="F594" s="21"/>
      <c r="G594" s="21"/>
      <c r="H594" s="21"/>
      <c r="I594" s="21"/>
      <c r="J594" s="21"/>
      <c r="K594" s="21"/>
      <c r="L594" s="13"/>
      <c r="M594" s="13"/>
      <c r="N594" s="13"/>
      <c r="O594" s="13"/>
      <c r="P594" s="15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</row>
    <row r="595" spans="1:45">
      <c r="A595" s="10"/>
      <c r="B595" s="10"/>
      <c r="C595" s="10"/>
      <c r="D595" s="10"/>
      <c r="E595" s="21"/>
      <c r="F595" s="21"/>
      <c r="G595" s="21"/>
      <c r="H595" s="21"/>
      <c r="I595" s="21"/>
      <c r="J595" s="21"/>
      <c r="K595" s="21"/>
      <c r="L595" s="13"/>
      <c r="M595" s="13"/>
      <c r="N595" s="13"/>
      <c r="O595" s="13"/>
      <c r="P595" s="15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</row>
    <row r="596" spans="1:45">
      <c r="A596" s="10"/>
      <c r="B596" s="10"/>
      <c r="C596" s="10"/>
      <c r="D596" s="10"/>
      <c r="E596" s="21"/>
      <c r="F596" s="21"/>
      <c r="G596" s="21"/>
      <c r="H596" s="21"/>
      <c r="I596" s="21"/>
      <c r="J596" s="21"/>
      <c r="K596" s="21"/>
      <c r="L596" s="13"/>
      <c r="M596" s="13"/>
      <c r="N596" s="13"/>
      <c r="O596" s="13"/>
      <c r="P596" s="15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</row>
    <row r="597" spans="1:45">
      <c r="A597" s="10"/>
      <c r="B597" s="10"/>
      <c r="C597" s="10"/>
      <c r="D597" s="10"/>
      <c r="E597" s="21"/>
      <c r="F597" s="21"/>
      <c r="G597" s="21"/>
      <c r="H597" s="21"/>
      <c r="I597" s="21"/>
      <c r="J597" s="21"/>
      <c r="K597" s="21"/>
      <c r="L597" s="13"/>
      <c r="M597" s="13"/>
      <c r="N597" s="13"/>
      <c r="O597" s="13"/>
      <c r="P597" s="15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</row>
    <row r="598" spans="1:45">
      <c r="A598" s="10"/>
      <c r="B598" s="10"/>
      <c r="C598" s="10"/>
      <c r="D598" s="10"/>
      <c r="E598" s="21"/>
      <c r="F598" s="21"/>
      <c r="G598" s="21"/>
      <c r="H598" s="21"/>
      <c r="I598" s="21"/>
      <c r="J598" s="21"/>
      <c r="K598" s="21"/>
      <c r="L598" s="13"/>
      <c r="M598" s="13"/>
      <c r="N598" s="13"/>
      <c r="O598" s="13"/>
      <c r="P598" s="15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</row>
    <row r="599" spans="1:45">
      <c r="A599" s="10"/>
      <c r="B599" s="10"/>
      <c r="C599" s="10"/>
      <c r="D599" s="10"/>
      <c r="E599" s="21"/>
      <c r="F599" s="21"/>
      <c r="G599" s="21"/>
      <c r="H599" s="21"/>
      <c r="I599" s="21"/>
      <c r="J599" s="21"/>
      <c r="K599" s="21"/>
      <c r="L599" s="13"/>
      <c r="M599" s="13"/>
      <c r="N599" s="13"/>
      <c r="O599" s="13"/>
      <c r="P599" s="15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</row>
    <row r="600" spans="1:45">
      <c r="A600" s="10"/>
      <c r="B600" s="10"/>
      <c r="C600" s="10"/>
      <c r="D600" s="10"/>
      <c r="E600" s="21"/>
      <c r="F600" s="21"/>
      <c r="G600" s="21"/>
      <c r="H600" s="21"/>
      <c r="I600" s="21"/>
      <c r="J600" s="21"/>
      <c r="K600" s="21"/>
      <c r="L600" s="13"/>
      <c r="M600" s="13"/>
      <c r="N600" s="13"/>
      <c r="O600" s="13"/>
      <c r="P600" s="15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</row>
    <row r="601" spans="1:45">
      <c r="A601" s="10"/>
      <c r="B601" s="10"/>
      <c r="C601" s="10"/>
      <c r="D601" s="10"/>
      <c r="E601" s="21"/>
      <c r="F601" s="21"/>
      <c r="G601" s="21"/>
      <c r="H601" s="21"/>
      <c r="I601" s="21"/>
      <c r="J601" s="21"/>
      <c r="K601" s="21"/>
      <c r="L601" s="13"/>
      <c r="M601" s="13"/>
      <c r="N601" s="13"/>
      <c r="O601" s="13"/>
      <c r="P601" s="15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</row>
    <row r="602" spans="1:45">
      <c r="A602" s="10"/>
      <c r="B602" s="10"/>
      <c r="C602" s="10"/>
      <c r="D602" s="10"/>
      <c r="E602" s="21"/>
      <c r="F602" s="21"/>
      <c r="G602" s="21"/>
      <c r="H602" s="21"/>
      <c r="I602" s="21"/>
      <c r="J602" s="21"/>
      <c r="K602" s="21"/>
      <c r="L602" s="13"/>
      <c r="M602" s="13"/>
      <c r="N602" s="13"/>
      <c r="O602" s="13"/>
      <c r="P602" s="15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</row>
    <row r="603" spans="1:45">
      <c r="A603" s="10"/>
      <c r="B603" s="10"/>
      <c r="C603" s="10"/>
      <c r="D603" s="10"/>
      <c r="E603" s="21"/>
      <c r="F603" s="21"/>
      <c r="G603" s="21"/>
      <c r="H603" s="21"/>
      <c r="I603" s="21"/>
      <c r="J603" s="21"/>
      <c r="K603" s="21"/>
      <c r="L603" s="13"/>
      <c r="M603" s="13"/>
      <c r="N603" s="13"/>
      <c r="O603" s="13"/>
      <c r="P603" s="15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</row>
    <row r="604" spans="1:45">
      <c r="A604" s="10"/>
      <c r="B604" s="10"/>
      <c r="C604" s="10"/>
      <c r="D604" s="10"/>
      <c r="E604" s="21"/>
      <c r="F604" s="21"/>
      <c r="G604" s="21"/>
      <c r="H604" s="21"/>
      <c r="I604" s="21"/>
      <c r="J604" s="21"/>
      <c r="K604" s="21"/>
      <c r="L604" s="13"/>
      <c r="M604" s="13"/>
      <c r="N604" s="13"/>
      <c r="O604" s="13"/>
      <c r="P604" s="15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</row>
    <row r="605" spans="1:45">
      <c r="A605" s="10"/>
      <c r="B605" s="10"/>
      <c r="C605" s="10"/>
      <c r="D605" s="10"/>
      <c r="E605" s="21"/>
      <c r="F605" s="21"/>
      <c r="G605" s="21"/>
      <c r="H605" s="21"/>
      <c r="I605" s="21"/>
      <c r="J605" s="21"/>
      <c r="K605" s="21"/>
      <c r="L605" s="13"/>
      <c r="M605" s="13"/>
      <c r="N605" s="13"/>
      <c r="O605" s="13"/>
      <c r="P605" s="15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</row>
    <row r="606" spans="1:45">
      <c r="A606" s="10"/>
      <c r="B606" s="10"/>
      <c r="C606" s="10"/>
      <c r="D606" s="10"/>
      <c r="E606" s="21"/>
      <c r="F606" s="21"/>
      <c r="G606" s="21"/>
      <c r="H606" s="21"/>
      <c r="I606" s="21"/>
      <c r="J606" s="21"/>
      <c r="K606" s="21"/>
      <c r="L606" s="13"/>
      <c r="M606" s="13"/>
      <c r="N606" s="13"/>
      <c r="O606" s="13"/>
      <c r="P606" s="15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</row>
    <row r="607" spans="1:45">
      <c r="A607" s="10"/>
      <c r="B607" s="10"/>
      <c r="C607" s="10"/>
      <c r="D607" s="10"/>
      <c r="E607" s="21"/>
      <c r="F607" s="21"/>
      <c r="G607" s="21"/>
      <c r="H607" s="21"/>
      <c r="I607" s="21"/>
      <c r="J607" s="21"/>
      <c r="K607" s="21"/>
      <c r="L607" s="13"/>
      <c r="M607" s="13"/>
      <c r="N607" s="13"/>
      <c r="O607" s="13"/>
      <c r="P607" s="15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</row>
    <row r="608" spans="1:45">
      <c r="A608" s="10"/>
      <c r="B608" s="10"/>
      <c r="C608" s="10"/>
      <c r="D608" s="10"/>
      <c r="E608" s="21"/>
      <c r="F608" s="21"/>
      <c r="G608" s="21"/>
      <c r="H608" s="21"/>
      <c r="I608" s="21"/>
      <c r="J608" s="21"/>
      <c r="K608" s="21"/>
      <c r="L608" s="13"/>
      <c r="M608" s="13"/>
      <c r="N608" s="13"/>
      <c r="O608" s="13"/>
      <c r="P608" s="15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</row>
    <row r="609" spans="1:45">
      <c r="A609" s="10"/>
      <c r="B609" s="10"/>
      <c r="C609" s="10"/>
      <c r="D609" s="10"/>
      <c r="E609" s="21"/>
      <c r="F609" s="21"/>
      <c r="G609" s="21"/>
      <c r="H609" s="21"/>
      <c r="I609" s="21"/>
      <c r="J609" s="21"/>
      <c r="K609" s="21"/>
      <c r="L609" s="13"/>
      <c r="M609" s="13"/>
      <c r="N609" s="13"/>
      <c r="O609" s="13"/>
      <c r="P609" s="15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</row>
    <row r="610" spans="1:45">
      <c r="A610" s="10"/>
      <c r="B610" s="10"/>
      <c r="C610" s="10"/>
      <c r="D610" s="10"/>
      <c r="E610" s="21"/>
      <c r="F610" s="21"/>
      <c r="G610" s="21"/>
      <c r="H610" s="21"/>
      <c r="I610" s="21"/>
      <c r="J610" s="21"/>
      <c r="K610" s="21"/>
      <c r="L610" s="13"/>
      <c r="M610" s="13"/>
      <c r="N610" s="13"/>
      <c r="O610" s="13"/>
      <c r="P610" s="15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</row>
    <row r="611" spans="1:45">
      <c r="A611" s="10"/>
      <c r="B611" s="10"/>
      <c r="C611" s="10"/>
      <c r="D611" s="10"/>
      <c r="E611" s="21"/>
      <c r="F611" s="21"/>
      <c r="G611" s="21"/>
      <c r="H611" s="21"/>
      <c r="I611" s="21"/>
      <c r="J611" s="21"/>
      <c r="K611" s="21"/>
      <c r="L611" s="13"/>
      <c r="M611" s="13"/>
      <c r="N611" s="13"/>
      <c r="O611" s="13"/>
      <c r="P611" s="15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</row>
    <row r="612" spans="1:45">
      <c r="A612" s="10"/>
      <c r="B612" s="10"/>
      <c r="C612" s="10"/>
      <c r="D612" s="10"/>
      <c r="E612" s="21"/>
      <c r="F612" s="21"/>
      <c r="G612" s="21"/>
      <c r="H612" s="21"/>
      <c r="I612" s="21"/>
      <c r="J612" s="21"/>
      <c r="K612" s="21"/>
      <c r="L612" s="13"/>
      <c r="M612" s="13"/>
      <c r="N612" s="13"/>
      <c r="O612" s="13"/>
      <c r="P612" s="15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</row>
    <row r="613" spans="1:45">
      <c r="A613" s="10"/>
      <c r="B613" s="10"/>
      <c r="C613" s="10"/>
      <c r="D613" s="10"/>
      <c r="E613" s="21"/>
      <c r="F613" s="21"/>
      <c r="G613" s="21"/>
      <c r="H613" s="21"/>
      <c r="I613" s="21"/>
      <c r="J613" s="21"/>
      <c r="K613" s="21"/>
      <c r="L613" s="13"/>
      <c r="M613" s="13"/>
      <c r="N613" s="13"/>
      <c r="O613" s="13"/>
      <c r="P613" s="15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</row>
    <row r="614" spans="1:45">
      <c r="A614" s="10"/>
      <c r="B614" s="10"/>
      <c r="C614" s="10"/>
      <c r="D614" s="10"/>
      <c r="E614" s="21"/>
      <c r="F614" s="21"/>
      <c r="G614" s="21"/>
      <c r="H614" s="21"/>
      <c r="I614" s="21"/>
      <c r="J614" s="21"/>
      <c r="K614" s="21"/>
      <c r="L614" s="13"/>
      <c r="M614" s="13"/>
      <c r="N614" s="13"/>
      <c r="O614" s="13"/>
      <c r="P614" s="15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</row>
    <row r="615" spans="1:45">
      <c r="A615" s="10"/>
      <c r="B615" s="10"/>
      <c r="C615" s="10"/>
      <c r="D615" s="10"/>
      <c r="E615" s="21"/>
      <c r="F615" s="21"/>
      <c r="G615" s="21"/>
      <c r="H615" s="21"/>
      <c r="I615" s="21"/>
      <c r="J615" s="21"/>
      <c r="K615" s="21"/>
      <c r="L615" s="13"/>
      <c r="M615" s="13"/>
      <c r="N615" s="13"/>
      <c r="O615" s="13"/>
      <c r="P615" s="15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</row>
    <row r="616" spans="1:45">
      <c r="A616" s="10"/>
      <c r="B616" s="10"/>
      <c r="C616" s="10"/>
      <c r="D616" s="10"/>
      <c r="E616" s="21"/>
      <c r="F616" s="21"/>
      <c r="G616" s="21"/>
      <c r="H616" s="21"/>
      <c r="I616" s="21"/>
      <c r="J616" s="21"/>
      <c r="K616" s="21"/>
      <c r="L616" s="13"/>
      <c r="M616" s="13"/>
      <c r="N616" s="13"/>
      <c r="O616" s="13"/>
      <c r="P616" s="15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</row>
    <row r="617" spans="1:45">
      <c r="A617" s="10"/>
      <c r="B617" s="10"/>
      <c r="C617" s="10"/>
      <c r="D617" s="10"/>
      <c r="E617" s="21"/>
      <c r="F617" s="21"/>
      <c r="G617" s="21"/>
      <c r="H617" s="21"/>
      <c r="I617" s="21"/>
      <c r="J617" s="21"/>
      <c r="K617" s="21"/>
      <c r="L617" s="13"/>
      <c r="M617" s="13"/>
      <c r="N617" s="13"/>
      <c r="O617" s="13"/>
      <c r="P617" s="15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</row>
    <row r="618" spans="1:45">
      <c r="A618" s="10"/>
      <c r="B618" s="10"/>
      <c r="C618" s="10"/>
      <c r="D618" s="10"/>
      <c r="E618" s="21"/>
      <c r="F618" s="21"/>
      <c r="G618" s="21"/>
      <c r="H618" s="21"/>
      <c r="I618" s="21"/>
      <c r="J618" s="21"/>
      <c r="K618" s="21"/>
      <c r="L618" s="13"/>
      <c r="M618" s="13"/>
      <c r="N618" s="13"/>
      <c r="O618" s="13"/>
      <c r="P618" s="15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</row>
    <row r="619" spans="1:45">
      <c r="A619" s="10"/>
      <c r="B619" s="10"/>
      <c r="C619" s="10"/>
      <c r="D619" s="10"/>
      <c r="E619" s="21"/>
      <c r="F619" s="21"/>
      <c r="G619" s="21"/>
      <c r="H619" s="21"/>
      <c r="I619" s="21"/>
      <c r="J619" s="21"/>
      <c r="K619" s="21"/>
      <c r="L619" s="13"/>
      <c r="M619" s="13"/>
      <c r="N619" s="13"/>
      <c r="O619" s="13"/>
      <c r="P619" s="15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</row>
    <row r="620" spans="1:45">
      <c r="A620" s="10"/>
      <c r="B620" s="10"/>
      <c r="C620" s="10"/>
      <c r="D620" s="10"/>
      <c r="E620" s="21"/>
      <c r="F620" s="21"/>
      <c r="G620" s="21"/>
      <c r="H620" s="21"/>
      <c r="I620" s="21"/>
      <c r="J620" s="21"/>
      <c r="K620" s="21"/>
      <c r="L620" s="13"/>
      <c r="M620" s="13"/>
      <c r="N620" s="13"/>
      <c r="O620" s="13"/>
      <c r="P620" s="15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</row>
    <row r="621" spans="1:45">
      <c r="A621" s="10"/>
      <c r="B621" s="10"/>
      <c r="C621" s="10"/>
      <c r="D621" s="10"/>
      <c r="E621" s="21"/>
      <c r="F621" s="21"/>
      <c r="G621" s="21"/>
      <c r="H621" s="21"/>
      <c r="I621" s="21"/>
      <c r="J621" s="21"/>
      <c r="K621" s="21"/>
      <c r="L621" s="13"/>
      <c r="M621" s="13"/>
      <c r="N621" s="13"/>
      <c r="O621" s="13"/>
      <c r="P621" s="15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</row>
    <row r="622" spans="1:45">
      <c r="A622" s="10"/>
      <c r="B622" s="10"/>
      <c r="C622" s="10"/>
      <c r="D622" s="10"/>
      <c r="E622" s="21"/>
      <c r="F622" s="21"/>
      <c r="G622" s="21"/>
      <c r="H622" s="21"/>
      <c r="I622" s="21"/>
      <c r="J622" s="21"/>
      <c r="K622" s="21"/>
      <c r="L622" s="13"/>
      <c r="M622" s="13"/>
      <c r="N622" s="13"/>
      <c r="O622" s="13"/>
      <c r="P622" s="15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</row>
    <row r="623" spans="1:45">
      <c r="A623" s="10"/>
      <c r="B623" s="10"/>
      <c r="C623" s="10"/>
      <c r="D623" s="10"/>
      <c r="E623" s="21"/>
      <c r="F623" s="21"/>
      <c r="G623" s="21"/>
      <c r="H623" s="21"/>
      <c r="I623" s="21"/>
      <c r="J623" s="21"/>
      <c r="K623" s="21"/>
      <c r="L623" s="13"/>
      <c r="M623" s="13"/>
      <c r="N623" s="13"/>
      <c r="O623" s="13"/>
      <c r="P623" s="15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</row>
    <row r="624" spans="1:45">
      <c r="A624" s="10"/>
      <c r="B624" s="10"/>
      <c r="C624" s="10"/>
      <c r="D624" s="10"/>
      <c r="E624" s="21"/>
      <c r="F624" s="21"/>
      <c r="G624" s="21"/>
      <c r="H624" s="21"/>
      <c r="I624" s="21"/>
      <c r="J624" s="21"/>
      <c r="K624" s="21"/>
      <c r="L624" s="13"/>
      <c r="M624" s="13"/>
      <c r="N624" s="13"/>
      <c r="O624" s="13"/>
      <c r="P624" s="15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</row>
    <row r="625" spans="1:45">
      <c r="A625" s="10"/>
      <c r="B625" s="10"/>
      <c r="C625" s="10"/>
      <c r="D625" s="10"/>
      <c r="E625" s="21"/>
      <c r="F625" s="21"/>
      <c r="G625" s="21"/>
      <c r="H625" s="21"/>
      <c r="I625" s="21"/>
      <c r="J625" s="21"/>
      <c r="K625" s="21"/>
      <c r="L625" s="13"/>
      <c r="M625" s="13"/>
      <c r="N625" s="13"/>
      <c r="O625" s="13"/>
      <c r="P625" s="15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</row>
    <row r="626" spans="1:45">
      <c r="A626" s="10"/>
      <c r="B626" s="10"/>
      <c r="C626" s="10"/>
      <c r="D626" s="10"/>
      <c r="E626" s="21"/>
      <c r="F626" s="21"/>
      <c r="G626" s="21"/>
      <c r="H626" s="21"/>
      <c r="I626" s="21"/>
      <c r="J626" s="21"/>
      <c r="K626" s="21"/>
      <c r="L626" s="13"/>
      <c r="M626" s="13"/>
      <c r="N626" s="13"/>
      <c r="O626" s="13"/>
      <c r="P626" s="15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</row>
    <row r="627" spans="1:45">
      <c r="A627" s="10"/>
      <c r="B627" s="10"/>
      <c r="C627" s="10"/>
      <c r="D627" s="10"/>
      <c r="E627" s="21"/>
      <c r="F627" s="21"/>
      <c r="G627" s="21"/>
      <c r="H627" s="21"/>
      <c r="I627" s="21"/>
      <c r="J627" s="21"/>
      <c r="K627" s="21"/>
      <c r="L627" s="13"/>
      <c r="M627" s="13"/>
      <c r="N627" s="13"/>
      <c r="O627" s="13"/>
      <c r="P627" s="15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</row>
    <row r="628" spans="1:45">
      <c r="A628" s="10"/>
      <c r="B628" s="10"/>
      <c r="C628" s="10"/>
      <c r="D628" s="10"/>
      <c r="E628" s="21"/>
      <c r="F628" s="21"/>
      <c r="G628" s="21"/>
      <c r="H628" s="21"/>
      <c r="I628" s="21"/>
      <c r="J628" s="21"/>
      <c r="K628" s="21"/>
      <c r="L628" s="13"/>
      <c r="M628" s="13"/>
      <c r="N628" s="13"/>
      <c r="O628" s="13"/>
      <c r="P628" s="15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</row>
    <row r="629" spans="1:45">
      <c r="A629" s="10"/>
      <c r="B629" s="10"/>
      <c r="C629" s="10"/>
      <c r="D629" s="10"/>
      <c r="E629" s="21"/>
      <c r="F629" s="21"/>
      <c r="G629" s="21"/>
      <c r="H629" s="21"/>
      <c r="I629" s="21"/>
      <c r="J629" s="21"/>
      <c r="K629" s="21"/>
      <c r="L629" s="13"/>
      <c r="M629" s="13"/>
      <c r="N629" s="13"/>
      <c r="O629" s="13"/>
      <c r="P629" s="15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</row>
    <row r="630" spans="1:45">
      <c r="A630" s="10"/>
      <c r="B630" s="10"/>
      <c r="C630" s="10"/>
      <c r="D630" s="10"/>
      <c r="E630" s="21"/>
      <c r="F630" s="21"/>
      <c r="G630" s="21"/>
      <c r="H630" s="21"/>
      <c r="I630" s="21"/>
      <c r="J630" s="21"/>
      <c r="K630" s="21"/>
      <c r="L630" s="13"/>
      <c r="M630" s="13"/>
      <c r="N630" s="13"/>
      <c r="O630" s="13"/>
      <c r="P630" s="15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</row>
    <row r="631" spans="1:45">
      <c r="A631" s="10"/>
      <c r="B631" s="10"/>
      <c r="C631" s="10"/>
      <c r="D631" s="10"/>
      <c r="E631" s="21"/>
      <c r="F631" s="21"/>
      <c r="G631" s="21"/>
      <c r="H631" s="21"/>
      <c r="I631" s="21"/>
      <c r="J631" s="21"/>
      <c r="K631" s="21"/>
      <c r="L631" s="13"/>
      <c r="M631" s="13"/>
      <c r="N631" s="13"/>
      <c r="O631" s="13"/>
      <c r="P631" s="15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</row>
    <row r="632" spans="1:45">
      <c r="A632" s="10"/>
      <c r="B632" s="10"/>
      <c r="C632" s="10"/>
      <c r="D632" s="10"/>
      <c r="E632" s="21"/>
      <c r="F632" s="21"/>
      <c r="G632" s="21"/>
      <c r="H632" s="21"/>
      <c r="I632" s="21"/>
      <c r="J632" s="21"/>
      <c r="K632" s="21"/>
      <c r="L632" s="13"/>
      <c r="M632" s="13"/>
      <c r="N632" s="13"/>
      <c r="O632" s="13"/>
      <c r="P632" s="15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</row>
    <row r="633" spans="1:45">
      <c r="A633" s="10"/>
      <c r="B633" s="10"/>
      <c r="C633" s="10"/>
      <c r="D633" s="10"/>
      <c r="E633" s="21"/>
      <c r="F633" s="21"/>
      <c r="G633" s="21"/>
      <c r="H633" s="21"/>
      <c r="I633" s="21"/>
      <c r="J633" s="21"/>
      <c r="K633" s="21"/>
      <c r="L633" s="13"/>
      <c r="M633" s="13"/>
      <c r="N633" s="13"/>
      <c r="O633" s="13"/>
      <c r="P633" s="15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</row>
    <row r="634" spans="1:45">
      <c r="A634" s="10"/>
      <c r="B634" s="10"/>
      <c r="C634" s="10"/>
      <c r="D634" s="10"/>
      <c r="E634" s="21"/>
      <c r="F634" s="21"/>
      <c r="G634" s="21"/>
      <c r="H634" s="21"/>
      <c r="I634" s="21"/>
      <c r="J634" s="21"/>
      <c r="K634" s="21"/>
      <c r="L634" s="13"/>
      <c r="M634" s="13"/>
      <c r="N634" s="13"/>
      <c r="O634" s="13"/>
      <c r="P634" s="15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</row>
    <row r="635" spans="1:45">
      <c r="A635" s="10"/>
      <c r="B635" s="10"/>
      <c r="C635" s="10"/>
      <c r="D635" s="10"/>
      <c r="E635" s="21"/>
      <c r="F635" s="21"/>
      <c r="G635" s="21"/>
      <c r="H635" s="21"/>
      <c r="I635" s="21"/>
      <c r="J635" s="21"/>
      <c r="K635" s="21"/>
      <c r="L635" s="13"/>
      <c r="M635" s="13"/>
      <c r="N635" s="13"/>
      <c r="O635" s="13"/>
      <c r="P635" s="15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</row>
    <row r="636" spans="1:45">
      <c r="A636" s="10"/>
      <c r="B636" s="10"/>
      <c r="C636" s="10"/>
      <c r="D636" s="10"/>
      <c r="E636" s="21"/>
      <c r="F636" s="21"/>
      <c r="G636" s="21"/>
      <c r="H636" s="21"/>
      <c r="I636" s="21"/>
      <c r="J636" s="21"/>
      <c r="K636" s="21"/>
      <c r="L636" s="13"/>
      <c r="M636" s="13"/>
      <c r="N636" s="13"/>
      <c r="O636" s="13"/>
      <c r="P636" s="15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</row>
    <row r="637" spans="1:45">
      <c r="A637" s="10"/>
      <c r="B637" s="10"/>
      <c r="C637" s="10"/>
      <c r="D637" s="10"/>
      <c r="E637" s="21"/>
      <c r="F637" s="21"/>
      <c r="G637" s="21"/>
      <c r="H637" s="21"/>
      <c r="I637" s="21"/>
      <c r="J637" s="21"/>
      <c r="K637" s="21"/>
      <c r="L637" s="13"/>
      <c r="M637" s="13"/>
      <c r="N637" s="13"/>
      <c r="O637" s="13"/>
      <c r="P637" s="15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</row>
    <row r="638" spans="1:45">
      <c r="A638" s="10"/>
      <c r="B638" s="10"/>
      <c r="C638" s="10"/>
      <c r="D638" s="10"/>
      <c r="E638" s="21"/>
      <c r="F638" s="21"/>
      <c r="G638" s="21"/>
      <c r="H638" s="21"/>
      <c r="I638" s="21"/>
      <c r="J638" s="21"/>
      <c r="K638" s="21"/>
      <c r="L638" s="13"/>
      <c r="M638" s="13"/>
      <c r="N638" s="13"/>
      <c r="O638" s="13"/>
      <c r="P638" s="15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</row>
    <row r="639" spans="1:45">
      <c r="A639" s="10"/>
      <c r="B639" s="10"/>
      <c r="C639" s="10"/>
      <c r="D639" s="10"/>
      <c r="E639" s="21"/>
      <c r="F639" s="21"/>
      <c r="G639" s="21"/>
      <c r="H639" s="21"/>
      <c r="I639" s="21"/>
      <c r="J639" s="21"/>
      <c r="K639" s="21"/>
      <c r="L639" s="13"/>
      <c r="M639" s="13"/>
      <c r="N639" s="13"/>
      <c r="O639" s="13"/>
      <c r="P639" s="15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</row>
    <row r="640" spans="1:45">
      <c r="A640" s="10"/>
      <c r="B640" s="10"/>
      <c r="C640" s="10"/>
      <c r="D640" s="10"/>
      <c r="E640" s="21"/>
      <c r="F640" s="21"/>
      <c r="G640" s="21"/>
      <c r="H640" s="21"/>
      <c r="I640" s="21"/>
      <c r="J640" s="21"/>
      <c r="K640" s="21"/>
      <c r="L640" s="13"/>
      <c r="M640" s="13"/>
      <c r="N640" s="13"/>
      <c r="O640" s="13"/>
      <c r="P640" s="15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</row>
    <row r="641" spans="1:45">
      <c r="A641" s="10"/>
      <c r="B641" s="10"/>
      <c r="C641" s="10"/>
      <c r="D641" s="10"/>
      <c r="E641" s="21"/>
      <c r="F641" s="21"/>
      <c r="G641" s="21"/>
      <c r="H641" s="21"/>
      <c r="I641" s="21"/>
      <c r="J641" s="21"/>
      <c r="K641" s="21"/>
      <c r="L641" s="13"/>
      <c r="M641" s="13"/>
      <c r="N641" s="13"/>
      <c r="O641" s="13"/>
      <c r="P641" s="15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</row>
    <row r="642" spans="1:45">
      <c r="A642" s="10"/>
      <c r="B642" s="10"/>
      <c r="C642" s="10"/>
      <c r="D642" s="10"/>
      <c r="E642" s="21"/>
      <c r="F642" s="21"/>
      <c r="G642" s="21"/>
      <c r="H642" s="21"/>
      <c r="I642" s="21"/>
      <c r="J642" s="21"/>
      <c r="K642" s="21"/>
      <c r="L642" s="13"/>
      <c r="M642" s="13"/>
      <c r="N642" s="13"/>
      <c r="O642" s="13"/>
      <c r="P642" s="15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</row>
    <row r="643" spans="1:45">
      <c r="A643" s="10"/>
      <c r="B643" s="10"/>
      <c r="C643" s="10"/>
      <c r="D643" s="10"/>
      <c r="E643" s="21"/>
      <c r="F643" s="21"/>
      <c r="G643" s="21"/>
      <c r="H643" s="21"/>
      <c r="I643" s="21"/>
      <c r="J643" s="21"/>
      <c r="K643" s="21"/>
      <c r="L643" s="13"/>
      <c r="M643" s="13"/>
      <c r="N643" s="13"/>
      <c r="O643" s="13"/>
      <c r="P643" s="15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</row>
    <row r="644" spans="1:45">
      <c r="A644" s="10"/>
      <c r="B644" s="10"/>
      <c r="C644" s="10"/>
      <c r="D644" s="10"/>
      <c r="E644" s="21"/>
      <c r="F644" s="21"/>
      <c r="G644" s="21"/>
      <c r="H644" s="21"/>
      <c r="I644" s="21"/>
      <c r="J644" s="21"/>
      <c r="K644" s="21"/>
      <c r="L644" s="13"/>
      <c r="M644" s="13"/>
      <c r="N644" s="13"/>
      <c r="O644" s="13"/>
      <c r="P644" s="15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</row>
    <row r="645" spans="1:45">
      <c r="A645" s="10"/>
      <c r="B645" s="10"/>
      <c r="C645" s="10"/>
      <c r="D645" s="10"/>
      <c r="E645" s="21"/>
      <c r="F645" s="21"/>
      <c r="G645" s="21"/>
      <c r="H645" s="21"/>
      <c r="I645" s="21"/>
      <c r="J645" s="21"/>
      <c r="K645" s="21"/>
      <c r="L645" s="13"/>
      <c r="M645" s="13"/>
      <c r="N645" s="13"/>
      <c r="O645" s="13"/>
      <c r="P645" s="15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</row>
    <row r="646" spans="1:45">
      <c r="A646" s="10"/>
      <c r="B646" s="10"/>
      <c r="C646" s="10"/>
      <c r="D646" s="10"/>
      <c r="E646" s="21"/>
      <c r="F646" s="21"/>
      <c r="G646" s="21"/>
      <c r="H646" s="21"/>
      <c r="I646" s="21"/>
      <c r="J646" s="21"/>
      <c r="K646" s="21"/>
      <c r="L646" s="13"/>
      <c r="M646" s="13"/>
      <c r="N646" s="13"/>
      <c r="O646" s="13"/>
      <c r="P646" s="15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</row>
    <row r="647" spans="1:45">
      <c r="A647" s="10"/>
      <c r="B647" s="10"/>
      <c r="C647" s="10"/>
      <c r="D647" s="10"/>
      <c r="E647" s="21"/>
      <c r="F647" s="21"/>
      <c r="G647" s="21"/>
      <c r="H647" s="21"/>
      <c r="I647" s="21"/>
      <c r="J647" s="21"/>
      <c r="K647" s="21"/>
      <c r="L647" s="13"/>
      <c r="M647" s="13"/>
      <c r="N647" s="13"/>
      <c r="O647" s="13"/>
      <c r="P647" s="15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</row>
    <row r="648" spans="1:45">
      <c r="A648" s="10"/>
      <c r="B648" s="10"/>
      <c r="C648" s="10"/>
      <c r="D648" s="10"/>
      <c r="E648" s="21"/>
      <c r="F648" s="21"/>
      <c r="G648" s="21"/>
      <c r="H648" s="21"/>
      <c r="I648" s="21"/>
      <c r="J648" s="21"/>
      <c r="K648" s="21"/>
      <c r="L648" s="13"/>
      <c r="M648" s="13"/>
      <c r="N648" s="13"/>
      <c r="O648" s="13"/>
      <c r="P648" s="15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</row>
    <row r="649" spans="1:45">
      <c r="A649" s="10"/>
      <c r="B649" s="10"/>
      <c r="C649" s="10"/>
      <c r="D649" s="10"/>
      <c r="E649" s="21"/>
      <c r="F649" s="21"/>
      <c r="G649" s="21"/>
      <c r="H649" s="21"/>
      <c r="I649" s="21"/>
      <c r="J649" s="21"/>
      <c r="K649" s="21"/>
      <c r="L649" s="13"/>
      <c r="M649" s="13"/>
      <c r="N649" s="13"/>
      <c r="O649" s="13"/>
      <c r="P649" s="15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</row>
    <row r="650" spans="1:45">
      <c r="A650" s="10"/>
      <c r="B650" s="10"/>
      <c r="C650" s="10"/>
      <c r="D650" s="10"/>
      <c r="E650" s="21"/>
      <c r="F650" s="21"/>
      <c r="G650" s="21"/>
      <c r="H650" s="21"/>
      <c r="I650" s="21"/>
      <c r="J650" s="21"/>
      <c r="K650" s="21"/>
      <c r="L650" s="13"/>
      <c r="M650" s="13"/>
      <c r="N650" s="13"/>
      <c r="O650" s="13"/>
      <c r="P650" s="15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</row>
    <row r="651" spans="1:45">
      <c r="A651" s="10"/>
      <c r="B651" s="10"/>
      <c r="C651" s="10"/>
      <c r="D651" s="10"/>
      <c r="E651" s="21"/>
      <c r="F651" s="21"/>
      <c r="G651" s="21"/>
      <c r="H651" s="21"/>
      <c r="I651" s="21"/>
      <c r="J651" s="21"/>
      <c r="K651" s="21"/>
      <c r="L651" s="13"/>
      <c r="M651" s="13"/>
      <c r="N651" s="13"/>
      <c r="O651" s="13"/>
      <c r="P651" s="15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</row>
    <row r="652" spans="1:45">
      <c r="A652" s="10"/>
      <c r="B652" s="10"/>
      <c r="C652" s="10"/>
      <c r="D652" s="10"/>
      <c r="E652" s="21"/>
      <c r="F652" s="21"/>
      <c r="G652" s="21"/>
      <c r="H652" s="21"/>
      <c r="I652" s="21"/>
      <c r="J652" s="21"/>
      <c r="K652" s="21"/>
      <c r="L652" s="13"/>
      <c r="M652" s="13"/>
      <c r="N652" s="13"/>
      <c r="O652" s="13"/>
      <c r="P652" s="15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</row>
    <row r="653" spans="1:45">
      <c r="A653" s="10"/>
      <c r="B653" s="10"/>
      <c r="C653" s="10"/>
      <c r="D653" s="10"/>
      <c r="E653" s="21"/>
      <c r="F653" s="21"/>
      <c r="G653" s="21"/>
      <c r="H653" s="21"/>
      <c r="I653" s="21"/>
      <c r="J653" s="21"/>
      <c r="K653" s="21"/>
      <c r="L653" s="13"/>
      <c r="M653" s="13"/>
      <c r="N653" s="13"/>
      <c r="O653" s="13"/>
      <c r="P653" s="15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</row>
    <row r="654" spans="1:45">
      <c r="A654" s="10"/>
      <c r="B654" s="10"/>
      <c r="C654" s="10"/>
      <c r="D654" s="10"/>
      <c r="E654" s="21"/>
      <c r="F654" s="21"/>
      <c r="G654" s="21"/>
      <c r="H654" s="21"/>
      <c r="I654" s="21"/>
      <c r="J654" s="21"/>
      <c r="K654" s="21"/>
      <c r="L654" s="13"/>
      <c r="M654" s="13"/>
      <c r="N654" s="13"/>
      <c r="O654" s="13"/>
      <c r="P654" s="15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</row>
    <row r="655" spans="1:45">
      <c r="A655" s="10"/>
      <c r="B655" s="10"/>
      <c r="C655" s="10"/>
      <c r="D655" s="10"/>
      <c r="E655" s="21"/>
      <c r="F655" s="21"/>
      <c r="G655" s="21"/>
      <c r="H655" s="21"/>
      <c r="I655" s="21"/>
      <c r="J655" s="21"/>
      <c r="K655" s="21"/>
      <c r="L655" s="13"/>
      <c r="M655" s="13"/>
      <c r="N655" s="13"/>
      <c r="O655" s="13"/>
      <c r="P655" s="15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</row>
    <row r="656" spans="1:45">
      <c r="A656" s="10"/>
      <c r="B656" s="10"/>
      <c r="C656" s="10"/>
      <c r="D656" s="10"/>
      <c r="E656" s="21"/>
      <c r="F656" s="21"/>
      <c r="G656" s="21"/>
      <c r="H656" s="21"/>
      <c r="I656" s="21"/>
      <c r="J656" s="21"/>
      <c r="K656" s="21"/>
      <c r="L656" s="13"/>
      <c r="M656" s="13"/>
      <c r="N656" s="13"/>
      <c r="O656" s="13"/>
      <c r="P656" s="15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</row>
    <row r="657" spans="1:45">
      <c r="A657" s="10"/>
      <c r="B657" s="10"/>
      <c r="C657" s="10"/>
      <c r="D657" s="10"/>
      <c r="E657" s="21"/>
      <c r="F657" s="21"/>
      <c r="G657" s="21"/>
      <c r="H657" s="21"/>
      <c r="I657" s="21"/>
      <c r="J657" s="21"/>
      <c r="K657" s="21"/>
      <c r="L657" s="13"/>
      <c r="M657" s="13"/>
      <c r="N657" s="13"/>
      <c r="O657" s="13"/>
      <c r="P657" s="15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</row>
    <row r="658" spans="1:45">
      <c r="A658" s="10"/>
      <c r="B658" s="10"/>
      <c r="C658" s="10"/>
      <c r="D658" s="10"/>
      <c r="E658" s="21"/>
      <c r="F658" s="21"/>
      <c r="G658" s="21"/>
      <c r="H658" s="21"/>
      <c r="I658" s="21"/>
      <c r="J658" s="21"/>
      <c r="K658" s="21"/>
      <c r="L658" s="13"/>
      <c r="M658" s="13"/>
      <c r="N658" s="13"/>
      <c r="O658" s="13"/>
      <c r="P658" s="15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</row>
    <row r="659" spans="1:45">
      <c r="A659" s="10"/>
      <c r="B659" s="10"/>
      <c r="C659" s="10"/>
      <c r="D659" s="10"/>
      <c r="E659" s="21"/>
      <c r="F659" s="21"/>
      <c r="G659" s="21"/>
      <c r="H659" s="21"/>
      <c r="I659" s="21"/>
      <c r="J659" s="21"/>
      <c r="K659" s="21"/>
      <c r="L659" s="13"/>
      <c r="M659" s="13"/>
      <c r="N659" s="13"/>
      <c r="O659" s="13"/>
      <c r="P659" s="15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</row>
    <row r="660" spans="1:45">
      <c r="A660" s="10"/>
      <c r="B660" s="10"/>
      <c r="C660" s="10"/>
      <c r="D660" s="10"/>
      <c r="E660" s="21"/>
      <c r="F660" s="21"/>
      <c r="G660" s="21"/>
      <c r="H660" s="21"/>
      <c r="I660" s="21"/>
      <c r="J660" s="21"/>
      <c r="K660" s="21"/>
      <c r="L660" s="13"/>
      <c r="M660" s="13"/>
      <c r="N660" s="13"/>
      <c r="O660" s="13"/>
      <c r="P660" s="15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</row>
    <row r="661" spans="1:45">
      <c r="A661" s="10"/>
      <c r="B661" s="10"/>
      <c r="C661" s="10"/>
      <c r="D661" s="10"/>
      <c r="E661" s="21"/>
      <c r="F661" s="21"/>
      <c r="G661" s="21"/>
      <c r="H661" s="21"/>
      <c r="I661" s="21"/>
      <c r="J661" s="21"/>
      <c r="K661" s="21"/>
      <c r="L661" s="13"/>
      <c r="M661" s="13"/>
      <c r="N661" s="13"/>
      <c r="O661" s="13"/>
      <c r="P661" s="15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</row>
    <row r="662" spans="1:45">
      <c r="A662" s="10"/>
      <c r="B662" s="10"/>
      <c r="C662" s="10"/>
      <c r="D662" s="10"/>
      <c r="E662" s="21"/>
      <c r="F662" s="21"/>
      <c r="G662" s="21"/>
      <c r="H662" s="21"/>
      <c r="I662" s="21"/>
      <c r="J662" s="21"/>
      <c r="K662" s="21"/>
      <c r="L662" s="13"/>
      <c r="M662" s="13"/>
      <c r="N662" s="13"/>
      <c r="O662" s="13"/>
      <c r="P662" s="15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</row>
    <row r="663" spans="1:45">
      <c r="A663" s="10"/>
      <c r="B663" s="10"/>
      <c r="C663" s="10"/>
      <c r="D663" s="10"/>
      <c r="E663" s="21"/>
      <c r="F663" s="21"/>
      <c r="G663" s="21"/>
      <c r="H663" s="21"/>
      <c r="I663" s="21"/>
      <c r="J663" s="21"/>
      <c r="K663" s="21"/>
      <c r="L663" s="13"/>
      <c r="M663" s="13"/>
      <c r="N663" s="13"/>
      <c r="O663" s="13"/>
      <c r="P663" s="15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</row>
    <row r="664" spans="1:45">
      <c r="A664" s="10"/>
      <c r="B664" s="10"/>
      <c r="C664" s="10"/>
      <c r="D664" s="10"/>
      <c r="E664" s="21"/>
      <c r="F664" s="21"/>
      <c r="G664" s="21"/>
      <c r="H664" s="21"/>
      <c r="I664" s="21"/>
      <c r="J664" s="21"/>
      <c r="K664" s="21"/>
      <c r="L664" s="13"/>
      <c r="M664" s="13"/>
      <c r="N664" s="13"/>
      <c r="O664" s="13"/>
      <c r="P664" s="15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</row>
    <row r="665" spans="1:45">
      <c r="A665" s="10"/>
      <c r="B665" s="10"/>
      <c r="C665" s="10"/>
      <c r="D665" s="10"/>
      <c r="E665" s="21"/>
      <c r="F665" s="21"/>
      <c r="G665" s="21"/>
      <c r="H665" s="21"/>
      <c r="I665" s="21"/>
      <c r="J665" s="21"/>
      <c r="K665" s="21"/>
      <c r="L665" s="13"/>
      <c r="M665" s="13"/>
      <c r="N665" s="13"/>
      <c r="O665" s="13"/>
      <c r="P665" s="15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</row>
    <row r="666" spans="1:45">
      <c r="A666" s="10"/>
      <c r="B666" s="10"/>
      <c r="C666" s="10"/>
      <c r="D666" s="10"/>
      <c r="E666" s="21"/>
      <c r="F666" s="21"/>
      <c r="G666" s="21"/>
      <c r="H666" s="21"/>
      <c r="I666" s="21"/>
      <c r="J666" s="21"/>
      <c r="K666" s="21"/>
      <c r="L666" s="13"/>
      <c r="M666" s="13"/>
      <c r="N666" s="13"/>
      <c r="O666" s="13"/>
      <c r="P666" s="15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</row>
    <row r="667" spans="1:45">
      <c r="A667" s="10"/>
      <c r="B667" s="10"/>
      <c r="C667" s="10"/>
      <c r="D667" s="10"/>
      <c r="E667" s="21"/>
      <c r="F667" s="21"/>
      <c r="G667" s="21"/>
      <c r="H667" s="21"/>
      <c r="I667" s="21"/>
      <c r="J667" s="21"/>
      <c r="K667" s="21"/>
      <c r="L667" s="13"/>
      <c r="M667" s="13"/>
      <c r="N667" s="13"/>
      <c r="O667" s="13"/>
      <c r="P667" s="15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</row>
    <row r="668" spans="1:45">
      <c r="A668" s="10"/>
      <c r="B668" s="10"/>
      <c r="C668" s="10"/>
      <c r="D668" s="10"/>
      <c r="E668" s="21"/>
      <c r="F668" s="21"/>
      <c r="G668" s="21"/>
      <c r="H668" s="21"/>
      <c r="I668" s="21"/>
      <c r="J668" s="21"/>
      <c r="K668" s="21"/>
      <c r="L668" s="13"/>
      <c r="M668" s="13"/>
      <c r="N668" s="13"/>
      <c r="O668" s="13"/>
      <c r="P668" s="15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</row>
    <row r="669" spans="1:45">
      <c r="A669" s="10"/>
      <c r="B669" s="10"/>
      <c r="C669" s="10"/>
      <c r="D669" s="10"/>
      <c r="E669" s="21"/>
      <c r="F669" s="21"/>
      <c r="G669" s="21"/>
      <c r="H669" s="21"/>
      <c r="I669" s="21"/>
      <c r="J669" s="21"/>
      <c r="K669" s="21"/>
      <c r="L669" s="13"/>
      <c r="M669" s="13"/>
      <c r="N669" s="13"/>
      <c r="O669" s="13"/>
      <c r="P669" s="15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</row>
    <row r="670" spans="1:45">
      <c r="A670" s="10"/>
      <c r="B670" s="10"/>
      <c r="C670" s="10"/>
      <c r="D670" s="10"/>
      <c r="E670" s="21"/>
      <c r="F670" s="21"/>
      <c r="G670" s="21"/>
      <c r="H670" s="21"/>
      <c r="I670" s="21"/>
      <c r="J670" s="21"/>
      <c r="K670" s="21"/>
      <c r="L670" s="13"/>
      <c r="M670" s="13"/>
      <c r="N670" s="13"/>
      <c r="O670" s="13"/>
      <c r="P670" s="15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</row>
    <row r="671" spans="1:45">
      <c r="A671" s="10"/>
      <c r="B671" s="10"/>
      <c r="C671" s="10"/>
      <c r="D671" s="10"/>
      <c r="E671" s="21"/>
      <c r="F671" s="21"/>
      <c r="G671" s="21"/>
      <c r="H671" s="21"/>
      <c r="I671" s="21"/>
      <c r="J671" s="21"/>
      <c r="K671" s="21"/>
      <c r="L671" s="13"/>
      <c r="M671" s="13"/>
      <c r="N671" s="13"/>
      <c r="O671" s="13"/>
      <c r="P671" s="15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</row>
    <row r="672" spans="1:45">
      <c r="A672" s="10"/>
      <c r="B672" s="10"/>
      <c r="C672" s="10"/>
      <c r="D672" s="10"/>
      <c r="E672" s="21"/>
      <c r="F672" s="21"/>
      <c r="G672" s="21"/>
      <c r="H672" s="21"/>
      <c r="I672" s="21"/>
      <c r="J672" s="21"/>
      <c r="K672" s="21"/>
      <c r="L672" s="13"/>
      <c r="M672" s="13"/>
      <c r="N672" s="13"/>
      <c r="O672" s="13"/>
      <c r="P672" s="15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</row>
    <row r="673" spans="1:45">
      <c r="A673" s="10"/>
      <c r="B673" s="10"/>
      <c r="C673" s="10"/>
      <c r="D673" s="10"/>
      <c r="E673" s="21"/>
      <c r="F673" s="21"/>
      <c r="G673" s="21"/>
      <c r="H673" s="21"/>
      <c r="I673" s="21"/>
      <c r="J673" s="21"/>
      <c r="K673" s="21"/>
      <c r="L673" s="13"/>
      <c r="M673" s="13"/>
      <c r="N673" s="13"/>
      <c r="O673" s="13"/>
      <c r="P673" s="15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</row>
    <row r="674" spans="1:45">
      <c r="A674" s="10"/>
      <c r="B674" s="10"/>
      <c r="C674" s="10"/>
      <c r="D674" s="10"/>
      <c r="E674" s="21"/>
      <c r="F674" s="21"/>
      <c r="G674" s="21"/>
      <c r="H674" s="21"/>
      <c r="I674" s="21"/>
      <c r="J674" s="21"/>
      <c r="K674" s="21"/>
      <c r="L674" s="13"/>
      <c r="M674" s="13"/>
      <c r="N674" s="13"/>
      <c r="O674" s="13"/>
      <c r="P674" s="15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</row>
    <row r="675" spans="1:45">
      <c r="A675" s="10"/>
      <c r="B675" s="10"/>
      <c r="C675" s="10"/>
      <c r="D675" s="10"/>
      <c r="E675" s="21"/>
      <c r="F675" s="21"/>
      <c r="G675" s="21"/>
      <c r="H675" s="21"/>
      <c r="I675" s="21"/>
      <c r="J675" s="21"/>
      <c r="K675" s="21"/>
      <c r="L675" s="13"/>
      <c r="M675" s="13"/>
      <c r="N675" s="13"/>
      <c r="O675" s="13"/>
      <c r="P675" s="15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</row>
    <row r="676" spans="1:45">
      <c r="A676" s="10"/>
      <c r="B676" s="10"/>
      <c r="C676" s="10"/>
      <c r="D676" s="10"/>
      <c r="E676" s="21"/>
      <c r="F676" s="21"/>
      <c r="G676" s="21"/>
      <c r="H676" s="21"/>
      <c r="I676" s="21"/>
      <c r="J676" s="21"/>
      <c r="K676" s="21"/>
      <c r="L676" s="13"/>
      <c r="M676" s="13"/>
      <c r="N676" s="13"/>
      <c r="O676" s="13"/>
      <c r="P676" s="15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</row>
    <row r="677" spans="1:45">
      <c r="A677" s="10"/>
      <c r="B677" s="10"/>
      <c r="C677" s="10"/>
      <c r="D677" s="10"/>
      <c r="E677" s="21"/>
      <c r="F677" s="21"/>
      <c r="G677" s="21"/>
      <c r="H677" s="21"/>
      <c r="I677" s="21"/>
      <c r="J677" s="21"/>
      <c r="K677" s="21"/>
      <c r="L677" s="13"/>
      <c r="M677" s="13"/>
      <c r="N677" s="13"/>
      <c r="O677" s="13"/>
      <c r="P677" s="15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</row>
    <row r="678" spans="1:45">
      <c r="A678" s="10"/>
      <c r="B678" s="10"/>
      <c r="C678" s="10"/>
      <c r="D678" s="10"/>
      <c r="E678" s="21"/>
      <c r="F678" s="21"/>
      <c r="G678" s="21"/>
      <c r="H678" s="21"/>
      <c r="I678" s="21"/>
      <c r="J678" s="21"/>
      <c r="K678" s="21"/>
      <c r="L678" s="13"/>
      <c r="M678" s="13"/>
      <c r="N678" s="13"/>
      <c r="O678" s="13"/>
      <c r="P678" s="15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</row>
    <row r="679" spans="1:45">
      <c r="A679" s="10"/>
      <c r="B679" s="10"/>
      <c r="C679" s="10"/>
      <c r="D679" s="10"/>
      <c r="E679" s="21"/>
      <c r="F679" s="21"/>
      <c r="G679" s="21"/>
      <c r="H679" s="21"/>
      <c r="I679" s="21"/>
      <c r="J679" s="21"/>
      <c r="K679" s="21"/>
      <c r="L679" s="13"/>
      <c r="M679" s="13"/>
      <c r="N679" s="13"/>
      <c r="O679" s="13"/>
      <c r="P679" s="15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</row>
    <row r="680" spans="1:45">
      <c r="A680" s="10"/>
      <c r="B680" s="10"/>
      <c r="C680" s="10"/>
      <c r="D680" s="10"/>
      <c r="E680" s="21"/>
      <c r="F680" s="21"/>
      <c r="G680" s="21"/>
      <c r="H680" s="21"/>
      <c r="I680" s="21"/>
      <c r="J680" s="21"/>
      <c r="K680" s="21"/>
      <c r="L680" s="13"/>
      <c r="M680" s="13"/>
      <c r="N680" s="13"/>
      <c r="O680" s="13"/>
      <c r="P680" s="15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</row>
    <row r="681" spans="1:45">
      <c r="A681" s="10"/>
      <c r="B681" s="10"/>
      <c r="C681" s="10"/>
      <c r="D681" s="10"/>
      <c r="E681" s="21"/>
      <c r="F681" s="21"/>
      <c r="G681" s="21"/>
      <c r="H681" s="21"/>
      <c r="I681" s="21"/>
      <c r="J681" s="21"/>
      <c r="K681" s="21"/>
      <c r="L681" s="13"/>
      <c r="M681" s="13"/>
      <c r="N681" s="13"/>
      <c r="O681" s="13"/>
      <c r="P681" s="15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</row>
    <row r="682" spans="1:45">
      <c r="A682" s="10"/>
      <c r="B682" s="10"/>
      <c r="C682" s="10"/>
      <c r="D682" s="10"/>
      <c r="E682" s="21"/>
      <c r="F682" s="21"/>
      <c r="G682" s="21"/>
      <c r="H682" s="21"/>
      <c r="I682" s="21"/>
      <c r="J682" s="21"/>
      <c r="K682" s="21"/>
      <c r="L682" s="13"/>
      <c r="M682" s="13"/>
      <c r="N682" s="13"/>
      <c r="O682" s="13"/>
      <c r="P682" s="15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</row>
    <row r="683" spans="1:45">
      <c r="A683" s="10"/>
      <c r="B683" s="10"/>
      <c r="C683" s="10"/>
      <c r="D683" s="10"/>
      <c r="E683" s="21"/>
      <c r="F683" s="21"/>
      <c r="G683" s="21"/>
      <c r="H683" s="21"/>
      <c r="I683" s="21"/>
      <c r="J683" s="21"/>
      <c r="K683" s="21"/>
      <c r="L683" s="13"/>
      <c r="M683" s="13"/>
      <c r="N683" s="13"/>
      <c r="O683" s="13"/>
      <c r="P683" s="15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</row>
    <row r="684" spans="1:45">
      <c r="A684" s="10"/>
      <c r="B684" s="10"/>
      <c r="C684" s="10"/>
      <c r="D684" s="10"/>
      <c r="E684" s="21"/>
      <c r="F684" s="21"/>
      <c r="G684" s="21"/>
      <c r="H684" s="21"/>
      <c r="I684" s="21"/>
      <c r="J684" s="21"/>
      <c r="K684" s="21"/>
      <c r="L684" s="13"/>
      <c r="M684" s="13"/>
      <c r="N684" s="13"/>
      <c r="O684" s="13"/>
      <c r="P684" s="15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</row>
    <row r="685" spans="1:45">
      <c r="A685" s="10"/>
      <c r="B685" s="10"/>
      <c r="C685" s="10"/>
      <c r="D685" s="10"/>
      <c r="E685" s="21"/>
      <c r="F685" s="21"/>
      <c r="G685" s="21"/>
      <c r="H685" s="21"/>
      <c r="I685" s="21"/>
      <c r="J685" s="21"/>
      <c r="K685" s="21"/>
      <c r="L685" s="13"/>
      <c r="M685" s="13"/>
      <c r="N685" s="13"/>
      <c r="O685" s="13"/>
      <c r="P685" s="15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</row>
    <row r="686" spans="1:45">
      <c r="A686" s="10"/>
      <c r="B686" s="10"/>
      <c r="C686" s="10"/>
      <c r="D686" s="10"/>
      <c r="E686" s="21"/>
      <c r="F686" s="21"/>
      <c r="G686" s="21"/>
      <c r="H686" s="21"/>
      <c r="I686" s="21"/>
      <c r="J686" s="21"/>
      <c r="K686" s="21"/>
      <c r="L686" s="13"/>
      <c r="M686" s="13"/>
      <c r="N686" s="13"/>
      <c r="O686" s="13"/>
      <c r="P686" s="15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</row>
    <row r="687" spans="1:45">
      <c r="A687" s="10"/>
      <c r="B687" s="10"/>
      <c r="C687" s="10"/>
      <c r="D687" s="10"/>
      <c r="E687" s="21"/>
      <c r="F687" s="21"/>
      <c r="G687" s="21"/>
      <c r="H687" s="21"/>
      <c r="I687" s="21"/>
      <c r="J687" s="21"/>
      <c r="K687" s="21"/>
      <c r="L687" s="13"/>
      <c r="M687" s="13"/>
      <c r="N687" s="13"/>
      <c r="O687" s="13"/>
      <c r="P687" s="15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</row>
    <row r="688" spans="1:45">
      <c r="A688" s="10"/>
      <c r="B688" s="10"/>
      <c r="C688" s="10"/>
      <c r="D688" s="10"/>
      <c r="E688" s="21"/>
      <c r="F688" s="21"/>
      <c r="G688" s="21"/>
      <c r="H688" s="21"/>
      <c r="I688" s="21"/>
      <c r="J688" s="21"/>
      <c r="K688" s="21"/>
      <c r="L688" s="13"/>
      <c r="M688" s="13"/>
      <c r="N688" s="13"/>
      <c r="O688" s="13"/>
      <c r="P688" s="15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</row>
    <row r="689" spans="1:45">
      <c r="A689" s="10"/>
      <c r="B689" s="10"/>
      <c r="C689" s="10"/>
      <c r="D689" s="10"/>
      <c r="E689" s="21"/>
      <c r="F689" s="21"/>
      <c r="G689" s="21"/>
      <c r="H689" s="21"/>
      <c r="I689" s="21"/>
      <c r="J689" s="21"/>
      <c r="K689" s="21"/>
      <c r="L689" s="13"/>
      <c r="M689" s="13"/>
      <c r="N689" s="13"/>
      <c r="O689" s="13"/>
      <c r="P689" s="15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</row>
    <row r="690" spans="1:45">
      <c r="A690" s="10"/>
      <c r="B690" s="10"/>
      <c r="C690" s="10"/>
      <c r="D690" s="10"/>
      <c r="E690" s="21"/>
      <c r="F690" s="21"/>
      <c r="G690" s="21"/>
      <c r="H690" s="21"/>
      <c r="I690" s="21"/>
      <c r="J690" s="21"/>
      <c r="K690" s="21"/>
      <c r="L690" s="13"/>
      <c r="M690" s="13"/>
      <c r="N690" s="13"/>
      <c r="O690" s="13"/>
      <c r="P690" s="15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</row>
    <row r="691" spans="1:45">
      <c r="A691" s="10"/>
      <c r="B691" s="10"/>
      <c r="C691" s="10"/>
      <c r="D691" s="10"/>
      <c r="E691" s="21"/>
      <c r="F691" s="21"/>
      <c r="G691" s="21"/>
      <c r="H691" s="21"/>
      <c r="I691" s="21"/>
      <c r="J691" s="21"/>
      <c r="K691" s="21"/>
      <c r="L691" s="13"/>
      <c r="M691" s="13"/>
      <c r="N691" s="13"/>
      <c r="O691" s="13"/>
      <c r="P691" s="15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</row>
    <row r="692" spans="1:45">
      <c r="A692" s="10"/>
      <c r="B692" s="10"/>
      <c r="C692" s="10"/>
      <c r="D692" s="10"/>
      <c r="E692" s="21"/>
      <c r="F692" s="21"/>
      <c r="G692" s="21"/>
      <c r="H692" s="21"/>
      <c r="I692" s="21"/>
      <c r="J692" s="21"/>
      <c r="K692" s="21"/>
      <c r="L692" s="13"/>
      <c r="M692" s="13"/>
      <c r="N692" s="13"/>
      <c r="O692" s="13"/>
      <c r="P692" s="15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</row>
    <row r="693" spans="1:45">
      <c r="A693" s="10"/>
      <c r="B693" s="10"/>
      <c r="C693" s="10"/>
      <c r="D693" s="10"/>
      <c r="E693" s="21"/>
      <c r="F693" s="21"/>
      <c r="G693" s="21"/>
      <c r="H693" s="21"/>
      <c r="I693" s="21"/>
      <c r="J693" s="21"/>
      <c r="K693" s="21"/>
      <c r="L693" s="13"/>
      <c r="M693" s="13"/>
      <c r="N693" s="13"/>
      <c r="O693" s="13"/>
      <c r="P693" s="15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</row>
    <row r="694" spans="1:45">
      <c r="A694" s="10"/>
      <c r="B694" s="10"/>
      <c r="C694" s="10"/>
      <c r="D694" s="10"/>
      <c r="E694" s="21"/>
      <c r="F694" s="21"/>
      <c r="G694" s="21"/>
      <c r="H694" s="21"/>
      <c r="I694" s="21"/>
      <c r="J694" s="21"/>
      <c r="K694" s="21"/>
      <c r="L694" s="13"/>
      <c r="M694" s="13"/>
      <c r="N694" s="13"/>
      <c r="O694" s="13"/>
      <c r="P694" s="15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</row>
    <row r="695" spans="1:45">
      <c r="A695" s="10"/>
      <c r="B695" s="10"/>
      <c r="C695" s="10"/>
      <c r="D695" s="10"/>
      <c r="E695" s="21"/>
      <c r="F695" s="21"/>
      <c r="G695" s="21"/>
      <c r="H695" s="21"/>
      <c r="I695" s="21"/>
      <c r="J695" s="21"/>
      <c r="K695" s="21"/>
      <c r="L695" s="13"/>
      <c r="M695" s="13"/>
      <c r="N695" s="13"/>
      <c r="O695" s="13"/>
      <c r="P695" s="15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</row>
    <row r="696" spans="1:45">
      <c r="A696" s="10"/>
      <c r="B696" s="10"/>
      <c r="C696" s="10"/>
      <c r="D696" s="10"/>
      <c r="E696" s="21"/>
      <c r="F696" s="21"/>
      <c r="G696" s="21"/>
      <c r="H696" s="21"/>
      <c r="I696" s="21"/>
      <c r="J696" s="21"/>
      <c r="K696" s="21"/>
      <c r="L696" s="13"/>
      <c r="M696" s="13"/>
      <c r="N696" s="13"/>
      <c r="O696" s="13"/>
      <c r="P696" s="15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</row>
    <row r="697" spans="1:45">
      <c r="A697" s="10"/>
      <c r="B697" s="10"/>
      <c r="C697" s="10"/>
      <c r="D697" s="10"/>
      <c r="E697" s="21"/>
      <c r="F697" s="21"/>
      <c r="G697" s="21"/>
      <c r="H697" s="21"/>
      <c r="I697" s="21"/>
      <c r="J697" s="21"/>
      <c r="K697" s="21"/>
      <c r="L697" s="13"/>
      <c r="M697" s="13"/>
      <c r="N697" s="13"/>
      <c r="O697" s="13"/>
      <c r="P697" s="15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</row>
    <row r="698" spans="1:45">
      <c r="A698" s="10"/>
      <c r="B698" s="10"/>
      <c r="C698" s="10"/>
      <c r="D698" s="10"/>
      <c r="E698" s="21"/>
      <c r="F698" s="21"/>
      <c r="G698" s="21"/>
      <c r="H698" s="21"/>
      <c r="I698" s="21"/>
      <c r="J698" s="21"/>
      <c r="K698" s="21"/>
      <c r="L698" s="13"/>
      <c r="M698" s="13"/>
      <c r="N698" s="13"/>
      <c r="O698" s="13"/>
      <c r="P698" s="15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</row>
    <row r="699" spans="1:45">
      <c r="A699" s="10"/>
      <c r="B699" s="10"/>
      <c r="C699" s="10"/>
      <c r="D699" s="10"/>
      <c r="E699" s="21"/>
      <c r="F699" s="21"/>
      <c r="G699" s="21"/>
      <c r="H699" s="21"/>
      <c r="I699" s="21"/>
      <c r="J699" s="21"/>
      <c r="K699" s="21"/>
      <c r="L699" s="13"/>
      <c r="M699" s="13"/>
      <c r="N699" s="13"/>
      <c r="O699" s="13"/>
      <c r="P699" s="15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</row>
    <row r="700" spans="1:45">
      <c r="A700" s="10"/>
      <c r="B700" s="10"/>
      <c r="C700" s="10"/>
      <c r="D700" s="10"/>
      <c r="E700" s="21"/>
      <c r="F700" s="21"/>
      <c r="G700" s="21"/>
      <c r="H700" s="21"/>
      <c r="I700" s="21"/>
      <c r="J700" s="21"/>
      <c r="K700" s="21"/>
      <c r="L700" s="13"/>
      <c r="M700" s="13"/>
      <c r="N700" s="13"/>
      <c r="O700" s="13"/>
      <c r="P700" s="15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</row>
    <row r="701" spans="1:45">
      <c r="A701" s="10"/>
      <c r="B701" s="10"/>
      <c r="C701" s="10"/>
      <c r="D701" s="10"/>
      <c r="E701" s="21"/>
      <c r="F701" s="21"/>
      <c r="G701" s="21"/>
      <c r="H701" s="21"/>
      <c r="I701" s="21"/>
      <c r="J701" s="21"/>
      <c r="K701" s="21"/>
      <c r="L701" s="13"/>
      <c r="M701" s="13"/>
      <c r="N701" s="13"/>
      <c r="O701" s="13"/>
      <c r="P701" s="15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</row>
    <row r="702" spans="1:45">
      <c r="A702" s="10"/>
      <c r="B702" s="10"/>
      <c r="C702" s="10"/>
      <c r="D702" s="10"/>
      <c r="E702" s="21"/>
      <c r="F702" s="21"/>
      <c r="G702" s="21"/>
      <c r="H702" s="21"/>
      <c r="I702" s="21"/>
      <c r="J702" s="21"/>
      <c r="K702" s="21"/>
      <c r="L702" s="13"/>
      <c r="M702" s="13"/>
      <c r="N702" s="13"/>
      <c r="O702" s="13"/>
      <c r="P702" s="15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</row>
    <row r="703" spans="1:45">
      <c r="A703" s="10"/>
      <c r="B703" s="10"/>
      <c r="C703" s="10"/>
      <c r="D703" s="10"/>
      <c r="E703" s="21"/>
      <c r="F703" s="21"/>
      <c r="G703" s="21"/>
      <c r="H703" s="21"/>
      <c r="I703" s="21"/>
      <c r="J703" s="21"/>
      <c r="K703" s="21"/>
      <c r="L703" s="13"/>
      <c r="M703" s="13"/>
      <c r="N703" s="13"/>
      <c r="O703" s="13"/>
      <c r="P703" s="15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</row>
    <row r="704" spans="1:45">
      <c r="A704" s="10"/>
      <c r="B704" s="10"/>
      <c r="C704" s="10"/>
      <c r="D704" s="10"/>
      <c r="E704" s="21"/>
      <c r="F704" s="21"/>
      <c r="G704" s="21"/>
      <c r="H704" s="21"/>
      <c r="I704" s="21"/>
      <c r="J704" s="21"/>
      <c r="K704" s="21"/>
      <c r="L704" s="13"/>
      <c r="M704" s="13"/>
      <c r="N704" s="13"/>
      <c r="O704" s="13"/>
      <c r="P704" s="15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</row>
    <row r="705" spans="1:45">
      <c r="A705" s="10"/>
      <c r="B705" s="10"/>
      <c r="C705" s="10"/>
      <c r="D705" s="10"/>
      <c r="E705" s="21"/>
      <c r="F705" s="21"/>
      <c r="G705" s="21"/>
      <c r="H705" s="21"/>
      <c r="I705" s="21"/>
      <c r="J705" s="21"/>
      <c r="K705" s="21"/>
      <c r="L705" s="13"/>
      <c r="M705" s="13"/>
      <c r="N705" s="13"/>
      <c r="O705" s="13"/>
      <c r="P705" s="15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</row>
    <row r="706" spans="1:45">
      <c r="A706" s="10"/>
      <c r="B706" s="10"/>
      <c r="C706" s="10"/>
      <c r="D706" s="10"/>
      <c r="E706" s="21"/>
      <c r="F706" s="21"/>
      <c r="G706" s="21"/>
      <c r="H706" s="21"/>
      <c r="I706" s="21"/>
      <c r="J706" s="21"/>
      <c r="K706" s="21"/>
      <c r="L706" s="13"/>
      <c r="M706" s="13"/>
      <c r="N706" s="13"/>
      <c r="O706" s="13"/>
      <c r="P706" s="15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</row>
    <row r="707" spans="1:45">
      <c r="A707" s="10"/>
      <c r="B707" s="10"/>
      <c r="C707" s="10"/>
      <c r="D707" s="10"/>
      <c r="E707" s="21"/>
      <c r="F707" s="21"/>
      <c r="G707" s="21"/>
      <c r="H707" s="21"/>
      <c r="I707" s="21"/>
      <c r="J707" s="21"/>
      <c r="K707" s="21"/>
      <c r="L707" s="13"/>
      <c r="M707" s="13"/>
      <c r="N707" s="13"/>
      <c r="O707" s="13"/>
      <c r="P707" s="15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</row>
    <row r="708" spans="1:45">
      <c r="A708" s="10"/>
      <c r="B708" s="10"/>
      <c r="C708" s="10"/>
      <c r="D708" s="10"/>
      <c r="E708" s="21"/>
      <c r="F708" s="21"/>
      <c r="G708" s="21"/>
      <c r="H708" s="21"/>
      <c r="I708" s="21"/>
      <c r="J708" s="21"/>
      <c r="K708" s="21"/>
      <c r="L708" s="13"/>
      <c r="M708" s="13"/>
      <c r="N708" s="13"/>
      <c r="O708" s="13"/>
      <c r="P708" s="15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</row>
    <row r="709" spans="1:45">
      <c r="A709" s="10"/>
      <c r="B709" s="10"/>
      <c r="C709" s="10"/>
      <c r="D709" s="10"/>
      <c r="E709" s="21"/>
      <c r="F709" s="21"/>
      <c r="G709" s="21"/>
      <c r="H709" s="21"/>
      <c r="I709" s="21"/>
      <c r="J709" s="21"/>
      <c r="K709" s="21"/>
      <c r="L709" s="13"/>
      <c r="M709" s="13"/>
      <c r="N709" s="13"/>
      <c r="O709" s="13"/>
      <c r="P709" s="15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</row>
    <row r="710" spans="1:45">
      <c r="A710" s="10"/>
      <c r="B710" s="10"/>
      <c r="C710" s="10"/>
      <c r="D710" s="10"/>
      <c r="E710" s="21"/>
      <c r="F710" s="21"/>
      <c r="G710" s="21"/>
      <c r="H710" s="21"/>
      <c r="I710" s="21"/>
      <c r="J710" s="21"/>
      <c r="K710" s="21"/>
      <c r="L710" s="13"/>
      <c r="M710" s="13"/>
      <c r="N710" s="13"/>
      <c r="O710" s="13"/>
      <c r="P710" s="15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</row>
    <row r="711" spans="1:45">
      <c r="A711" s="10"/>
      <c r="B711" s="10"/>
      <c r="C711" s="10"/>
      <c r="D711" s="10"/>
      <c r="E711" s="21"/>
      <c r="F711" s="21"/>
      <c r="G711" s="21"/>
      <c r="H711" s="21"/>
      <c r="I711" s="21"/>
      <c r="J711" s="21"/>
      <c r="K711" s="21"/>
      <c r="L711" s="13"/>
      <c r="M711" s="13"/>
      <c r="N711" s="13"/>
      <c r="O711" s="13"/>
      <c r="P711" s="15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</row>
    <row r="712" spans="1:45">
      <c r="A712" s="10"/>
      <c r="B712" s="10"/>
      <c r="C712" s="10"/>
      <c r="D712" s="10"/>
      <c r="E712" s="21"/>
      <c r="F712" s="21"/>
      <c r="G712" s="21"/>
      <c r="H712" s="21"/>
      <c r="I712" s="21"/>
      <c r="J712" s="21"/>
      <c r="K712" s="21"/>
      <c r="L712" s="13"/>
      <c r="M712" s="13"/>
      <c r="N712" s="13"/>
      <c r="O712" s="13"/>
      <c r="P712" s="15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</row>
    <row r="713" spans="1:45">
      <c r="A713" s="10"/>
      <c r="B713" s="10"/>
      <c r="C713" s="10"/>
      <c r="D713" s="10"/>
      <c r="E713" s="21"/>
      <c r="F713" s="21"/>
      <c r="G713" s="21"/>
      <c r="H713" s="21"/>
      <c r="I713" s="21"/>
      <c r="J713" s="21"/>
      <c r="K713" s="21"/>
      <c r="L713" s="13"/>
      <c r="M713" s="13"/>
      <c r="N713" s="13"/>
      <c r="O713" s="13"/>
      <c r="P713" s="15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</row>
    <row r="714" spans="1:45">
      <c r="A714" s="10"/>
      <c r="B714" s="10"/>
      <c r="C714" s="10"/>
      <c r="D714" s="10"/>
      <c r="E714" s="21"/>
      <c r="F714" s="21"/>
      <c r="G714" s="21"/>
      <c r="H714" s="21"/>
      <c r="I714" s="21"/>
      <c r="J714" s="21"/>
      <c r="K714" s="21"/>
      <c r="L714" s="13"/>
      <c r="M714" s="13"/>
      <c r="N714" s="13"/>
      <c r="O714" s="13"/>
      <c r="P714" s="15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</row>
    <row r="715" spans="1:45">
      <c r="A715" s="10"/>
      <c r="B715" s="10"/>
      <c r="C715" s="10"/>
      <c r="D715" s="10"/>
      <c r="E715" s="21"/>
      <c r="F715" s="21"/>
      <c r="G715" s="21"/>
      <c r="H715" s="21"/>
      <c r="I715" s="21"/>
      <c r="J715" s="21"/>
      <c r="K715" s="21"/>
      <c r="L715" s="13"/>
      <c r="M715" s="13"/>
      <c r="N715" s="13"/>
      <c r="O715" s="13"/>
      <c r="P715" s="15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</row>
    <row r="716" spans="1:45">
      <c r="A716" s="10"/>
      <c r="B716" s="10"/>
      <c r="C716" s="10"/>
      <c r="D716" s="10"/>
      <c r="E716" s="21"/>
      <c r="F716" s="21"/>
      <c r="G716" s="21"/>
      <c r="H716" s="21"/>
      <c r="I716" s="21"/>
      <c r="J716" s="21"/>
      <c r="K716" s="21"/>
      <c r="L716" s="13"/>
      <c r="M716" s="13"/>
      <c r="N716" s="13"/>
      <c r="O716" s="13"/>
      <c r="P716" s="15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</row>
    <row r="717" spans="1:45">
      <c r="A717" s="10"/>
      <c r="B717" s="10"/>
      <c r="C717" s="10"/>
      <c r="D717" s="10"/>
      <c r="E717" s="21"/>
      <c r="F717" s="21"/>
      <c r="G717" s="21"/>
      <c r="H717" s="21"/>
      <c r="I717" s="21"/>
      <c r="J717" s="21"/>
      <c r="K717" s="21"/>
      <c r="L717" s="13"/>
      <c r="M717" s="13"/>
      <c r="N717" s="13"/>
      <c r="O717" s="13"/>
      <c r="P717" s="15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</row>
    <row r="718" spans="1:45">
      <c r="A718" s="10"/>
      <c r="B718" s="10"/>
      <c r="C718" s="10"/>
      <c r="D718" s="10"/>
      <c r="E718" s="21"/>
      <c r="F718" s="21"/>
      <c r="G718" s="21"/>
      <c r="H718" s="21"/>
      <c r="I718" s="21"/>
      <c r="J718" s="21"/>
      <c r="K718" s="21"/>
      <c r="L718" s="13"/>
      <c r="M718" s="13"/>
      <c r="N718" s="13"/>
      <c r="O718" s="13"/>
      <c r="P718" s="15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</row>
    <row r="719" spans="1:45">
      <c r="A719" s="10"/>
      <c r="B719" s="10"/>
      <c r="C719" s="10"/>
      <c r="D719" s="10"/>
      <c r="E719" s="21"/>
      <c r="F719" s="21"/>
      <c r="G719" s="21"/>
      <c r="H719" s="21"/>
      <c r="I719" s="21"/>
      <c r="J719" s="21"/>
      <c r="K719" s="21"/>
      <c r="L719" s="13"/>
      <c r="M719" s="13"/>
      <c r="N719" s="13"/>
      <c r="O719" s="13"/>
      <c r="P719" s="15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</row>
    <row r="720" spans="1:45">
      <c r="A720" s="10"/>
      <c r="B720" s="10"/>
      <c r="C720" s="10"/>
      <c r="D720" s="10"/>
      <c r="E720" s="21"/>
      <c r="F720" s="21"/>
      <c r="G720" s="21"/>
      <c r="H720" s="21"/>
      <c r="I720" s="21"/>
      <c r="J720" s="21"/>
      <c r="K720" s="21"/>
      <c r="L720" s="13"/>
      <c r="M720" s="13"/>
      <c r="N720" s="13"/>
      <c r="O720" s="13"/>
      <c r="P720" s="15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</row>
    <row r="721" spans="1:45">
      <c r="A721" s="10"/>
      <c r="B721" s="10"/>
      <c r="C721" s="10"/>
      <c r="D721" s="10"/>
      <c r="E721" s="21"/>
      <c r="F721" s="21"/>
      <c r="G721" s="21"/>
      <c r="H721" s="21"/>
      <c r="I721" s="21"/>
      <c r="J721" s="21"/>
      <c r="K721" s="21"/>
      <c r="L721" s="13"/>
      <c r="M721" s="13"/>
      <c r="N721" s="13"/>
      <c r="O721" s="13"/>
      <c r="P721" s="15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</row>
    <row r="722" spans="1:45">
      <c r="A722" s="10"/>
      <c r="B722" s="10"/>
      <c r="C722" s="10"/>
      <c r="D722" s="10"/>
      <c r="E722" s="21"/>
      <c r="F722" s="21"/>
      <c r="G722" s="21"/>
      <c r="H722" s="21"/>
      <c r="I722" s="21"/>
      <c r="J722" s="21"/>
      <c r="K722" s="21"/>
      <c r="L722" s="13"/>
      <c r="M722" s="13"/>
      <c r="N722" s="13"/>
      <c r="O722" s="13"/>
      <c r="P722" s="15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</row>
    <row r="723" spans="1:45">
      <c r="A723" s="10"/>
      <c r="B723" s="10"/>
      <c r="C723" s="10"/>
      <c r="D723" s="10"/>
      <c r="E723" s="21"/>
      <c r="F723" s="21"/>
      <c r="G723" s="21"/>
      <c r="H723" s="21"/>
      <c r="I723" s="21"/>
      <c r="J723" s="21"/>
      <c r="K723" s="21"/>
      <c r="L723" s="13"/>
      <c r="M723" s="13"/>
      <c r="N723" s="13"/>
      <c r="O723" s="13"/>
      <c r="P723" s="15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</row>
    <row r="724" spans="1:45">
      <c r="A724" s="10"/>
      <c r="B724" s="10"/>
      <c r="C724" s="10"/>
      <c r="D724" s="10"/>
      <c r="E724" s="21"/>
      <c r="F724" s="21"/>
      <c r="G724" s="21"/>
      <c r="H724" s="21"/>
      <c r="I724" s="21"/>
      <c r="J724" s="21"/>
      <c r="K724" s="21"/>
      <c r="L724" s="13"/>
      <c r="M724" s="13"/>
      <c r="N724" s="13"/>
      <c r="O724" s="13"/>
      <c r="P724" s="15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</row>
    <row r="725" spans="1:45">
      <c r="A725" s="10"/>
      <c r="B725" s="10"/>
      <c r="C725" s="10"/>
      <c r="D725" s="10"/>
      <c r="E725" s="21"/>
      <c r="F725" s="21"/>
      <c r="G725" s="21"/>
      <c r="H725" s="21"/>
      <c r="I725" s="21"/>
      <c r="J725" s="21"/>
      <c r="K725" s="21"/>
      <c r="L725" s="13"/>
      <c r="M725" s="13"/>
      <c r="N725" s="13"/>
      <c r="O725" s="13"/>
      <c r="P725" s="15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</row>
    <row r="726" spans="1:45">
      <c r="A726" s="10"/>
      <c r="B726" s="10"/>
      <c r="C726" s="10"/>
      <c r="D726" s="10"/>
      <c r="E726" s="21"/>
      <c r="F726" s="21"/>
      <c r="G726" s="21"/>
      <c r="H726" s="21"/>
      <c r="I726" s="21"/>
      <c r="J726" s="21"/>
      <c r="K726" s="21"/>
      <c r="L726" s="13"/>
      <c r="M726" s="13"/>
      <c r="N726" s="13"/>
      <c r="O726" s="13"/>
      <c r="P726" s="15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</row>
    <row r="727" spans="1:45">
      <c r="A727" s="10"/>
      <c r="B727" s="10"/>
      <c r="C727" s="10"/>
      <c r="D727" s="10"/>
      <c r="E727" s="21"/>
      <c r="F727" s="21"/>
      <c r="G727" s="21"/>
      <c r="H727" s="21"/>
      <c r="I727" s="21"/>
      <c r="J727" s="21"/>
      <c r="K727" s="21"/>
      <c r="L727" s="13"/>
      <c r="M727" s="13"/>
      <c r="N727" s="13"/>
      <c r="O727" s="13"/>
      <c r="P727" s="15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</row>
    <row r="728" spans="1:45">
      <c r="A728" s="10"/>
      <c r="B728" s="10"/>
      <c r="C728" s="10"/>
      <c r="D728" s="10"/>
      <c r="E728" s="21"/>
      <c r="F728" s="21"/>
      <c r="G728" s="21"/>
      <c r="H728" s="21"/>
      <c r="I728" s="21"/>
      <c r="J728" s="21"/>
      <c r="K728" s="21"/>
      <c r="L728" s="13"/>
      <c r="M728" s="13"/>
      <c r="N728" s="13"/>
      <c r="O728" s="13"/>
      <c r="P728" s="15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</row>
    <row r="729" spans="1:45">
      <c r="A729" s="10"/>
      <c r="B729" s="10"/>
      <c r="C729" s="10"/>
      <c r="D729" s="10"/>
      <c r="E729" s="21"/>
      <c r="F729" s="21"/>
      <c r="G729" s="21"/>
      <c r="H729" s="21"/>
      <c r="I729" s="21"/>
      <c r="J729" s="21"/>
      <c r="K729" s="21"/>
      <c r="L729" s="13"/>
      <c r="M729" s="13"/>
      <c r="N729" s="13"/>
      <c r="O729" s="13"/>
      <c r="P729" s="15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</row>
    <row r="730" spans="1:45">
      <c r="A730" s="10"/>
      <c r="B730" s="10"/>
      <c r="C730" s="10"/>
      <c r="D730" s="10"/>
      <c r="E730" s="21"/>
      <c r="F730" s="21"/>
      <c r="G730" s="21"/>
      <c r="H730" s="21"/>
      <c r="I730" s="21"/>
      <c r="J730" s="21"/>
      <c r="K730" s="21"/>
      <c r="L730" s="13"/>
      <c r="M730" s="13"/>
      <c r="N730" s="13"/>
      <c r="O730" s="13"/>
      <c r="P730" s="15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</row>
    <row r="731" spans="1:45">
      <c r="A731" s="10"/>
      <c r="B731" s="10"/>
      <c r="C731" s="10"/>
      <c r="D731" s="10"/>
      <c r="E731" s="21"/>
      <c r="F731" s="21"/>
      <c r="G731" s="21"/>
      <c r="H731" s="21"/>
      <c r="I731" s="21"/>
      <c r="J731" s="21"/>
      <c r="K731" s="21"/>
      <c r="L731" s="13"/>
      <c r="M731" s="13"/>
      <c r="N731" s="13"/>
      <c r="O731" s="13"/>
      <c r="P731" s="15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</row>
    <row r="732" spans="1:45">
      <c r="A732" s="10"/>
      <c r="B732" s="10"/>
      <c r="C732" s="10"/>
      <c r="D732" s="10"/>
      <c r="E732" s="21"/>
      <c r="F732" s="21"/>
      <c r="G732" s="21"/>
      <c r="H732" s="21"/>
      <c r="I732" s="21"/>
      <c r="J732" s="21"/>
      <c r="K732" s="21"/>
      <c r="L732" s="13"/>
      <c r="M732" s="13"/>
      <c r="N732" s="13"/>
      <c r="O732" s="13"/>
      <c r="P732" s="15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</row>
    <row r="733" spans="1:45">
      <c r="A733" s="10"/>
      <c r="B733" s="10"/>
      <c r="C733" s="10"/>
      <c r="D733" s="10"/>
      <c r="E733" s="21"/>
      <c r="F733" s="21"/>
      <c r="G733" s="21"/>
      <c r="H733" s="21"/>
      <c r="I733" s="21"/>
      <c r="J733" s="21"/>
      <c r="K733" s="21"/>
      <c r="L733" s="13"/>
      <c r="M733" s="13"/>
      <c r="N733" s="13"/>
      <c r="O733" s="13"/>
      <c r="P733" s="15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</row>
    <row r="734" spans="1:45">
      <c r="A734" s="10"/>
      <c r="B734" s="10"/>
      <c r="C734" s="10"/>
      <c r="D734" s="10"/>
      <c r="E734" s="21"/>
      <c r="F734" s="21"/>
      <c r="G734" s="21"/>
      <c r="H734" s="21"/>
      <c r="I734" s="21"/>
      <c r="J734" s="21"/>
      <c r="K734" s="21"/>
      <c r="L734" s="13"/>
      <c r="M734" s="13"/>
      <c r="N734" s="13"/>
      <c r="O734" s="13"/>
      <c r="P734" s="15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</row>
    <row r="735" spans="1:45">
      <c r="A735" s="10"/>
      <c r="B735" s="10"/>
      <c r="C735" s="10"/>
      <c r="D735" s="10"/>
      <c r="E735" s="21"/>
      <c r="F735" s="21"/>
      <c r="G735" s="21"/>
      <c r="H735" s="21"/>
      <c r="I735" s="21"/>
      <c r="J735" s="21"/>
      <c r="K735" s="21"/>
      <c r="L735" s="13"/>
      <c r="M735" s="13"/>
      <c r="N735" s="13"/>
      <c r="O735" s="13"/>
      <c r="P735" s="15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</row>
    <row r="736" spans="1:45">
      <c r="A736" s="10"/>
      <c r="B736" s="10"/>
      <c r="C736" s="10"/>
      <c r="D736" s="10"/>
      <c r="E736" s="21"/>
      <c r="F736" s="21"/>
      <c r="G736" s="21"/>
      <c r="H736" s="21"/>
      <c r="I736" s="21"/>
      <c r="J736" s="21"/>
      <c r="K736" s="21"/>
      <c r="L736" s="13"/>
      <c r="M736" s="13"/>
      <c r="N736" s="13"/>
      <c r="O736" s="13"/>
      <c r="P736" s="15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</row>
    <row r="737" spans="1:45">
      <c r="A737" s="10"/>
      <c r="B737" s="10"/>
      <c r="C737" s="10"/>
      <c r="D737" s="10"/>
      <c r="E737" s="21"/>
      <c r="F737" s="21"/>
      <c r="G737" s="21"/>
      <c r="H737" s="21"/>
      <c r="I737" s="21"/>
      <c r="J737" s="21"/>
      <c r="K737" s="21"/>
      <c r="L737" s="13"/>
      <c r="M737" s="13"/>
      <c r="N737" s="13"/>
      <c r="O737" s="13"/>
      <c r="P737" s="15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</row>
    <row r="738" spans="1:45">
      <c r="A738" s="10"/>
      <c r="B738" s="10"/>
      <c r="C738" s="10"/>
      <c r="D738" s="10"/>
      <c r="E738" s="21"/>
      <c r="F738" s="21"/>
      <c r="G738" s="21"/>
      <c r="H738" s="21"/>
      <c r="I738" s="21"/>
      <c r="J738" s="21"/>
      <c r="K738" s="21"/>
      <c r="L738" s="13"/>
      <c r="M738" s="13"/>
      <c r="N738" s="13"/>
      <c r="O738" s="13"/>
      <c r="P738" s="15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</row>
    <row r="739" spans="1:45">
      <c r="A739" s="10"/>
      <c r="B739" s="10"/>
      <c r="C739" s="10"/>
      <c r="D739" s="10"/>
      <c r="E739" s="21"/>
      <c r="F739" s="21"/>
      <c r="G739" s="21"/>
      <c r="H739" s="21"/>
      <c r="I739" s="21"/>
      <c r="J739" s="21"/>
      <c r="K739" s="21"/>
      <c r="L739" s="13"/>
      <c r="M739" s="13"/>
      <c r="N739" s="13"/>
      <c r="O739" s="13"/>
      <c r="P739" s="15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</row>
    <row r="740" spans="1:45">
      <c r="A740" s="10"/>
      <c r="B740" s="10"/>
      <c r="C740" s="10"/>
      <c r="D740" s="10"/>
      <c r="E740" s="21"/>
      <c r="F740" s="21"/>
      <c r="G740" s="21"/>
      <c r="H740" s="21"/>
      <c r="I740" s="21"/>
      <c r="J740" s="21"/>
      <c r="K740" s="21"/>
      <c r="L740" s="13"/>
      <c r="M740" s="13"/>
      <c r="N740" s="13"/>
      <c r="O740" s="13"/>
      <c r="P740" s="15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</row>
    <row r="741" spans="1:45">
      <c r="A741" s="10"/>
      <c r="B741" s="10"/>
      <c r="C741" s="10"/>
      <c r="D741" s="10"/>
      <c r="E741" s="21"/>
      <c r="F741" s="21"/>
      <c r="G741" s="21"/>
      <c r="H741" s="21"/>
      <c r="I741" s="21"/>
      <c r="J741" s="21"/>
      <c r="K741" s="21"/>
      <c r="L741" s="13"/>
      <c r="M741" s="13"/>
      <c r="N741" s="13"/>
      <c r="O741" s="13"/>
      <c r="P741" s="15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</row>
    <row r="742" spans="1:45">
      <c r="A742" s="10"/>
      <c r="B742" s="10"/>
      <c r="C742" s="10"/>
      <c r="D742" s="10"/>
      <c r="E742" s="21"/>
      <c r="F742" s="21"/>
      <c r="G742" s="21"/>
      <c r="H742" s="21"/>
      <c r="I742" s="21"/>
      <c r="J742" s="21"/>
      <c r="K742" s="21"/>
      <c r="L742" s="13"/>
      <c r="M742" s="13"/>
      <c r="N742" s="13"/>
      <c r="O742" s="13"/>
      <c r="P742" s="15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</row>
    <row r="743" spans="1:45">
      <c r="A743" s="10"/>
      <c r="B743" s="10"/>
      <c r="C743" s="10"/>
      <c r="D743" s="10"/>
      <c r="E743" s="21"/>
      <c r="F743" s="21"/>
      <c r="G743" s="21"/>
      <c r="H743" s="21"/>
      <c r="I743" s="21"/>
      <c r="J743" s="21"/>
      <c r="K743" s="21"/>
      <c r="L743" s="13"/>
      <c r="M743" s="13"/>
      <c r="N743" s="13"/>
      <c r="O743" s="13"/>
      <c r="P743" s="15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</row>
    <row r="744" spans="1:45">
      <c r="A744" s="10"/>
      <c r="B744" s="10"/>
      <c r="C744" s="10"/>
      <c r="D744" s="10"/>
      <c r="E744" s="21"/>
      <c r="F744" s="21"/>
      <c r="G744" s="21"/>
      <c r="H744" s="21"/>
      <c r="I744" s="21"/>
      <c r="J744" s="21"/>
      <c r="K744" s="21"/>
      <c r="L744" s="13"/>
      <c r="M744" s="13"/>
      <c r="N744" s="13"/>
      <c r="O744" s="13"/>
      <c r="P744" s="15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</row>
    <row r="745" spans="1:45">
      <c r="A745" s="10"/>
      <c r="B745" s="10"/>
      <c r="C745" s="10"/>
      <c r="D745" s="10"/>
      <c r="E745" s="21"/>
      <c r="F745" s="21"/>
      <c r="G745" s="21"/>
      <c r="H745" s="21"/>
      <c r="I745" s="21"/>
      <c r="J745" s="21"/>
      <c r="K745" s="21"/>
      <c r="L745" s="13"/>
      <c r="M745" s="13"/>
      <c r="N745" s="13"/>
      <c r="O745" s="13"/>
      <c r="P745" s="15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</row>
    <row r="746" spans="1:45">
      <c r="A746" s="10"/>
      <c r="B746" s="10"/>
      <c r="C746" s="10"/>
      <c r="D746" s="10"/>
      <c r="E746" s="21"/>
      <c r="F746" s="21"/>
      <c r="G746" s="21"/>
      <c r="H746" s="21"/>
      <c r="I746" s="21"/>
      <c r="J746" s="21"/>
      <c r="K746" s="21"/>
      <c r="L746" s="13"/>
      <c r="M746" s="13"/>
      <c r="N746" s="13"/>
      <c r="O746" s="13"/>
      <c r="P746" s="15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</row>
    <row r="747" spans="1:45">
      <c r="A747" s="10"/>
      <c r="B747" s="10"/>
      <c r="C747" s="10"/>
      <c r="D747" s="10"/>
      <c r="E747" s="21"/>
      <c r="F747" s="21"/>
      <c r="G747" s="21"/>
      <c r="H747" s="21"/>
      <c r="I747" s="21"/>
      <c r="J747" s="21"/>
      <c r="K747" s="21"/>
      <c r="L747" s="13"/>
      <c r="M747" s="13"/>
      <c r="N747" s="13"/>
      <c r="O747" s="13"/>
      <c r="P747" s="15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</row>
    <row r="748" spans="1:45">
      <c r="A748" s="10"/>
      <c r="B748" s="10"/>
      <c r="C748" s="10"/>
      <c r="D748" s="10"/>
      <c r="E748" s="21"/>
      <c r="F748" s="21"/>
      <c r="G748" s="21"/>
      <c r="H748" s="21"/>
      <c r="I748" s="21"/>
      <c r="J748" s="21"/>
      <c r="K748" s="21"/>
      <c r="L748" s="13"/>
      <c r="M748" s="13"/>
      <c r="N748" s="13"/>
      <c r="O748" s="13"/>
      <c r="P748" s="15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</row>
    <row r="749" spans="1:45">
      <c r="A749" s="10"/>
      <c r="B749" s="10"/>
      <c r="C749" s="10"/>
      <c r="D749" s="10"/>
      <c r="E749" s="21"/>
      <c r="F749" s="21"/>
      <c r="G749" s="21"/>
      <c r="H749" s="21"/>
      <c r="I749" s="21"/>
      <c r="J749" s="21"/>
      <c r="K749" s="21"/>
      <c r="L749" s="13"/>
      <c r="M749" s="13"/>
      <c r="N749" s="13"/>
      <c r="O749" s="13"/>
      <c r="P749" s="15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</row>
    <row r="750" spans="1:45">
      <c r="A750" s="10"/>
      <c r="B750" s="10"/>
      <c r="C750" s="10"/>
      <c r="D750" s="10"/>
      <c r="E750" s="21"/>
      <c r="F750" s="21"/>
      <c r="G750" s="21"/>
      <c r="H750" s="21"/>
      <c r="I750" s="21"/>
      <c r="J750" s="21"/>
      <c r="K750" s="21"/>
      <c r="L750" s="13"/>
      <c r="M750" s="13"/>
      <c r="N750" s="13"/>
      <c r="O750" s="13"/>
      <c r="P750" s="15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</row>
    <row r="751" spans="1:45">
      <c r="A751" s="10"/>
      <c r="B751" s="10"/>
      <c r="C751" s="10"/>
      <c r="D751" s="10"/>
      <c r="E751" s="21"/>
      <c r="F751" s="21"/>
      <c r="G751" s="21"/>
      <c r="H751" s="21"/>
      <c r="I751" s="21"/>
      <c r="J751" s="21"/>
      <c r="K751" s="21"/>
      <c r="L751" s="13"/>
      <c r="M751" s="13"/>
      <c r="N751" s="13"/>
      <c r="O751" s="13"/>
      <c r="P751" s="15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</row>
    <row r="752" spans="1:45">
      <c r="A752" s="10"/>
      <c r="B752" s="10"/>
      <c r="C752" s="10"/>
      <c r="D752" s="10"/>
      <c r="E752" s="21"/>
      <c r="F752" s="21"/>
      <c r="G752" s="21"/>
      <c r="H752" s="21"/>
      <c r="I752" s="21"/>
      <c r="J752" s="21"/>
      <c r="K752" s="21"/>
      <c r="L752" s="13"/>
      <c r="M752" s="13"/>
      <c r="N752" s="13"/>
      <c r="O752" s="13"/>
      <c r="P752" s="15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</row>
    <row r="753" spans="1:45">
      <c r="A753" s="10"/>
      <c r="B753" s="10"/>
      <c r="C753" s="10"/>
      <c r="D753" s="10"/>
      <c r="E753" s="21"/>
      <c r="F753" s="21"/>
      <c r="G753" s="21"/>
      <c r="H753" s="21"/>
      <c r="I753" s="21"/>
      <c r="J753" s="21"/>
      <c r="K753" s="21"/>
      <c r="L753" s="13"/>
      <c r="M753" s="13"/>
      <c r="N753" s="13"/>
      <c r="O753" s="13"/>
      <c r="P753" s="15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</row>
    <row r="754" spans="1:45">
      <c r="A754" s="10"/>
      <c r="B754" s="10"/>
      <c r="C754" s="10"/>
      <c r="D754" s="10"/>
      <c r="E754" s="21"/>
      <c r="F754" s="21"/>
      <c r="G754" s="21"/>
      <c r="H754" s="21"/>
      <c r="I754" s="21"/>
      <c r="J754" s="21"/>
      <c r="K754" s="21"/>
      <c r="L754" s="13"/>
      <c r="M754" s="13"/>
      <c r="N754" s="13"/>
      <c r="O754" s="13"/>
      <c r="P754" s="15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</row>
    <row r="755" spans="1:45">
      <c r="A755" s="10"/>
      <c r="B755" s="10"/>
      <c r="C755" s="10"/>
      <c r="D755" s="10"/>
      <c r="E755" s="21"/>
      <c r="F755" s="21"/>
      <c r="G755" s="21"/>
      <c r="H755" s="21"/>
      <c r="I755" s="21"/>
      <c r="J755" s="21"/>
      <c r="K755" s="21"/>
      <c r="L755" s="13"/>
      <c r="M755" s="13"/>
      <c r="N755" s="13"/>
      <c r="O755" s="13"/>
      <c r="P755" s="15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</row>
    <row r="756" spans="1:45">
      <c r="A756" s="10"/>
      <c r="B756" s="10"/>
      <c r="C756" s="10"/>
      <c r="D756" s="10"/>
      <c r="E756" s="21"/>
      <c r="F756" s="21"/>
      <c r="G756" s="21"/>
      <c r="H756" s="21"/>
      <c r="I756" s="21"/>
      <c r="J756" s="21"/>
      <c r="K756" s="21"/>
      <c r="L756" s="13"/>
      <c r="M756" s="13"/>
      <c r="N756" s="13"/>
      <c r="O756" s="13"/>
      <c r="P756" s="15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</row>
    <row r="757" spans="1:45">
      <c r="A757" s="10"/>
      <c r="B757" s="10"/>
      <c r="C757" s="10"/>
      <c r="D757" s="10"/>
      <c r="E757" s="21"/>
      <c r="F757" s="21"/>
      <c r="G757" s="21"/>
      <c r="H757" s="21"/>
      <c r="I757" s="21"/>
      <c r="J757" s="21"/>
      <c r="K757" s="21"/>
      <c r="L757" s="13"/>
      <c r="M757" s="13"/>
      <c r="N757" s="13"/>
      <c r="O757" s="13"/>
      <c r="P757" s="15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</row>
    <row r="758" spans="1:45">
      <c r="A758" s="10"/>
      <c r="B758" s="10"/>
      <c r="C758" s="10"/>
      <c r="D758" s="10"/>
      <c r="E758" s="21"/>
      <c r="F758" s="21"/>
      <c r="G758" s="21"/>
      <c r="H758" s="21"/>
      <c r="I758" s="21"/>
      <c r="J758" s="21"/>
      <c r="K758" s="21"/>
      <c r="L758" s="13"/>
      <c r="M758" s="13"/>
      <c r="N758" s="13"/>
      <c r="O758" s="13"/>
      <c r="P758" s="15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</row>
    <row r="759" spans="1:45">
      <c r="A759" s="10"/>
      <c r="B759" s="10"/>
      <c r="C759" s="10"/>
      <c r="D759" s="10"/>
      <c r="E759" s="21"/>
      <c r="F759" s="21"/>
      <c r="G759" s="21"/>
      <c r="H759" s="21"/>
      <c r="I759" s="21"/>
      <c r="J759" s="21"/>
      <c r="K759" s="21"/>
      <c r="L759" s="13"/>
      <c r="M759" s="13"/>
      <c r="N759" s="13"/>
      <c r="O759" s="13"/>
      <c r="P759" s="15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</row>
    <row r="760" spans="1:45">
      <c r="A760" s="10"/>
      <c r="B760" s="10"/>
      <c r="C760" s="10"/>
      <c r="D760" s="10"/>
      <c r="E760" s="21"/>
      <c r="F760" s="21"/>
      <c r="G760" s="21"/>
      <c r="H760" s="21"/>
      <c r="I760" s="21"/>
      <c r="J760" s="21"/>
      <c r="K760" s="21"/>
      <c r="L760" s="13"/>
      <c r="M760" s="13"/>
      <c r="N760" s="13"/>
      <c r="O760" s="13"/>
      <c r="P760" s="15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</row>
    <row r="761" spans="1:45">
      <c r="A761" s="10"/>
      <c r="B761" s="10"/>
      <c r="C761" s="10"/>
      <c r="D761" s="10"/>
      <c r="E761" s="21"/>
      <c r="F761" s="21"/>
      <c r="G761" s="21"/>
      <c r="H761" s="21"/>
      <c r="I761" s="21"/>
      <c r="J761" s="21"/>
      <c r="K761" s="21"/>
      <c r="L761" s="13"/>
      <c r="M761" s="13"/>
      <c r="N761" s="13"/>
      <c r="O761" s="13"/>
      <c r="P761" s="15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</row>
    <row r="762" spans="1:45">
      <c r="A762" s="10"/>
      <c r="B762" s="10"/>
      <c r="C762" s="10"/>
      <c r="D762" s="10"/>
      <c r="E762" s="21"/>
      <c r="F762" s="21"/>
      <c r="G762" s="21"/>
      <c r="H762" s="21"/>
      <c r="I762" s="21"/>
      <c r="J762" s="21"/>
      <c r="K762" s="21"/>
      <c r="L762" s="13"/>
      <c r="M762" s="13"/>
      <c r="N762" s="13"/>
      <c r="O762" s="13"/>
      <c r="P762" s="15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</row>
    <row r="763" spans="1:45">
      <c r="A763" s="10"/>
      <c r="B763" s="10"/>
      <c r="C763" s="10"/>
      <c r="D763" s="10"/>
      <c r="E763" s="21"/>
      <c r="F763" s="21"/>
      <c r="G763" s="21"/>
      <c r="H763" s="21"/>
      <c r="I763" s="21"/>
      <c r="J763" s="21"/>
      <c r="K763" s="21"/>
      <c r="L763" s="13"/>
      <c r="M763" s="13"/>
      <c r="N763" s="13"/>
      <c r="O763" s="13"/>
      <c r="P763" s="15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</row>
    <row r="764" spans="1:45">
      <c r="A764" s="10"/>
      <c r="B764" s="10"/>
      <c r="C764" s="10"/>
      <c r="D764" s="10"/>
      <c r="E764" s="21"/>
      <c r="F764" s="21"/>
      <c r="G764" s="21"/>
      <c r="H764" s="21"/>
      <c r="I764" s="21"/>
      <c r="J764" s="21"/>
      <c r="K764" s="21"/>
      <c r="L764" s="13"/>
      <c r="M764" s="13"/>
      <c r="N764" s="13"/>
      <c r="O764" s="13"/>
      <c r="P764" s="15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</row>
    <row r="765" spans="1:45">
      <c r="A765" s="10"/>
      <c r="B765" s="10"/>
      <c r="C765" s="10"/>
      <c r="D765" s="10"/>
      <c r="E765" s="21"/>
      <c r="F765" s="21"/>
      <c r="G765" s="21"/>
      <c r="H765" s="21"/>
      <c r="I765" s="21"/>
      <c r="J765" s="21"/>
      <c r="K765" s="21"/>
      <c r="L765" s="13"/>
      <c r="M765" s="13"/>
      <c r="N765" s="13"/>
      <c r="O765" s="13"/>
      <c r="P765" s="15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</row>
    <row r="766" spans="1:45">
      <c r="A766" s="10"/>
      <c r="B766" s="10"/>
      <c r="C766" s="10"/>
      <c r="D766" s="10"/>
      <c r="E766" s="21"/>
      <c r="F766" s="21"/>
      <c r="G766" s="21"/>
      <c r="H766" s="21"/>
      <c r="I766" s="21"/>
      <c r="J766" s="21"/>
      <c r="K766" s="21"/>
      <c r="L766" s="13"/>
      <c r="M766" s="13"/>
      <c r="N766" s="13"/>
      <c r="O766" s="13"/>
      <c r="P766" s="15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</row>
    <row r="767" spans="1:45">
      <c r="A767" s="10"/>
      <c r="B767" s="10"/>
      <c r="C767" s="10"/>
      <c r="D767" s="10"/>
      <c r="E767" s="21"/>
      <c r="F767" s="21"/>
      <c r="G767" s="21"/>
      <c r="H767" s="21"/>
      <c r="I767" s="21"/>
      <c r="J767" s="21"/>
      <c r="K767" s="21"/>
      <c r="L767" s="13"/>
      <c r="M767" s="13"/>
      <c r="N767" s="13"/>
      <c r="O767" s="13"/>
      <c r="P767" s="15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</row>
    <row r="768" spans="1:45">
      <c r="A768" s="10"/>
      <c r="B768" s="10"/>
      <c r="C768" s="10"/>
      <c r="D768" s="10"/>
      <c r="E768" s="21"/>
      <c r="F768" s="21"/>
      <c r="G768" s="21"/>
      <c r="H768" s="21"/>
      <c r="I768" s="21"/>
      <c r="J768" s="21"/>
      <c r="K768" s="21"/>
      <c r="L768" s="13"/>
      <c r="M768" s="13"/>
      <c r="N768" s="13"/>
      <c r="O768" s="13"/>
      <c r="P768" s="15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</row>
    <row r="769" spans="1:45">
      <c r="A769" s="10"/>
      <c r="B769" s="10"/>
      <c r="C769" s="10"/>
      <c r="D769" s="10"/>
      <c r="E769" s="21"/>
      <c r="F769" s="21"/>
      <c r="G769" s="21"/>
      <c r="H769" s="21"/>
      <c r="I769" s="21"/>
      <c r="J769" s="21"/>
      <c r="K769" s="21"/>
      <c r="L769" s="13"/>
      <c r="M769" s="13"/>
      <c r="N769" s="13"/>
      <c r="O769" s="13"/>
      <c r="P769" s="15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</row>
    <row r="770" spans="1:45">
      <c r="A770" s="10"/>
      <c r="B770" s="10"/>
      <c r="C770" s="10"/>
      <c r="D770" s="10"/>
      <c r="E770" s="21"/>
      <c r="F770" s="21"/>
      <c r="G770" s="21"/>
      <c r="H770" s="21"/>
      <c r="I770" s="21"/>
      <c r="J770" s="21"/>
      <c r="K770" s="21"/>
      <c r="L770" s="13"/>
      <c r="M770" s="13"/>
      <c r="N770" s="13"/>
      <c r="O770" s="13"/>
      <c r="P770" s="15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</row>
    <row r="771" spans="1:45">
      <c r="A771" s="10"/>
      <c r="B771" s="10"/>
      <c r="C771" s="10"/>
      <c r="D771" s="10"/>
      <c r="E771" s="21"/>
      <c r="F771" s="21"/>
      <c r="G771" s="21"/>
      <c r="H771" s="21"/>
      <c r="I771" s="21"/>
      <c r="J771" s="21"/>
      <c r="K771" s="21"/>
      <c r="L771" s="13"/>
      <c r="M771" s="13"/>
      <c r="N771" s="13"/>
      <c r="O771" s="13"/>
      <c r="P771" s="15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</row>
    <row r="772" spans="1:45">
      <c r="A772" s="10"/>
      <c r="B772" s="10"/>
      <c r="C772" s="10"/>
      <c r="D772" s="10"/>
      <c r="E772" s="21"/>
      <c r="F772" s="21"/>
      <c r="G772" s="21"/>
      <c r="H772" s="21"/>
      <c r="I772" s="21"/>
      <c r="J772" s="21"/>
      <c r="K772" s="21"/>
      <c r="L772" s="13"/>
      <c r="M772" s="13"/>
      <c r="N772" s="13"/>
      <c r="O772" s="13"/>
      <c r="P772" s="15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</row>
    <row r="773" spans="1:45">
      <c r="A773" s="10"/>
      <c r="B773" s="10"/>
      <c r="C773" s="10"/>
      <c r="D773" s="10"/>
      <c r="E773" s="21"/>
      <c r="F773" s="21"/>
      <c r="G773" s="21"/>
      <c r="H773" s="21"/>
      <c r="I773" s="21"/>
      <c r="J773" s="21"/>
      <c r="K773" s="21"/>
      <c r="L773" s="13"/>
      <c r="M773" s="13"/>
      <c r="N773" s="13"/>
      <c r="O773" s="13"/>
      <c r="P773" s="15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</row>
    <row r="774" spans="1:45">
      <c r="A774" s="10"/>
      <c r="B774" s="10"/>
      <c r="C774" s="10"/>
      <c r="D774" s="10"/>
      <c r="E774" s="21"/>
      <c r="F774" s="21"/>
      <c r="G774" s="21"/>
      <c r="H774" s="21"/>
      <c r="I774" s="21"/>
      <c r="J774" s="21"/>
      <c r="K774" s="21"/>
      <c r="L774" s="13"/>
      <c r="M774" s="13"/>
      <c r="N774" s="13"/>
      <c r="O774" s="13"/>
      <c r="P774" s="15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</row>
    <row r="775" spans="1:45">
      <c r="A775" s="10"/>
      <c r="B775" s="10"/>
      <c r="C775" s="10"/>
      <c r="D775" s="10"/>
      <c r="E775" s="21"/>
      <c r="F775" s="21"/>
      <c r="G775" s="21"/>
      <c r="H775" s="21"/>
      <c r="I775" s="21"/>
      <c r="J775" s="21"/>
      <c r="K775" s="21"/>
      <c r="L775" s="13"/>
      <c r="M775" s="13"/>
      <c r="N775" s="13"/>
      <c r="O775" s="13"/>
      <c r="P775" s="15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</row>
    <row r="776" spans="1:45">
      <c r="A776" s="10"/>
      <c r="B776" s="10"/>
      <c r="C776" s="10"/>
      <c r="D776" s="10"/>
      <c r="E776" s="21"/>
      <c r="F776" s="21"/>
      <c r="G776" s="21"/>
      <c r="H776" s="21"/>
      <c r="I776" s="21"/>
      <c r="J776" s="21"/>
      <c r="K776" s="21"/>
      <c r="L776" s="13"/>
      <c r="M776" s="13"/>
      <c r="N776" s="13"/>
      <c r="O776" s="13"/>
      <c r="P776" s="15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</row>
    <row r="777" spans="1:45">
      <c r="A777" s="10"/>
      <c r="B777" s="10"/>
      <c r="C777" s="10"/>
      <c r="D777" s="10"/>
      <c r="E777" s="21"/>
      <c r="F777" s="21"/>
      <c r="G777" s="21"/>
      <c r="H777" s="21"/>
      <c r="I777" s="21"/>
      <c r="J777" s="21"/>
      <c r="K777" s="21"/>
      <c r="L777" s="13"/>
      <c r="M777" s="13"/>
      <c r="N777" s="13"/>
      <c r="O777" s="13"/>
      <c r="P777" s="15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</row>
    <row r="778" spans="1:45">
      <c r="A778" s="10"/>
      <c r="B778" s="10"/>
      <c r="C778" s="10"/>
      <c r="D778" s="10"/>
      <c r="E778" s="21"/>
      <c r="F778" s="21"/>
      <c r="G778" s="21"/>
      <c r="H778" s="21"/>
      <c r="I778" s="21"/>
      <c r="J778" s="21"/>
      <c r="K778" s="21"/>
      <c r="L778" s="13"/>
      <c r="M778" s="13"/>
      <c r="N778" s="13"/>
      <c r="O778" s="13"/>
      <c r="P778" s="15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</row>
    <row r="779" spans="1:45">
      <c r="A779" s="10"/>
      <c r="B779" s="10"/>
      <c r="C779" s="10"/>
      <c r="D779" s="10"/>
      <c r="E779" s="21"/>
      <c r="F779" s="21"/>
      <c r="G779" s="21"/>
      <c r="H779" s="21"/>
      <c r="I779" s="21"/>
      <c r="J779" s="21"/>
      <c r="K779" s="21"/>
      <c r="L779" s="13"/>
      <c r="M779" s="13"/>
      <c r="N779" s="13"/>
      <c r="O779" s="13"/>
      <c r="P779" s="15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</row>
    <row r="780" spans="1:45">
      <c r="A780" s="10"/>
      <c r="B780" s="10"/>
      <c r="C780" s="10"/>
      <c r="D780" s="10"/>
      <c r="E780" s="21"/>
      <c r="F780" s="21"/>
      <c r="G780" s="21"/>
      <c r="H780" s="21"/>
      <c r="I780" s="21"/>
      <c r="J780" s="21"/>
      <c r="K780" s="21"/>
      <c r="L780" s="13"/>
      <c r="M780" s="13"/>
      <c r="N780" s="13"/>
      <c r="O780" s="13"/>
      <c r="P780" s="15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</row>
    <row r="781" spans="1:45">
      <c r="A781" s="10"/>
      <c r="B781" s="10"/>
      <c r="C781" s="10"/>
      <c r="D781" s="10"/>
      <c r="E781" s="21"/>
      <c r="F781" s="21"/>
      <c r="G781" s="21"/>
      <c r="H781" s="21"/>
      <c r="I781" s="21"/>
      <c r="J781" s="21"/>
      <c r="K781" s="21"/>
      <c r="L781" s="13"/>
      <c r="M781" s="13"/>
      <c r="N781" s="13"/>
      <c r="O781" s="13"/>
      <c r="P781" s="15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</row>
    <row r="782" spans="1:45">
      <c r="A782" s="10"/>
      <c r="B782" s="10"/>
      <c r="C782" s="10"/>
      <c r="D782" s="10"/>
      <c r="E782" s="21"/>
      <c r="F782" s="21"/>
      <c r="G782" s="21"/>
      <c r="H782" s="21"/>
      <c r="I782" s="21"/>
      <c r="J782" s="21"/>
      <c r="K782" s="21"/>
      <c r="L782" s="13"/>
      <c r="M782" s="13"/>
      <c r="N782" s="13"/>
      <c r="O782" s="13"/>
      <c r="P782" s="15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</row>
    <row r="783" spans="1:45">
      <c r="A783" s="10"/>
      <c r="B783" s="10"/>
      <c r="C783" s="10"/>
      <c r="D783" s="10"/>
      <c r="E783" s="21"/>
      <c r="F783" s="21"/>
      <c r="G783" s="21"/>
      <c r="H783" s="21"/>
      <c r="I783" s="21"/>
      <c r="J783" s="21"/>
      <c r="K783" s="21"/>
      <c r="L783" s="13"/>
      <c r="M783" s="13"/>
      <c r="N783" s="13"/>
      <c r="O783" s="13"/>
      <c r="P783" s="15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</row>
    <row r="784" spans="1:45">
      <c r="A784" s="10"/>
      <c r="B784" s="10"/>
      <c r="C784" s="10"/>
      <c r="D784" s="10"/>
      <c r="E784" s="21"/>
      <c r="F784" s="21"/>
      <c r="G784" s="21"/>
      <c r="H784" s="21"/>
      <c r="I784" s="21"/>
      <c r="J784" s="21"/>
      <c r="K784" s="21"/>
      <c r="L784" s="13"/>
      <c r="M784" s="13"/>
      <c r="N784" s="13"/>
      <c r="O784" s="13"/>
      <c r="P784" s="15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</row>
    <row r="785" spans="1:45">
      <c r="A785" s="10"/>
      <c r="B785" s="10"/>
      <c r="C785" s="10"/>
      <c r="D785" s="10"/>
      <c r="E785" s="21"/>
      <c r="F785" s="21"/>
      <c r="G785" s="21"/>
      <c r="H785" s="21"/>
      <c r="I785" s="21"/>
      <c r="J785" s="21"/>
      <c r="K785" s="21"/>
      <c r="L785" s="13"/>
      <c r="M785" s="13"/>
      <c r="N785" s="13"/>
      <c r="O785" s="13"/>
      <c r="P785" s="15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</row>
    <row r="786" spans="1:45">
      <c r="A786" s="10"/>
      <c r="B786" s="10"/>
      <c r="C786" s="10"/>
      <c r="D786" s="10"/>
      <c r="E786" s="21"/>
      <c r="F786" s="21"/>
      <c r="G786" s="21"/>
      <c r="H786" s="21"/>
      <c r="I786" s="21"/>
      <c r="J786" s="21"/>
      <c r="K786" s="21"/>
      <c r="L786" s="13"/>
      <c r="M786" s="13"/>
      <c r="N786" s="13"/>
      <c r="O786" s="13"/>
      <c r="P786" s="15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</row>
    <row r="787" spans="1:45">
      <c r="A787" s="10"/>
      <c r="B787" s="10"/>
      <c r="C787" s="10"/>
      <c r="D787" s="10"/>
      <c r="E787" s="21"/>
      <c r="F787" s="21"/>
      <c r="G787" s="21"/>
      <c r="H787" s="21"/>
      <c r="I787" s="21"/>
      <c r="J787" s="21"/>
      <c r="K787" s="21"/>
      <c r="L787" s="13"/>
      <c r="M787" s="13"/>
      <c r="N787" s="13"/>
      <c r="O787" s="13"/>
      <c r="P787" s="15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</row>
    <row r="788" spans="1:45">
      <c r="A788" s="10"/>
      <c r="B788" s="10"/>
      <c r="C788" s="10"/>
      <c r="D788" s="10"/>
      <c r="E788" s="21"/>
      <c r="F788" s="21"/>
      <c r="G788" s="21"/>
      <c r="H788" s="21"/>
      <c r="I788" s="21"/>
      <c r="J788" s="21"/>
      <c r="K788" s="21"/>
      <c r="L788" s="13"/>
      <c r="M788" s="13"/>
      <c r="N788" s="13"/>
      <c r="O788" s="13"/>
      <c r="P788" s="15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</row>
    <row r="789" spans="1:45">
      <c r="A789" s="10"/>
      <c r="B789" s="10"/>
      <c r="C789" s="10"/>
      <c r="D789" s="10"/>
      <c r="E789" s="21"/>
      <c r="F789" s="21"/>
      <c r="G789" s="21"/>
      <c r="H789" s="21"/>
      <c r="I789" s="21"/>
      <c r="J789" s="21"/>
      <c r="K789" s="21"/>
      <c r="L789" s="13"/>
      <c r="M789" s="13"/>
      <c r="N789" s="13"/>
      <c r="O789" s="13"/>
      <c r="P789" s="15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</row>
    <row r="790" spans="1:45">
      <c r="A790" s="10"/>
      <c r="B790" s="10"/>
      <c r="C790" s="10"/>
      <c r="D790" s="10"/>
      <c r="E790" s="21"/>
      <c r="F790" s="21"/>
      <c r="G790" s="21"/>
      <c r="H790" s="21"/>
      <c r="I790" s="21"/>
      <c r="J790" s="21"/>
      <c r="K790" s="21"/>
      <c r="L790" s="13"/>
      <c r="M790" s="13"/>
      <c r="N790" s="13"/>
      <c r="O790" s="13"/>
      <c r="P790" s="15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</row>
    <row r="791" spans="1:45">
      <c r="A791" s="10"/>
      <c r="B791" s="10"/>
      <c r="C791" s="10"/>
      <c r="D791" s="10"/>
      <c r="E791" s="21"/>
      <c r="F791" s="21"/>
      <c r="G791" s="21"/>
      <c r="H791" s="21"/>
      <c r="I791" s="21"/>
      <c r="J791" s="21"/>
      <c r="K791" s="21"/>
      <c r="L791" s="13"/>
      <c r="M791" s="13"/>
      <c r="N791" s="13"/>
      <c r="O791" s="13"/>
      <c r="P791" s="15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</row>
    <row r="792" spans="1:45">
      <c r="A792" s="10"/>
      <c r="B792" s="10"/>
      <c r="C792" s="10"/>
      <c r="D792" s="10"/>
      <c r="E792" s="21"/>
      <c r="F792" s="21"/>
      <c r="G792" s="21"/>
      <c r="H792" s="21"/>
      <c r="I792" s="21"/>
      <c r="J792" s="21"/>
      <c r="K792" s="21"/>
      <c r="L792" s="13"/>
      <c r="M792" s="13"/>
      <c r="N792" s="13"/>
      <c r="O792" s="13"/>
      <c r="P792" s="15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</row>
    <row r="793" spans="1:45">
      <c r="A793" s="10"/>
      <c r="B793" s="10"/>
      <c r="C793" s="10"/>
      <c r="D793" s="10"/>
      <c r="E793" s="21"/>
      <c r="F793" s="21"/>
      <c r="G793" s="21"/>
      <c r="H793" s="21"/>
      <c r="I793" s="21"/>
      <c r="J793" s="21"/>
      <c r="K793" s="21"/>
      <c r="L793" s="13"/>
      <c r="M793" s="13"/>
      <c r="N793" s="13"/>
      <c r="O793" s="13"/>
      <c r="P793" s="15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</row>
    <row r="794" spans="1:45">
      <c r="A794" s="10"/>
      <c r="B794" s="10"/>
      <c r="C794" s="10"/>
      <c r="D794" s="10"/>
      <c r="E794" s="21"/>
      <c r="F794" s="21"/>
      <c r="G794" s="21"/>
      <c r="H794" s="21"/>
      <c r="I794" s="21"/>
      <c r="J794" s="21"/>
      <c r="K794" s="21"/>
      <c r="L794" s="13"/>
      <c r="M794" s="13"/>
      <c r="N794" s="13"/>
      <c r="O794" s="13"/>
      <c r="P794" s="15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</row>
    <row r="795" spans="1:45">
      <c r="A795" s="10"/>
      <c r="B795" s="10"/>
      <c r="C795" s="10"/>
      <c r="D795" s="10"/>
      <c r="E795" s="21"/>
      <c r="F795" s="21"/>
      <c r="G795" s="21"/>
      <c r="H795" s="21"/>
      <c r="I795" s="21"/>
      <c r="J795" s="21"/>
      <c r="K795" s="21"/>
      <c r="L795" s="13"/>
      <c r="M795" s="13"/>
      <c r="N795" s="13"/>
      <c r="O795" s="13"/>
      <c r="P795" s="15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</row>
    <row r="796" spans="1:45">
      <c r="A796" s="10"/>
      <c r="B796" s="10"/>
      <c r="C796" s="10"/>
      <c r="D796" s="10"/>
      <c r="E796" s="21"/>
      <c r="F796" s="21"/>
      <c r="G796" s="21"/>
      <c r="H796" s="21"/>
      <c r="I796" s="21"/>
      <c r="J796" s="21"/>
      <c r="K796" s="21"/>
      <c r="L796" s="13"/>
      <c r="M796" s="13"/>
      <c r="N796" s="13"/>
      <c r="O796" s="13"/>
      <c r="P796" s="15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</row>
    <row r="797" spans="1:45">
      <c r="A797" s="10"/>
      <c r="B797" s="10"/>
      <c r="C797" s="10"/>
      <c r="D797" s="10"/>
      <c r="E797" s="21"/>
      <c r="F797" s="21"/>
      <c r="G797" s="21"/>
      <c r="H797" s="21"/>
      <c r="I797" s="21"/>
      <c r="J797" s="21"/>
      <c r="K797" s="21"/>
      <c r="L797" s="13"/>
      <c r="M797" s="13"/>
      <c r="N797" s="13"/>
      <c r="O797" s="13"/>
      <c r="P797" s="15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</row>
    <row r="798" spans="1:45">
      <c r="A798" s="10"/>
      <c r="B798" s="10"/>
      <c r="C798" s="10"/>
      <c r="D798" s="10"/>
      <c r="E798" s="21"/>
      <c r="F798" s="21"/>
      <c r="G798" s="21"/>
      <c r="H798" s="21"/>
      <c r="I798" s="21"/>
      <c r="J798" s="21"/>
      <c r="K798" s="21"/>
      <c r="L798" s="13"/>
      <c r="M798" s="13"/>
      <c r="N798" s="13"/>
      <c r="O798" s="13"/>
      <c r="P798" s="15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</row>
    <row r="799" spans="1:45">
      <c r="A799" s="10"/>
      <c r="B799" s="10"/>
      <c r="C799" s="10"/>
      <c r="D799" s="10"/>
      <c r="E799" s="21"/>
      <c r="F799" s="21"/>
      <c r="G799" s="21"/>
      <c r="H799" s="21"/>
      <c r="I799" s="21"/>
      <c r="J799" s="21"/>
      <c r="K799" s="21"/>
      <c r="L799" s="13"/>
      <c r="M799" s="13"/>
      <c r="N799" s="13"/>
      <c r="O799" s="13"/>
      <c r="P799" s="15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</row>
    <row r="800" spans="1:45">
      <c r="A800" s="10"/>
      <c r="B800" s="10"/>
      <c r="C800" s="10"/>
      <c r="D800" s="10"/>
      <c r="E800" s="21"/>
      <c r="F800" s="21"/>
      <c r="G800" s="21"/>
      <c r="H800" s="21"/>
      <c r="I800" s="21"/>
      <c r="J800" s="21"/>
      <c r="K800" s="21"/>
      <c r="L800" s="13"/>
      <c r="M800" s="13"/>
      <c r="N800" s="13"/>
      <c r="O800" s="13"/>
      <c r="P800" s="15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</row>
    <row r="801" spans="1:45">
      <c r="A801" s="10"/>
      <c r="B801" s="10"/>
      <c r="C801" s="10"/>
      <c r="D801" s="10"/>
      <c r="E801" s="21"/>
      <c r="F801" s="21"/>
      <c r="G801" s="21"/>
      <c r="H801" s="21"/>
      <c r="I801" s="21"/>
      <c r="J801" s="21"/>
      <c r="K801" s="21"/>
      <c r="L801" s="13"/>
      <c r="M801" s="13"/>
      <c r="N801" s="13"/>
      <c r="O801" s="13"/>
      <c r="P801" s="15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</row>
    <row r="802" spans="1:45">
      <c r="A802" s="10"/>
      <c r="B802" s="10"/>
      <c r="C802" s="10"/>
      <c r="D802" s="10"/>
      <c r="E802" s="21"/>
      <c r="F802" s="21"/>
      <c r="G802" s="21"/>
      <c r="H802" s="21"/>
      <c r="I802" s="21"/>
      <c r="J802" s="21"/>
      <c r="K802" s="21"/>
      <c r="L802" s="13"/>
      <c r="M802" s="13"/>
      <c r="N802" s="13"/>
      <c r="O802" s="13"/>
      <c r="P802" s="15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</row>
    <row r="803" spans="1:45">
      <c r="A803" s="10"/>
      <c r="B803" s="10"/>
      <c r="C803" s="10"/>
      <c r="D803" s="10"/>
      <c r="E803" s="21"/>
      <c r="F803" s="21"/>
      <c r="G803" s="21"/>
      <c r="H803" s="21"/>
      <c r="I803" s="21"/>
      <c r="J803" s="21"/>
      <c r="K803" s="21"/>
      <c r="L803" s="13"/>
      <c r="M803" s="13"/>
      <c r="N803" s="13"/>
      <c r="O803" s="13"/>
      <c r="P803" s="15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</row>
    <row r="804" spans="1:45">
      <c r="A804" s="10"/>
      <c r="B804" s="10"/>
      <c r="C804" s="10"/>
      <c r="D804" s="10"/>
      <c r="E804" s="21"/>
      <c r="F804" s="21"/>
      <c r="G804" s="21"/>
      <c r="H804" s="21"/>
      <c r="I804" s="21"/>
      <c r="J804" s="21"/>
      <c r="K804" s="21"/>
      <c r="L804" s="13"/>
      <c r="M804" s="13"/>
      <c r="N804" s="13"/>
      <c r="O804" s="13"/>
      <c r="P804" s="15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</row>
    <row r="805" spans="1:45">
      <c r="A805" s="10"/>
      <c r="B805" s="10"/>
      <c r="C805" s="10"/>
      <c r="D805" s="10"/>
      <c r="E805" s="21"/>
      <c r="F805" s="21"/>
      <c r="G805" s="21"/>
      <c r="H805" s="21"/>
      <c r="I805" s="21"/>
      <c r="J805" s="21"/>
      <c r="K805" s="21"/>
      <c r="L805" s="13"/>
      <c r="M805" s="13"/>
      <c r="N805" s="13"/>
      <c r="O805" s="13"/>
      <c r="P805" s="15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</row>
    <row r="806" spans="1:45">
      <c r="A806" s="10"/>
      <c r="B806" s="10"/>
      <c r="C806" s="10"/>
      <c r="D806" s="10"/>
      <c r="E806" s="21"/>
      <c r="F806" s="21"/>
      <c r="G806" s="21"/>
      <c r="H806" s="21"/>
      <c r="I806" s="21"/>
      <c r="J806" s="21"/>
      <c r="K806" s="21"/>
      <c r="L806" s="13"/>
      <c r="M806" s="13"/>
      <c r="N806" s="13"/>
      <c r="O806" s="13"/>
      <c r="P806" s="15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</row>
    <row r="807" spans="1:45">
      <c r="A807" s="10"/>
      <c r="B807" s="10"/>
      <c r="C807" s="10"/>
      <c r="D807" s="10"/>
      <c r="E807" s="21"/>
      <c r="F807" s="21"/>
      <c r="G807" s="21"/>
      <c r="H807" s="21"/>
      <c r="I807" s="21"/>
      <c r="J807" s="21"/>
      <c r="K807" s="21"/>
      <c r="L807" s="13"/>
      <c r="M807" s="13"/>
      <c r="N807" s="13"/>
      <c r="O807" s="13"/>
      <c r="P807" s="15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</row>
    <row r="808" spans="1:45">
      <c r="A808" s="10"/>
      <c r="B808" s="10"/>
      <c r="C808" s="10"/>
      <c r="D808" s="10"/>
      <c r="E808" s="21"/>
      <c r="F808" s="21"/>
      <c r="G808" s="21"/>
      <c r="H808" s="21"/>
      <c r="I808" s="21"/>
      <c r="J808" s="21"/>
      <c r="K808" s="21"/>
      <c r="L808" s="13"/>
      <c r="M808" s="13"/>
      <c r="N808" s="13"/>
      <c r="O808" s="13"/>
      <c r="P808" s="15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</row>
    <row r="809" spans="1:45">
      <c r="A809" s="10"/>
      <c r="B809" s="10"/>
      <c r="C809" s="10"/>
      <c r="D809" s="10"/>
      <c r="E809" s="21"/>
      <c r="F809" s="21"/>
      <c r="G809" s="21"/>
      <c r="H809" s="21"/>
      <c r="I809" s="21"/>
      <c r="J809" s="21"/>
      <c r="K809" s="21"/>
      <c r="L809" s="13"/>
      <c r="M809" s="13"/>
      <c r="N809" s="13"/>
      <c r="O809" s="13"/>
      <c r="P809" s="15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</row>
    <row r="810" spans="1:45">
      <c r="A810" s="10"/>
      <c r="B810" s="10"/>
      <c r="C810" s="10"/>
      <c r="D810" s="10"/>
      <c r="E810" s="21"/>
      <c r="F810" s="21"/>
      <c r="G810" s="21"/>
      <c r="H810" s="21"/>
      <c r="I810" s="21"/>
      <c r="J810" s="21"/>
      <c r="K810" s="21"/>
      <c r="L810" s="13"/>
      <c r="M810" s="13"/>
      <c r="N810" s="13"/>
      <c r="O810" s="13"/>
      <c r="P810" s="15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</row>
    <row r="811" spans="1:45">
      <c r="A811" s="10"/>
      <c r="B811" s="10"/>
      <c r="C811" s="10"/>
      <c r="D811" s="10"/>
      <c r="E811" s="21"/>
      <c r="F811" s="21"/>
      <c r="G811" s="21"/>
      <c r="H811" s="21"/>
      <c r="I811" s="21"/>
      <c r="J811" s="21"/>
      <c r="K811" s="21"/>
      <c r="L811" s="13"/>
      <c r="M811" s="13"/>
      <c r="N811" s="13"/>
      <c r="O811" s="13"/>
      <c r="P811" s="15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</row>
    <row r="812" spans="1:45">
      <c r="A812" s="10"/>
      <c r="B812" s="10"/>
      <c r="C812" s="10"/>
      <c r="D812" s="10"/>
      <c r="E812" s="21"/>
      <c r="F812" s="21"/>
      <c r="G812" s="21"/>
      <c r="H812" s="21"/>
      <c r="I812" s="21"/>
      <c r="J812" s="21"/>
      <c r="K812" s="21"/>
      <c r="L812" s="13"/>
      <c r="M812" s="13"/>
      <c r="N812" s="13"/>
      <c r="O812" s="13"/>
      <c r="P812" s="15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</row>
    <row r="813" spans="1:45">
      <c r="A813" s="10"/>
      <c r="B813" s="10"/>
      <c r="C813" s="10"/>
      <c r="D813" s="10"/>
      <c r="E813" s="21"/>
      <c r="F813" s="21"/>
      <c r="G813" s="21"/>
      <c r="H813" s="21"/>
      <c r="I813" s="21"/>
      <c r="J813" s="21"/>
      <c r="K813" s="21"/>
      <c r="L813" s="13"/>
      <c r="M813" s="13"/>
      <c r="N813" s="13"/>
      <c r="O813" s="13"/>
      <c r="P813" s="15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</row>
    <row r="814" spans="1:45">
      <c r="A814" s="10"/>
      <c r="B814" s="10"/>
      <c r="C814" s="10"/>
      <c r="D814" s="10"/>
      <c r="E814" s="21"/>
      <c r="F814" s="21"/>
      <c r="G814" s="21"/>
      <c r="H814" s="21"/>
      <c r="I814" s="21"/>
      <c r="J814" s="21"/>
      <c r="K814" s="21"/>
      <c r="L814" s="13"/>
      <c r="M814" s="13"/>
      <c r="N814" s="13"/>
      <c r="O814" s="13"/>
      <c r="P814" s="15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</row>
    <row r="815" spans="1:45">
      <c r="A815" s="10"/>
      <c r="B815" s="10"/>
      <c r="C815" s="10"/>
      <c r="D815" s="10"/>
      <c r="E815" s="21"/>
      <c r="F815" s="21"/>
      <c r="G815" s="21"/>
      <c r="H815" s="21"/>
      <c r="I815" s="21"/>
      <c r="J815" s="21"/>
      <c r="K815" s="21"/>
      <c r="L815" s="13"/>
      <c r="M815" s="13"/>
      <c r="N815" s="13"/>
      <c r="O815" s="13"/>
      <c r="P815" s="15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</row>
    <row r="816" spans="1:45">
      <c r="A816" s="10"/>
      <c r="B816" s="10"/>
      <c r="C816" s="10"/>
      <c r="D816" s="10"/>
      <c r="E816" s="21"/>
      <c r="F816" s="21"/>
      <c r="G816" s="21"/>
      <c r="H816" s="21"/>
      <c r="I816" s="21"/>
      <c r="J816" s="21"/>
      <c r="K816" s="21"/>
      <c r="L816" s="13"/>
      <c r="M816" s="13"/>
      <c r="N816" s="13"/>
      <c r="O816" s="13"/>
      <c r="P816" s="15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</row>
    <row r="817" spans="1:45">
      <c r="A817" s="10"/>
      <c r="B817" s="10"/>
      <c r="C817" s="10"/>
      <c r="D817" s="10"/>
      <c r="E817" s="21"/>
      <c r="F817" s="21"/>
      <c r="G817" s="21"/>
      <c r="H817" s="21"/>
      <c r="I817" s="21"/>
      <c r="J817" s="21"/>
      <c r="K817" s="21"/>
      <c r="L817" s="13"/>
      <c r="M817" s="13"/>
      <c r="N817" s="13"/>
      <c r="O817" s="13"/>
      <c r="P817" s="15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</row>
    <row r="818" spans="1:45">
      <c r="A818" s="10"/>
      <c r="B818" s="10"/>
      <c r="C818" s="10"/>
      <c r="D818" s="10"/>
      <c r="E818" s="21"/>
      <c r="F818" s="21"/>
      <c r="G818" s="21"/>
      <c r="H818" s="21"/>
      <c r="I818" s="21"/>
      <c r="J818" s="21"/>
      <c r="K818" s="21"/>
      <c r="L818" s="13"/>
      <c r="M818" s="13"/>
      <c r="N818" s="13"/>
      <c r="O818" s="13"/>
      <c r="P818" s="15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</row>
    <row r="819" spans="1:45">
      <c r="A819" s="10"/>
      <c r="B819" s="10"/>
      <c r="C819" s="10"/>
      <c r="D819" s="10"/>
      <c r="E819" s="21"/>
      <c r="F819" s="21"/>
      <c r="G819" s="21"/>
      <c r="H819" s="21"/>
      <c r="I819" s="21"/>
      <c r="J819" s="21"/>
      <c r="K819" s="21"/>
      <c r="L819" s="13"/>
      <c r="M819" s="13"/>
      <c r="N819" s="13"/>
      <c r="O819" s="13"/>
      <c r="P819" s="15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</row>
    <row r="820" spans="1:45">
      <c r="A820" s="10"/>
      <c r="B820" s="10"/>
      <c r="C820" s="10"/>
      <c r="D820" s="10"/>
      <c r="E820" s="21"/>
      <c r="F820" s="21"/>
      <c r="G820" s="21"/>
      <c r="H820" s="21"/>
      <c r="I820" s="21"/>
      <c r="J820" s="21"/>
      <c r="K820" s="21"/>
      <c r="L820" s="13"/>
      <c r="M820" s="13"/>
      <c r="N820" s="13"/>
      <c r="O820" s="13"/>
      <c r="P820" s="15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</row>
    <row r="821" spans="1:45">
      <c r="A821" s="10"/>
      <c r="B821" s="10"/>
      <c r="C821" s="10"/>
      <c r="D821" s="10"/>
      <c r="E821" s="21"/>
      <c r="F821" s="21"/>
      <c r="G821" s="21"/>
      <c r="H821" s="21"/>
      <c r="I821" s="21"/>
      <c r="J821" s="21"/>
      <c r="K821" s="21"/>
      <c r="L821" s="13"/>
      <c r="M821" s="13"/>
      <c r="N821" s="13"/>
      <c r="O821" s="13"/>
      <c r="P821" s="15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</row>
    <row r="822" spans="1:45">
      <c r="A822" s="10"/>
      <c r="B822" s="10"/>
      <c r="C822" s="10"/>
      <c r="D822" s="10"/>
      <c r="E822" s="21"/>
      <c r="F822" s="21"/>
      <c r="G822" s="21"/>
      <c r="H822" s="21"/>
      <c r="I822" s="21"/>
      <c r="J822" s="21"/>
      <c r="K822" s="21"/>
      <c r="L822" s="13"/>
      <c r="M822" s="13"/>
      <c r="N822" s="13"/>
      <c r="O822" s="13"/>
      <c r="P822" s="15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</row>
    <row r="823" spans="1:45">
      <c r="A823" s="10"/>
      <c r="B823" s="10"/>
      <c r="C823" s="10"/>
      <c r="D823" s="10"/>
      <c r="E823" s="21"/>
      <c r="F823" s="21"/>
      <c r="G823" s="21"/>
      <c r="H823" s="21"/>
      <c r="I823" s="21"/>
      <c r="J823" s="21"/>
      <c r="K823" s="21"/>
      <c r="L823" s="13"/>
      <c r="M823" s="13"/>
      <c r="N823" s="13"/>
      <c r="O823" s="13"/>
      <c r="P823" s="15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</row>
    <row r="824" spans="1:45">
      <c r="A824" s="10"/>
      <c r="B824" s="10"/>
      <c r="C824" s="10"/>
      <c r="D824" s="10"/>
      <c r="E824" s="21"/>
      <c r="F824" s="21"/>
      <c r="G824" s="21"/>
      <c r="H824" s="21"/>
      <c r="I824" s="21"/>
      <c r="J824" s="21"/>
      <c r="K824" s="21"/>
      <c r="L824" s="13"/>
      <c r="M824" s="13"/>
      <c r="N824" s="13"/>
      <c r="O824" s="13"/>
      <c r="P824" s="15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</row>
    <row r="825" spans="1:45">
      <c r="A825" s="10"/>
      <c r="B825" s="10"/>
      <c r="C825" s="10"/>
      <c r="D825" s="10"/>
      <c r="E825" s="21"/>
      <c r="F825" s="21"/>
      <c r="G825" s="21"/>
      <c r="H825" s="21"/>
      <c r="I825" s="21"/>
      <c r="J825" s="21"/>
      <c r="K825" s="21"/>
      <c r="L825" s="13"/>
      <c r="M825" s="13"/>
      <c r="N825" s="13"/>
      <c r="O825" s="13"/>
      <c r="P825" s="15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</row>
    <row r="826" spans="1:45">
      <c r="A826" s="10"/>
      <c r="B826" s="10"/>
      <c r="C826" s="10"/>
      <c r="D826" s="10"/>
      <c r="E826" s="21"/>
      <c r="F826" s="21"/>
      <c r="G826" s="21"/>
      <c r="H826" s="21"/>
      <c r="I826" s="21"/>
      <c r="J826" s="21"/>
      <c r="K826" s="21"/>
      <c r="L826" s="13"/>
      <c r="M826" s="13"/>
      <c r="N826" s="13"/>
      <c r="O826" s="13"/>
      <c r="P826" s="15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</row>
    <row r="827" spans="1:45">
      <c r="A827" s="10"/>
      <c r="B827" s="10"/>
      <c r="C827" s="10"/>
      <c r="D827" s="10"/>
      <c r="E827" s="21"/>
      <c r="F827" s="21"/>
      <c r="G827" s="21"/>
      <c r="H827" s="21"/>
      <c r="I827" s="21"/>
      <c r="J827" s="21"/>
      <c r="K827" s="21"/>
      <c r="L827" s="13"/>
      <c r="M827" s="13"/>
      <c r="N827" s="13"/>
      <c r="O827" s="13"/>
      <c r="P827" s="15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</row>
    <row r="828" spans="1:45">
      <c r="A828" s="10"/>
      <c r="B828" s="10"/>
      <c r="C828" s="10"/>
      <c r="D828" s="10"/>
      <c r="E828" s="21"/>
      <c r="F828" s="21"/>
      <c r="G828" s="21"/>
      <c r="H828" s="21"/>
      <c r="I828" s="21"/>
      <c r="J828" s="21"/>
      <c r="K828" s="21"/>
      <c r="L828" s="13"/>
      <c r="M828" s="13"/>
      <c r="N828" s="13"/>
      <c r="O828" s="13"/>
      <c r="P828" s="15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</row>
    <row r="829" spans="1:45">
      <c r="A829" s="10"/>
      <c r="B829" s="10"/>
      <c r="C829" s="10"/>
      <c r="D829" s="10"/>
      <c r="E829" s="21"/>
      <c r="F829" s="21"/>
      <c r="G829" s="21"/>
      <c r="H829" s="21"/>
      <c r="I829" s="21"/>
      <c r="J829" s="21"/>
      <c r="K829" s="21"/>
      <c r="L829" s="13"/>
      <c r="M829" s="13"/>
      <c r="N829" s="13"/>
      <c r="O829" s="13"/>
      <c r="P829" s="15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</row>
    <row r="830" spans="1:45">
      <c r="A830" s="10"/>
      <c r="B830" s="10"/>
      <c r="C830" s="10"/>
      <c r="D830" s="10"/>
      <c r="E830" s="21"/>
      <c r="F830" s="21"/>
      <c r="G830" s="21"/>
      <c r="H830" s="21"/>
      <c r="I830" s="21"/>
      <c r="J830" s="21"/>
      <c r="K830" s="21"/>
      <c r="L830" s="13"/>
      <c r="M830" s="13"/>
      <c r="N830" s="13"/>
      <c r="O830" s="13"/>
      <c r="P830" s="15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</row>
    <row r="831" spans="1:45">
      <c r="A831" s="10"/>
      <c r="B831" s="10"/>
      <c r="C831" s="10"/>
      <c r="D831" s="10"/>
      <c r="E831" s="21"/>
      <c r="F831" s="21"/>
      <c r="G831" s="21"/>
      <c r="H831" s="21"/>
      <c r="I831" s="21"/>
      <c r="J831" s="21"/>
      <c r="K831" s="21"/>
      <c r="L831" s="13"/>
      <c r="M831" s="13"/>
      <c r="N831" s="13"/>
      <c r="O831" s="13"/>
      <c r="P831" s="15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</row>
    <row r="832" spans="1:45">
      <c r="A832" s="10"/>
      <c r="B832" s="10"/>
      <c r="C832" s="10"/>
      <c r="D832" s="10"/>
      <c r="E832" s="21"/>
      <c r="F832" s="21"/>
      <c r="G832" s="21"/>
      <c r="H832" s="21"/>
      <c r="I832" s="21"/>
      <c r="J832" s="21"/>
      <c r="K832" s="21"/>
      <c r="L832" s="13"/>
      <c r="M832" s="13"/>
      <c r="N832" s="13"/>
      <c r="O832" s="13"/>
      <c r="P832" s="15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</row>
    <row r="833" spans="1:45">
      <c r="A833" s="10"/>
      <c r="B833" s="10"/>
      <c r="C833" s="10"/>
      <c r="D833" s="10"/>
      <c r="E833" s="21"/>
      <c r="F833" s="21"/>
      <c r="G833" s="21"/>
      <c r="H833" s="21"/>
      <c r="I833" s="21"/>
      <c r="J833" s="21"/>
      <c r="K833" s="21"/>
      <c r="L833" s="13"/>
      <c r="M833" s="13"/>
      <c r="N833" s="13"/>
      <c r="O833" s="13"/>
      <c r="P833" s="15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</row>
    <row r="834" spans="1:45">
      <c r="A834" s="10"/>
      <c r="B834" s="10"/>
      <c r="C834" s="10"/>
      <c r="D834" s="10"/>
      <c r="E834" s="21"/>
      <c r="F834" s="21"/>
      <c r="G834" s="21"/>
      <c r="H834" s="21"/>
      <c r="I834" s="21"/>
      <c r="J834" s="21"/>
      <c r="K834" s="21"/>
      <c r="L834" s="13"/>
      <c r="M834" s="13"/>
      <c r="N834" s="13"/>
      <c r="O834" s="13"/>
      <c r="P834" s="15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</row>
    <row r="835" spans="1:45">
      <c r="A835" s="10"/>
      <c r="B835" s="10"/>
      <c r="C835" s="10"/>
      <c r="D835" s="10"/>
      <c r="E835" s="21"/>
      <c r="F835" s="21"/>
      <c r="G835" s="21"/>
      <c r="H835" s="21"/>
      <c r="I835" s="21"/>
      <c r="J835" s="21"/>
      <c r="K835" s="21"/>
      <c r="L835" s="13"/>
      <c r="M835" s="13"/>
      <c r="N835" s="13"/>
      <c r="O835" s="13"/>
      <c r="P835" s="15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</row>
    <row r="836" spans="1:45">
      <c r="A836" s="10"/>
      <c r="B836" s="10"/>
      <c r="C836" s="10"/>
      <c r="D836" s="10"/>
      <c r="E836" s="21"/>
      <c r="F836" s="21"/>
      <c r="G836" s="21"/>
      <c r="H836" s="21"/>
      <c r="I836" s="21"/>
      <c r="J836" s="21"/>
      <c r="K836" s="21"/>
      <c r="L836" s="13"/>
      <c r="M836" s="13"/>
      <c r="N836" s="13"/>
      <c r="O836" s="13"/>
      <c r="P836" s="15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</row>
    <row r="837" spans="1:45">
      <c r="A837" s="10"/>
      <c r="B837" s="10"/>
      <c r="C837" s="10"/>
      <c r="D837" s="10"/>
      <c r="E837" s="21"/>
      <c r="F837" s="21"/>
      <c r="G837" s="21"/>
      <c r="H837" s="21"/>
      <c r="I837" s="21"/>
      <c r="J837" s="21"/>
      <c r="K837" s="21"/>
      <c r="L837" s="13"/>
      <c r="M837" s="13"/>
      <c r="N837" s="13"/>
      <c r="O837" s="13"/>
      <c r="P837" s="15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</row>
    <row r="838" spans="1:45">
      <c r="A838" s="10"/>
      <c r="B838" s="10"/>
      <c r="C838" s="10"/>
      <c r="D838" s="10"/>
      <c r="E838" s="21"/>
      <c r="F838" s="21"/>
      <c r="G838" s="21"/>
      <c r="H838" s="21"/>
      <c r="I838" s="21"/>
      <c r="J838" s="21"/>
      <c r="K838" s="21"/>
      <c r="L838" s="13"/>
      <c r="M838" s="13"/>
      <c r="N838" s="13"/>
      <c r="O838" s="13"/>
      <c r="P838" s="15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</row>
    <row r="839" spans="1:45">
      <c r="A839" s="10"/>
      <c r="B839" s="10"/>
      <c r="C839" s="10"/>
      <c r="D839" s="10"/>
      <c r="E839" s="21"/>
      <c r="F839" s="21"/>
      <c r="G839" s="21"/>
      <c r="H839" s="21"/>
      <c r="I839" s="21"/>
      <c r="J839" s="21"/>
      <c r="K839" s="21"/>
      <c r="L839" s="13"/>
      <c r="M839" s="13"/>
      <c r="N839" s="13"/>
      <c r="O839" s="13"/>
      <c r="P839" s="15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</row>
    <row r="840" spans="1:45">
      <c r="A840" s="10"/>
      <c r="B840" s="10"/>
      <c r="C840" s="10"/>
      <c r="D840" s="10"/>
      <c r="E840" s="21"/>
      <c r="F840" s="21"/>
      <c r="G840" s="21"/>
      <c r="H840" s="21"/>
      <c r="I840" s="21"/>
      <c r="J840" s="21"/>
      <c r="K840" s="21"/>
      <c r="L840" s="13"/>
      <c r="M840" s="13"/>
      <c r="N840" s="13"/>
      <c r="O840" s="13"/>
      <c r="P840" s="15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</row>
    <row r="841" spans="1:45">
      <c r="A841" s="10"/>
      <c r="B841" s="10"/>
      <c r="C841" s="10"/>
      <c r="D841" s="10"/>
      <c r="E841" s="21"/>
      <c r="F841" s="21"/>
      <c r="G841" s="21"/>
      <c r="H841" s="21"/>
      <c r="I841" s="21"/>
      <c r="J841" s="21"/>
      <c r="K841" s="21"/>
      <c r="L841" s="13"/>
      <c r="M841" s="13"/>
      <c r="N841" s="13"/>
      <c r="O841" s="13"/>
      <c r="P841" s="15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</row>
    <row r="842" spans="1:45">
      <c r="A842" s="10"/>
      <c r="B842" s="10"/>
      <c r="C842" s="10"/>
      <c r="D842" s="10"/>
      <c r="E842" s="21"/>
      <c r="F842" s="21"/>
      <c r="G842" s="21"/>
      <c r="H842" s="21"/>
      <c r="I842" s="21"/>
      <c r="J842" s="21"/>
      <c r="K842" s="21"/>
      <c r="L842" s="13"/>
      <c r="M842" s="13"/>
      <c r="N842" s="13"/>
      <c r="O842" s="13"/>
      <c r="P842" s="15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</row>
    <row r="843" spans="1:45">
      <c r="A843" s="10"/>
      <c r="B843" s="10"/>
      <c r="C843" s="10"/>
      <c r="D843" s="10"/>
      <c r="E843" s="21"/>
      <c r="F843" s="21"/>
      <c r="G843" s="21"/>
      <c r="H843" s="21"/>
      <c r="I843" s="21"/>
      <c r="J843" s="21"/>
      <c r="K843" s="21"/>
      <c r="L843" s="13"/>
      <c r="M843" s="13"/>
      <c r="N843" s="13"/>
      <c r="O843" s="13"/>
      <c r="P843" s="15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</row>
    <row r="844" spans="1:45">
      <c r="A844" s="10"/>
      <c r="B844" s="10"/>
      <c r="C844" s="10"/>
      <c r="D844" s="10"/>
      <c r="E844" s="21"/>
      <c r="F844" s="21"/>
      <c r="G844" s="21"/>
      <c r="H844" s="21"/>
      <c r="I844" s="21"/>
      <c r="J844" s="21"/>
      <c r="K844" s="21"/>
      <c r="L844" s="13"/>
      <c r="M844" s="13"/>
      <c r="N844" s="13"/>
      <c r="O844" s="13"/>
      <c r="P844" s="15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</row>
    <row r="845" spans="1:45">
      <c r="A845" s="10"/>
      <c r="B845" s="10"/>
      <c r="C845" s="10"/>
      <c r="D845" s="10"/>
      <c r="E845" s="21"/>
      <c r="F845" s="21"/>
      <c r="G845" s="21"/>
      <c r="H845" s="21"/>
      <c r="I845" s="21"/>
      <c r="J845" s="21"/>
      <c r="K845" s="21"/>
      <c r="L845" s="13"/>
      <c r="M845" s="13"/>
      <c r="N845" s="13"/>
      <c r="O845" s="13"/>
      <c r="P845" s="15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</row>
    <row r="846" spans="1:45">
      <c r="A846" s="10"/>
      <c r="B846" s="10"/>
      <c r="C846" s="10"/>
      <c r="D846" s="10"/>
      <c r="E846" s="21"/>
      <c r="F846" s="21"/>
      <c r="G846" s="21"/>
      <c r="H846" s="21"/>
      <c r="I846" s="21"/>
      <c r="J846" s="21"/>
      <c r="K846" s="21"/>
      <c r="L846" s="13"/>
      <c r="M846" s="13"/>
      <c r="N846" s="13"/>
      <c r="O846" s="13"/>
      <c r="P846" s="15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</row>
    <row r="847" spans="1:45">
      <c r="A847" s="10"/>
      <c r="B847" s="10"/>
      <c r="C847" s="10"/>
      <c r="D847" s="10"/>
      <c r="E847" s="21"/>
      <c r="F847" s="21"/>
      <c r="G847" s="21"/>
      <c r="H847" s="21"/>
      <c r="I847" s="21"/>
      <c r="J847" s="21"/>
      <c r="K847" s="21"/>
      <c r="L847" s="13"/>
      <c r="M847" s="13"/>
      <c r="N847" s="13"/>
      <c r="O847" s="13"/>
      <c r="P847" s="15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</row>
    <row r="848" spans="1:45">
      <c r="A848" s="10"/>
      <c r="B848" s="10"/>
      <c r="C848" s="10"/>
      <c r="D848" s="10"/>
      <c r="E848" s="21"/>
      <c r="F848" s="21"/>
      <c r="G848" s="21"/>
      <c r="H848" s="21"/>
      <c r="I848" s="21"/>
      <c r="J848" s="21"/>
      <c r="K848" s="21"/>
      <c r="L848" s="13"/>
      <c r="M848" s="13"/>
      <c r="N848" s="13"/>
      <c r="O848" s="13"/>
      <c r="P848" s="15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</row>
    <row r="849" spans="1:45">
      <c r="A849" s="10"/>
      <c r="B849" s="10"/>
      <c r="C849" s="10"/>
      <c r="D849" s="10"/>
      <c r="E849" s="21"/>
      <c r="F849" s="21"/>
      <c r="G849" s="21"/>
      <c r="H849" s="21"/>
      <c r="I849" s="21"/>
      <c r="J849" s="21"/>
      <c r="K849" s="21"/>
      <c r="L849" s="13"/>
      <c r="M849" s="13"/>
      <c r="N849" s="13"/>
      <c r="O849" s="13"/>
      <c r="P849" s="15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</row>
    <row r="850" spans="1:45">
      <c r="A850" s="10"/>
      <c r="B850" s="10"/>
      <c r="C850" s="10"/>
      <c r="D850" s="10"/>
      <c r="E850" s="21"/>
      <c r="F850" s="21"/>
      <c r="G850" s="21"/>
      <c r="H850" s="21"/>
      <c r="I850" s="21"/>
      <c r="J850" s="21"/>
      <c r="K850" s="21"/>
      <c r="L850" s="13"/>
      <c r="M850" s="13"/>
      <c r="N850" s="13"/>
      <c r="O850" s="13"/>
      <c r="P850" s="15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</row>
    <row r="851" spans="1:45">
      <c r="A851" s="10"/>
      <c r="B851" s="10"/>
      <c r="C851" s="10"/>
      <c r="D851" s="10"/>
      <c r="E851" s="21"/>
      <c r="F851" s="21"/>
      <c r="G851" s="21"/>
      <c r="H851" s="21"/>
      <c r="I851" s="21"/>
      <c r="J851" s="21"/>
      <c r="K851" s="21"/>
      <c r="L851" s="13"/>
      <c r="M851" s="13"/>
      <c r="N851" s="13"/>
      <c r="O851" s="13"/>
      <c r="P851" s="15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</row>
    <row r="852" spans="1:45">
      <c r="A852" s="10"/>
      <c r="B852" s="10"/>
      <c r="C852" s="10"/>
      <c r="D852" s="10"/>
      <c r="E852" s="21"/>
      <c r="F852" s="21"/>
      <c r="G852" s="21"/>
      <c r="H852" s="21"/>
      <c r="I852" s="21"/>
      <c r="J852" s="21"/>
      <c r="K852" s="21"/>
      <c r="L852" s="13"/>
      <c r="M852" s="13"/>
      <c r="N852" s="13"/>
      <c r="O852" s="13"/>
      <c r="P852" s="15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</row>
    <row r="853" spans="1:45">
      <c r="A853" s="10"/>
      <c r="B853" s="10"/>
      <c r="C853" s="10"/>
      <c r="D853" s="10"/>
      <c r="E853" s="21"/>
      <c r="F853" s="21"/>
      <c r="G853" s="21"/>
      <c r="H853" s="21"/>
      <c r="I853" s="21"/>
      <c r="J853" s="21"/>
      <c r="K853" s="21"/>
      <c r="L853" s="13"/>
      <c r="M853" s="13"/>
      <c r="N853" s="13"/>
      <c r="O853" s="13"/>
      <c r="P853" s="15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</row>
    <row r="854" spans="1:45">
      <c r="A854" s="10"/>
      <c r="B854" s="10"/>
      <c r="C854" s="10"/>
      <c r="D854" s="10"/>
      <c r="E854" s="21"/>
      <c r="F854" s="21"/>
      <c r="G854" s="21"/>
      <c r="H854" s="21"/>
      <c r="I854" s="21"/>
      <c r="J854" s="21"/>
      <c r="K854" s="21"/>
      <c r="L854" s="13"/>
      <c r="M854" s="13"/>
      <c r="N854" s="13"/>
      <c r="O854" s="13"/>
      <c r="P854" s="15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</row>
    <row r="855" spans="1:45">
      <c r="A855" s="10"/>
      <c r="B855" s="10"/>
      <c r="C855" s="10"/>
      <c r="D855" s="10"/>
      <c r="E855" s="21"/>
      <c r="F855" s="21"/>
      <c r="G855" s="21"/>
      <c r="H855" s="21"/>
      <c r="I855" s="21"/>
      <c r="J855" s="21"/>
      <c r="K855" s="21"/>
      <c r="L855" s="13"/>
      <c r="M855" s="13"/>
      <c r="N855" s="13"/>
      <c r="O855" s="13"/>
      <c r="P855" s="15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</row>
    <row r="856" spans="1:45">
      <c r="A856" s="10"/>
      <c r="B856" s="10"/>
      <c r="C856" s="10"/>
      <c r="D856" s="10"/>
      <c r="E856" s="21"/>
      <c r="F856" s="21"/>
      <c r="G856" s="21"/>
      <c r="H856" s="21"/>
      <c r="I856" s="21"/>
      <c r="J856" s="21"/>
      <c r="K856" s="21"/>
      <c r="L856" s="13"/>
      <c r="M856" s="13"/>
      <c r="N856" s="13"/>
      <c r="O856" s="13"/>
      <c r="P856" s="15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</row>
    <row r="857" spans="1:45">
      <c r="A857" s="10"/>
      <c r="B857" s="10"/>
      <c r="C857" s="10"/>
      <c r="D857" s="10"/>
      <c r="E857" s="21"/>
      <c r="F857" s="21"/>
      <c r="G857" s="21"/>
      <c r="H857" s="21"/>
      <c r="I857" s="21"/>
      <c r="J857" s="21"/>
      <c r="K857" s="21"/>
      <c r="L857" s="13"/>
      <c r="M857" s="13"/>
      <c r="N857" s="13"/>
      <c r="O857" s="13"/>
      <c r="P857" s="15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</row>
    <row r="858" spans="1:45">
      <c r="A858" s="10"/>
      <c r="B858" s="10"/>
      <c r="C858" s="10"/>
      <c r="D858" s="10"/>
      <c r="E858" s="21"/>
      <c r="F858" s="21"/>
      <c r="G858" s="21"/>
      <c r="H858" s="21"/>
      <c r="I858" s="21"/>
      <c r="J858" s="21"/>
      <c r="K858" s="21"/>
      <c r="L858" s="13"/>
      <c r="M858" s="13"/>
      <c r="N858" s="13"/>
      <c r="O858" s="13"/>
      <c r="P858" s="15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</row>
    <row r="859" spans="1:45">
      <c r="A859" s="10"/>
      <c r="B859" s="10"/>
      <c r="C859" s="10"/>
      <c r="D859" s="10"/>
      <c r="E859" s="21"/>
      <c r="F859" s="21"/>
      <c r="G859" s="21"/>
      <c r="H859" s="21"/>
      <c r="I859" s="21"/>
      <c r="J859" s="21"/>
      <c r="K859" s="21"/>
      <c r="L859" s="13"/>
      <c r="M859" s="13"/>
      <c r="N859" s="13"/>
      <c r="O859" s="13"/>
      <c r="P859" s="15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</row>
    <row r="860" spans="1:45">
      <c r="A860" s="10"/>
      <c r="B860" s="10"/>
      <c r="C860" s="10"/>
      <c r="D860" s="10"/>
      <c r="E860" s="21"/>
      <c r="F860" s="21"/>
      <c r="G860" s="21"/>
      <c r="H860" s="21"/>
      <c r="I860" s="21"/>
      <c r="J860" s="21"/>
      <c r="K860" s="21"/>
      <c r="L860" s="13"/>
      <c r="M860" s="13"/>
      <c r="N860" s="13"/>
      <c r="O860" s="13"/>
      <c r="P860" s="15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</row>
    <row r="861" spans="1:45">
      <c r="A861" s="10"/>
      <c r="B861" s="10"/>
      <c r="C861" s="10"/>
      <c r="D861" s="10"/>
      <c r="E861" s="21"/>
      <c r="F861" s="21"/>
      <c r="G861" s="21"/>
      <c r="H861" s="21"/>
      <c r="I861" s="21"/>
      <c r="J861" s="21"/>
      <c r="K861" s="21"/>
      <c r="L861" s="13"/>
      <c r="M861" s="13"/>
      <c r="N861" s="13"/>
      <c r="O861" s="13"/>
      <c r="P861" s="15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</row>
    <row r="862" spans="1:45">
      <c r="A862" s="10"/>
      <c r="B862" s="10"/>
      <c r="C862" s="10"/>
      <c r="D862" s="10"/>
      <c r="E862" s="21"/>
      <c r="F862" s="21"/>
      <c r="G862" s="21"/>
      <c r="H862" s="21"/>
      <c r="I862" s="21"/>
      <c r="J862" s="21"/>
      <c r="K862" s="21"/>
      <c r="L862" s="13"/>
      <c r="M862" s="13"/>
      <c r="N862" s="13"/>
      <c r="O862" s="13"/>
      <c r="P862" s="15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</row>
    <row r="863" spans="1:45">
      <c r="A863" s="10"/>
      <c r="B863" s="10"/>
      <c r="C863" s="10"/>
      <c r="D863" s="10"/>
      <c r="E863" s="21"/>
      <c r="F863" s="21"/>
      <c r="G863" s="21"/>
      <c r="H863" s="21"/>
      <c r="I863" s="21"/>
      <c r="J863" s="21"/>
      <c r="K863" s="21"/>
      <c r="L863" s="13"/>
      <c r="M863" s="13"/>
      <c r="N863" s="13"/>
      <c r="O863" s="13"/>
      <c r="P863" s="15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</row>
    <row r="864" spans="1:45">
      <c r="A864" s="10"/>
      <c r="B864" s="10"/>
      <c r="C864" s="10"/>
      <c r="D864" s="10"/>
      <c r="E864" s="21"/>
      <c r="F864" s="21"/>
      <c r="G864" s="21"/>
      <c r="H864" s="21"/>
      <c r="I864" s="21"/>
      <c r="J864" s="21"/>
      <c r="K864" s="21"/>
      <c r="L864" s="13"/>
      <c r="M864" s="13"/>
      <c r="N864" s="13"/>
      <c r="O864" s="13"/>
      <c r="P864" s="15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</row>
    <row r="865" spans="1:45">
      <c r="A865" s="10"/>
      <c r="B865" s="10"/>
      <c r="C865" s="10"/>
      <c r="D865" s="10"/>
      <c r="E865" s="21"/>
      <c r="F865" s="21"/>
      <c r="G865" s="21"/>
      <c r="H865" s="21"/>
      <c r="I865" s="21"/>
      <c r="J865" s="21"/>
      <c r="K865" s="21"/>
      <c r="L865" s="13"/>
      <c r="M865" s="13"/>
      <c r="N865" s="13"/>
      <c r="O865" s="13"/>
      <c r="P865" s="15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</row>
    <row r="866" spans="1:45">
      <c r="A866" s="10"/>
      <c r="B866" s="10"/>
      <c r="C866" s="10"/>
      <c r="D866" s="10"/>
      <c r="E866" s="21"/>
      <c r="F866" s="21"/>
      <c r="G866" s="21"/>
      <c r="H866" s="21"/>
      <c r="I866" s="21"/>
      <c r="J866" s="21"/>
      <c r="K866" s="21"/>
      <c r="L866" s="13"/>
      <c r="M866" s="13"/>
      <c r="N866" s="13"/>
      <c r="O866" s="13"/>
      <c r="P866" s="15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</row>
    <row r="867" spans="1:45">
      <c r="A867" s="10"/>
      <c r="B867" s="10"/>
      <c r="C867" s="10"/>
      <c r="D867" s="10"/>
      <c r="E867" s="21"/>
      <c r="F867" s="21"/>
      <c r="G867" s="21"/>
      <c r="H867" s="21"/>
      <c r="I867" s="21"/>
      <c r="J867" s="21"/>
      <c r="K867" s="21"/>
      <c r="L867" s="13"/>
      <c r="M867" s="13"/>
      <c r="N867" s="13"/>
      <c r="O867" s="13"/>
      <c r="P867" s="15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</row>
    <row r="868" spans="1:45">
      <c r="A868" s="10"/>
      <c r="B868" s="10"/>
      <c r="C868" s="10"/>
      <c r="D868" s="10"/>
      <c r="E868" s="21"/>
      <c r="F868" s="21"/>
      <c r="G868" s="21"/>
      <c r="H868" s="21"/>
      <c r="I868" s="21"/>
      <c r="J868" s="21"/>
      <c r="K868" s="21"/>
      <c r="L868" s="13"/>
      <c r="M868" s="13"/>
      <c r="N868" s="13"/>
      <c r="O868" s="13"/>
      <c r="P868" s="15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</row>
    <row r="869" spans="1:45">
      <c r="A869" s="10"/>
      <c r="B869" s="10"/>
      <c r="C869" s="10"/>
      <c r="D869" s="10"/>
      <c r="E869" s="21"/>
      <c r="F869" s="21"/>
      <c r="G869" s="21"/>
      <c r="H869" s="21"/>
      <c r="I869" s="21"/>
      <c r="J869" s="21"/>
      <c r="K869" s="21"/>
      <c r="L869" s="13"/>
      <c r="M869" s="13"/>
      <c r="N869" s="13"/>
      <c r="O869" s="13"/>
      <c r="P869" s="15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</row>
    <row r="870" spans="1:45">
      <c r="A870" s="10"/>
      <c r="B870" s="10"/>
      <c r="C870" s="10"/>
      <c r="D870" s="10"/>
      <c r="E870" s="21"/>
      <c r="F870" s="21"/>
      <c r="G870" s="21"/>
      <c r="H870" s="21"/>
      <c r="I870" s="21"/>
      <c r="J870" s="21"/>
      <c r="K870" s="21"/>
      <c r="L870" s="13"/>
      <c r="M870" s="13"/>
      <c r="N870" s="13"/>
      <c r="O870" s="13"/>
      <c r="P870" s="15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</row>
    <row r="871" spans="1:45">
      <c r="A871" s="10"/>
      <c r="B871" s="10"/>
      <c r="C871" s="10"/>
      <c r="D871" s="10"/>
      <c r="E871" s="21"/>
      <c r="F871" s="21"/>
      <c r="G871" s="21"/>
      <c r="H871" s="21"/>
      <c r="I871" s="21"/>
      <c r="J871" s="21"/>
      <c r="K871" s="21"/>
      <c r="L871" s="13"/>
      <c r="M871" s="13"/>
      <c r="N871" s="13"/>
      <c r="O871" s="13"/>
      <c r="P871" s="15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</row>
    <row r="872" spans="1:45">
      <c r="A872" s="10"/>
      <c r="B872" s="10"/>
      <c r="C872" s="10"/>
      <c r="D872" s="10"/>
      <c r="E872" s="21"/>
      <c r="F872" s="21"/>
      <c r="G872" s="21"/>
      <c r="H872" s="21"/>
      <c r="I872" s="21"/>
      <c r="J872" s="21"/>
      <c r="K872" s="21"/>
      <c r="L872" s="13"/>
      <c r="M872" s="13"/>
      <c r="N872" s="13"/>
      <c r="O872" s="13"/>
      <c r="P872" s="15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</row>
    <row r="873" spans="1:45">
      <c r="A873" s="10"/>
      <c r="B873" s="10"/>
      <c r="C873" s="10"/>
      <c r="D873" s="10"/>
      <c r="E873" s="21"/>
      <c r="F873" s="21"/>
      <c r="G873" s="21"/>
      <c r="H873" s="21"/>
      <c r="I873" s="21"/>
      <c r="J873" s="21"/>
      <c r="K873" s="21"/>
      <c r="L873" s="13"/>
      <c r="M873" s="13"/>
      <c r="N873" s="13"/>
      <c r="O873" s="13"/>
      <c r="P873" s="15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</row>
    <row r="874" spans="1:45">
      <c r="A874" s="10"/>
      <c r="B874" s="10"/>
      <c r="C874" s="10"/>
      <c r="D874" s="10"/>
      <c r="E874" s="21"/>
      <c r="F874" s="21"/>
      <c r="G874" s="21"/>
      <c r="H874" s="21"/>
      <c r="I874" s="21"/>
      <c r="J874" s="21"/>
      <c r="K874" s="21"/>
      <c r="L874" s="13"/>
      <c r="M874" s="13"/>
      <c r="N874" s="13"/>
      <c r="O874" s="13"/>
      <c r="P874" s="15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</row>
    <row r="875" spans="1:45">
      <c r="A875" s="10"/>
      <c r="B875" s="10"/>
      <c r="C875" s="10"/>
      <c r="D875" s="10"/>
      <c r="E875" s="21"/>
      <c r="F875" s="21"/>
      <c r="G875" s="21"/>
      <c r="H875" s="21"/>
      <c r="I875" s="21"/>
      <c r="J875" s="21"/>
      <c r="K875" s="21"/>
      <c r="L875" s="13"/>
      <c r="M875" s="13"/>
      <c r="N875" s="13"/>
      <c r="O875" s="13"/>
      <c r="P875" s="15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</row>
    <row r="876" spans="1:45">
      <c r="A876" s="10"/>
      <c r="B876" s="10"/>
      <c r="C876" s="10"/>
      <c r="D876" s="10"/>
      <c r="E876" s="21"/>
      <c r="F876" s="21"/>
      <c r="G876" s="21"/>
      <c r="H876" s="21"/>
      <c r="I876" s="21"/>
      <c r="J876" s="21"/>
      <c r="K876" s="21"/>
      <c r="L876" s="13"/>
      <c r="M876" s="13"/>
      <c r="N876" s="13"/>
      <c r="O876" s="13"/>
      <c r="P876" s="15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</row>
    <row r="877" spans="1:45">
      <c r="A877" s="10"/>
      <c r="B877" s="10"/>
      <c r="C877" s="10"/>
      <c r="D877" s="10"/>
      <c r="E877" s="21"/>
      <c r="F877" s="21"/>
      <c r="G877" s="21"/>
      <c r="H877" s="21"/>
      <c r="I877" s="21"/>
      <c r="J877" s="21"/>
      <c r="K877" s="21"/>
      <c r="L877" s="13"/>
      <c r="M877" s="13"/>
      <c r="N877" s="13"/>
      <c r="O877" s="13"/>
      <c r="P877" s="15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</row>
    <row r="878" spans="1:45">
      <c r="A878" s="10"/>
      <c r="B878" s="10"/>
      <c r="C878" s="10"/>
      <c r="D878" s="10"/>
      <c r="E878" s="21"/>
      <c r="F878" s="21"/>
      <c r="G878" s="21"/>
      <c r="H878" s="21"/>
      <c r="I878" s="21"/>
      <c r="J878" s="21"/>
      <c r="K878" s="21"/>
      <c r="L878" s="13"/>
      <c r="M878" s="13"/>
      <c r="N878" s="13"/>
      <c r="O878" s="13"/>
      <c r="P878" s="15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</row>
    <row r="879" spans="1:45">
      <c r="A879" s="10"/>
      <c r="B879" s="10"/>
      <c r="C879" s="10"/>
      <c r="D879" s="10"/>
      <c r="E879" s="21"/>
      <c r="F879" s="21"/>
      <c r="G879" s="21"/>
      <c r="H879" s="21"/>
      <c r="I879" s="21"/>
      <c r="J879" s="21"/>
      <c r="K879" s="21"/>
      <c r="L879" s="13"/>
      <c r="M879" s="13"/>
      <c r="N879" s="13"/>
      <c r="O879" s="13"/>
      <c r="P879" s="15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</row>
    <row r="880" spans="1:45">
      <c r="A880" s="10"/>
      <c r="B880" s="10"/>
      <c r="C880" s="10"/>
      <c r="D880" s="10"/>
      <c r="E880" s="21"/>
      <c r="F880" s="21"/>
      <c r="G880" s="21"/>
      <c r="H880" s="21"/>
      <c r="I880" s="21"/>
      <c r="J880" s="21"/>
      <c r="K880" s="21"/>
      <c r="L880" s="13"/>
      <c r="M880" s="13"/>
      <c r="N880" s="13"/>
      <c r="O880" s="13"/>
      <c r="P880" s="15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</row>
    <row r="881" spans="1:45">
      <c r="A881" s="10"/>
      <c r="B881" s="10"/>
      <c r="C881" s="10"/>
      <c r="D881" s="10"/>
      <c r="E881" s="21"/>
      <c r="F881" s="21"/>
      <c r="G881" s="21"/>
      <c r="H881" s="21"/>
      <c r="I881" s="21"/>
      <c r="J881" s="21"/>
      <c r="K881" s="21"/>
      <c r="L881" s="13"/>
      <c r="M881" s="13"/>
      <c r="N881" s="13"/>
      <c r="O881" s="13"/>
      <c r="P881" s="15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</row>
    <row r="882" spans="1:45">
      <c r="A882" s="10"/>
      <c r="B882" s="10"/>
      <c r="C882" s="10"/>
      <c r="D882" s="10"/>
      <c r="E882" s="21"/>
      <c r="F882" s="21"/>
      <c r="G882" s="21"/>
      <c r="H882" s="21"/>
      <c r="I882" s="21"/>
      <c r="J882" s="21"/>
      <c r="K882" s="21"/>
      <c r="L882" s="13"/>
      <c r="M882" s="13"/>
      <c r="N882" s="13"/>
      <c r="O882" s="13"/>
      <c r="P882" s="15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</row>
    <row r="883" spans="1:45">
      <c r="A883" s="10"/>
      <c r="B883" s="10"/>
      <c r="C883" s="10"/>
      <c r="D883" s="10"/>
      <c r="E883" s="21"/>
      <c r="F883" s="21"/>
      <c r="G883" s="21"/>
      <c r="H883" s="21"/>
      <c r="I883" s="21"/>
      <c r="J883" s="21"/>
      <c r="K883" s="21"/>
      <c r="L883" s="13"/>
      <c r="M883" s="13"/>
      <c r="N883" s="13"/>
      <c r="O883" s="13"/>
      <c r="P883" s="15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</row>
    <row r="884" spans="1:45">
      <c r="A884" s="10"/>
      <c r="B884" s="10"/>
      <c r="C884" s="10"/>
      <c r="D884" s="10"/>
      <c r="E884" s="21"/>
      <c r="F884" s="21"/>
      <c r="G884" s="21"/>
      <c r="H884" s="21"/>
      <c r="I884" s="21"/>
      <c r="J884" s="21"/>
      <c r="K884" s="21"/>
      <c r="L884" s="13"/>
      <c r="M884" s="13"/>
      <c r="N884" s="13"/>
      <c r="O884" s="13"/>
      <c r="P884" s="15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</row>
    <row r="885" spans="1:45">
      <c r="A885" s="10"/>
      <c r="B885" s="10"/>
      <c r="C885" s="10"/>
      <c r="D885" s="10"/>
      <c r="E885" s="21"/>
      <c r="F885" s="21"/>
      <c r="G885" s="21"/>
      <c r="H885" s="21"/>
      <c r="I885" s="21"/>
      <c r="J885" s="21"/>
      <c r="K885" s="21"/>
      <c r="L885" s="13"/>
      <c r="M885" s="13"/>
      <c r="N885" s="13"/>
      <c r="O885" s="13"/>
      <c r="P885" s="15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</row>
    <row r="886" spans="1:45">
      <c r="A886" s="10"/>
      <c r="B886" s="10"/>
      <c r="C886" s="10"/>
      <c r="D886" s="10"/>
      <c r="E886" s="21"/>
      <c r="F886" s="21"/>
      <c r="G886" s="21"/>
      <c r="H886" s="21"/>
      <c r="I886" s="21"/>
      <c r="J886" s="21"/>
      <c r="K886" s="21"/>
      <c r="L886" s="13"/>
      <c r="M886" s="13"/>
      <c r="N886" s="13"/>
      <c r="O886" s="13"/>
      <c r="P886" s="15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</row>
    <row r="887" spans="1:45">
      <c r="A887" s="10"/>
      <c r="B887" s="10"/>
      <c r="C887" s="10"/>
      <c r="D887" s="10"/>
      <c r="E887" s="21"/>
      <c r="F887" s="21"/>
      <c r="G887" s="21"/>
      <c r="H887" s="21"/>
      <c r="I887" s="21"/>
      <c r="J887" s="21"/>
      <c r="K887" s="21"/>
      <c r="L887" s="13"/>
      <c r="M887" s="13"/>
      <c r="N887" s="13"/>
      <c r="O887" s="13"/>
      <c r="P887" s="15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</row>
    <row r="888" spans="1:45">
      <c r="A888" s="10"/>
      <c r="B888" s="10"/>
      <c r="C888" s="10"/>
      <c r="D888" s="10"/>
      <c r="E888" s="21"/>
      <c r="F888" s="21"/>
      <c r="G888" s="21"/>
      <c r="H888" s="21"/>
      <c r="I888" s="21"/>
      <c r="J888" s="21"/>
      <c r="K888" s="21"/>
      <c r="L888" s="13"/>
      <c r="M888" s="13"/>
      <c r="N888" s="13"/>
      <c r="O888" s="13"/>
      <c r="P888" s="15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</row>
    <row r="889" spans="1:45">
      <c r="A889" s="10"/>
      <c r="B889" s="10"/>
      <c r="C889" s="10"/>
      <c r="D889" s="10"/>
      <c r="E889" s="21"/>
      <c r="F889" s="21"/>
      <c r="G889" s="21"/>
      <c r="H889" s="21"/>
      <c r="I889" s="21"/>
      <c r="J889" s="21"/>
      <c r="K889" s="21"/>
      <c r="L889" s="13"/>
      <c r="M889" s="13"/>
      <c r="N889" s="13"/>
      <c r="O889" s="13"/>
      <c r="P889" s="15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</row>
    <row r="890" spans="1:45">
      <c r="A890" s="10"/>
      <c r="B890" s="10"/>
      <c r="C890" s="10"/>
      <c r="D890" s="10"/>
      <c r="E890" s="21"/>
      <c r="F890" s="21"/>
      <c r="G890" s="21"/>
      <c r="H890" s="21"/>
      <c r="I890" s="21"/>
      <c r="J890" s="21"/>
      <c r="K890" s="21"/>
      <c r="L890" s="13"/>
      <c r="M890" s="13"/>
      <c r="N890" s="13"/>
      <c r="O890" s="13"/>
      <c r="P890" s="15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</row>
    <row r="891" spans="1:45">
      <c r="A891" s="10"/>
      <c r="B891" s="10"/>
      <c r="C891" s="10"/>
      <c r="D891" s="10"/>
      <c r="E891" s="21"/>
      <c r="F891" s="21"/>
      <c r="G891" s="21"/>
      <c r="H891" s="21"/>
      <c r="I891" s="21"/>
      <c r="J891" s="21"/>
      <c r="K891" s="21"/>
      <c r="L891" s="13"/>
      <c r="M891" s="13"/>
      <c r="N891" s="13"/>
      <c r="O891" s="13"/>
      <c r="P891" s="15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</row>
    <row r="892" spans="1:45">
      <c r="A892" s="10"/>
      <c r="B892" s="10"/>
      <c r="C892" s="10"/>
      <c r="D892" s="10"/>
      <c r="E892" s="21"/>
      <c r="F892" s="21"/>
      <c r="G892" s="21"/>
      <c r="H892" s="21"/>
      <c r="I892" s="21"/>
      <c r="J892" s="21"/>
      <c r="K892" s="21"/>
      <c r="L892" s="13"/>
      <c r="M892" s="13"/>
      <c r="N892" s="13"/>
      <c r="O892" s="13"/>
      <c r="P892" s="15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</row>
    <row r="893" spans="1:45">
      <c r="A893" s="10"/>
      <c r="B893" s="10"/>
      <c r="C893" s="10"/>
      <c r="D893" s="10"/>
      <c r="E893" s="21"/>
      <c r="F893" s="21"/>
      <c r="G893" s="21"/>
      <c r="H893" s="21"/>
      <c r="I893" s="21"/>
      <c r="J893" s="21"/>
      <c r="K893" s="21"/>
      <c r="L893" s="13"/>
      <c r="M893" s="13"/>
      <c r="N893" s="13"/>
      <c r="O893" s="13"/>
      <c r="P893" s="15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</row>
    <row r="894" spans="1:45">
      <c r="A894" s="10"/>
      <c r="B894" s="10"/>
      <c r="C894" s="10"/>
      <c r="D894" s="10"/>
      <c r="E894" s="21"/>
      <c r="F894" s="21"/>
      <c r="G894" s="21"/>
      <c r="H894" s="21"/>
      <c r="I894" s="21"/>
      <c r="J894" s="21"/>
      <c r="K894" s="21"/>
      <c r="L894" s="13"/>
      <c r="M894" s="13"/>
      <c r="N894" s="13"/>
      <c r="O894" s="13"/>
      <c r="P894" s="15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</row>
    <row r="895" spans="1:45">
      <c r="A895" s="10"/>
      <c r="B895" s="10"/>
      <c r="C895" s="10"/>
      <c r="D895" s="10"/>
      <c r="E895" s="21"/>
      <c r="F895" s="21"/>
      <c r="G895" s="21"/>
      <c r="H895" s="21"/>
      <c r="I895" s="21"/>
      <c r="J895" s="21"/>
      <c r="K895" s="21"/>
      <c r="L895" s="13"/>
      <c r="M895" s="13"/>
      <c r="N895" s="13"/>
      <c r="O895" s="13"/>
      <c r="P895" s="15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</row>
    <row r="896" spans="1:45">
      <c r="A896" s="10"/>
      <c r="B896" s="10"/>
      <c r="C896" s="10"/>
      <c r="D896" s="10"/>
      <c r="E896" s="21"/>
      <c r="F896" s="21"/>
      <c r="G896" s="21"/>
      <c r="H896" s="21"/>
      <c r="I896" s="21"/>
      <c r="J896" s="21"/>
      <c r="K896" s="21"/>
      <c r="L896" s="13"/>
      <c r="M896" s="13"/>
      <c r="N896" s="13"/>
      <c r="O896" s="13"/>
      <c r="P896" s="15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</row>
    <row r="897" spans="1:45">
      <c r="A897" s="10"/>
      <c r="B897" s="10"/>
      <c r="C897" s="10"/>
      <c r="D897" s="10"/>
      <c r="E897" s="21"/>
      <c r="F897" s="21"/>
      <c r="G897" s="21"/>
      <c r="H897" s="21"/>
      <c r="I897" s="21"/>
      <c r="J897" s="21"/>
      <c r="K897" s="21"/>
      <c r="L897" s="13"/>
      <c r="M897" s="13"/>
      <c r="N897" s="13"/>
      <c r="O897" s="13"/>
      <c r="P897" s="15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</row>
    <row r="898" spans="1:45">
      <c r="A898" s="10"/>
      <c r="B898" s="10"/>
      <c r="C898" s="10"/>
      <c r="D898" s="10"/>
      <c r="E898" s="21"/>
      <c r="F898" s="21"/>
      <c r="G898" s="21"/>
      <c r="H898" s="21"/>
      <c r="I898" s="21"/>
      <c r="J898" s="21"/>
      <c r="K898" s="21"/>
      <c r="L898" s="13"/>
      <c r="M898" s="13"/>
      <c r="N898" s="13"/>
      <c r="O898" s="13"/>
      <c r="P898" s="15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</row>
    <row r="899" spans="1:45">
      <c r="A899" s="10"/>
      <c r="B899" s="10"/>
      <c r="C899" s="10"/>
      <c r="D899" s="10"/>
      <c r="E899" s="21"/>
      <c r="F899" s="21"/>
      <c r="G899" s="21"/>
      <c r="H899" s="21"/>
      <c r="I899" s="21"/>
      <c r="J899" s="21"/>
      <c r="K899" s="21"/>
      <c r="L899" s="13"/>
      <c r="M899" s="13"/>
      <c r="N899" s="13"/>
      <c r="O899" s="13"/>
      <c r="P899" s="15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</row>
    <row r="900" spans="1:45">
      <c r="A900" s="10"/>
      <c r="B900" s="10"/>
      <c r="C900" s="10"/>
      <c r="D900" s="10"/>
      <c r="E900" s="21"/>
      <c r="F900" s="21"/>
      <c r="G900" s="21"/>
      <c r="H900" s="21"/>
      <c r="I900" s="21"/>
      <c r="J900" s="21"/>
      <c r="K900" s="21"/>
      <c r="L900" s="13"/>
      <c r="M900" s="13"/>
      <c r="N900" s="13"/>
      <c r="O900" s="13"/>
      <c r="P900" s="15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</row>
    <row r="901" spans="1:45">
      <c r="A901" s="10"/>
      <c r="B901" s="10"/>
      <c r="C901" s="10"/>
      <c r="D901" s="10"/>
      <c r="E901" s="21"/>
      <c r="F901" s="21"/>
      <c r="G901" s="21"/>
      <c r="H901" s="21"/>
      <c r="I901" s="21"/>
      <c r="J901" s="21"/>
      <c r="K901" s="21"/>
      <c r="L901" s="13"/>
      <c r="M901" s="13"/>
      <c r="N901" s="13"/>
      <c r="O901" s="13"/>
      <c r="P901" s="15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</row>
    <row r="902" spans="1:45">
      <c r="A902" s="10"/>
      <c r="B902" s="10"/>
      <c r="C902" s="10"/>
      <c r="D902" s="10"/>
      <c r="E902" s="21"/>
      <c r="F902" s="21"/>
      <c r="G902" s="21"/>
      <c r="H902" s="21"/>
      <c r="I902" s="21"/>
      <c r="J902" s="21"/>
      <c r="K902" s="21"/>
      <c r="L902" s="13"/>
      <c r="M902" s="13"/>
      <c r="N902" s="13"/>
      <c r="O902" s="13"/>
      <c r="P902" s="15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</row>
    <row r="903" spans="1:45">
      <c r="A903" s="10"/>
      <c r="B903" s="10"/>
      <c r="C903" s="10"/>
      <c r="D903" s="10"/>
      <c r="E903" s="21"/>
      <c r="F903" s="21"/>
      <c r="G903" s="21"/>
      <c r="H903" s="21"/>
      <c r="I903" s="21"/>
      <c r="J903" s="21"/>
      <c r="K903" s="21"/>
      <c r="L903" s="13"/>
      <c r="M903" s="13"/>
      <c r="N903" s="13"/>
      <c r="O903" s="13"/>
      <c r="P903" s="15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</row>
    <row r="904" spans="1:45">
      <c r="A904" s="10"/>
      <c r="B904" s="10"/>
      <c r="C904" s="10"/>
      <c r="D904" s="10"/>
      <c r="E904" s="21"/>
      <c r="F904" s="21"/>
      <c r="G904" s="21"/>
      <c r="H904" s="21"/>
      <c r="I904" s="21"/>
      <c r="J904" s="21"/>
      <c r="K904" s="21"/>
      <c r="L904" s="13"/>
      <c r="M904" s="13"/>
      <c r="N904" s="13"/>
      <c r="O904" s="13"/>
      <c r="P904" s="15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</row>
    <row r="905" spans="1:45">
      <c r="A905" s="10"/>
      <c r="B905" s="10"/>
      <c r="C905" s="10"/>
      <c r="D905" s="10"/>
      <c r="E905" s="21"/>
      <c r="F905" s="21"/>
      <c r="G905" s="21"/>
      <c r="H905" s="21"/>
      <c r="I905" s="21"/>
      <c r="J905" s="21"/>
      <c r="K905" s="21"/>
      <c r="L905" s="13"/>
      <c r="M905" s="13"/>
      <c r="N905" s="13"/>
      <c r="O905" s="13"/>
      <c r="P905" s="15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</row>
    <row r="906" spans="1:45">
      <c r="A906" s="10"/>
      <c r="B906" s="10"/>
      <c r="C906" s="10"/>
      <c r="D906" s="10"/>
      <c r="E906" s="21"/>
      <c r="F906" s="21"/>
      <c r="G906" s="21"/>
      <c r="H906" s="21"/>
      <c r="I906" s="21"/>
      <c r="J906" s="21"/>
      <c r="K906" s="21"/>
      <c r="L906" s="13"/>
      <c r="M906" s="13"/>
      <c r="N906" s="13"/>
      <c r="O906" s="13"/>
      <c r="P906" s="15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</row>
    <row r="907" spans="1:45">
      <c r="A907" s="10"/>
      <c r="B907" s="10"/>
      <c r="C907" s="10"/>
      <c r="D907" s="10"/>
      <c r="E907" s="21"/>
      <c r="F907" s="21"/>
      <c r="G907" s="21"/>
      <c r="H907" s="21"/>
      <c r="I907" s="21"/>
      <c r="J907" s="21"/>
      <c r="K907" s="21"/>
      <c r="L907" s="13"/>
      <c r="M907" s="13"/>
      <c r="N907" s="13"/>
      <c r="O907" s="13"/>
      <c r="P907" s="15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</row>
    <row r="908" spans="1:45">
      <c r="A908" s="10"/>
      <c r="B908" s="10"/>
      <c r="C908" s="10"/>
      <c r="D908" s="10"/>
      <c r="E908" s="21"/>
      <c r="F908" s="21"/>
      <c r="G908" s="21"/>
      <c r="H908" s="21"/>
      <c r="I908" s="21"/>
      <c r="J908" s="21"/>
      <c r="K908" s="21"/>
      <c r="L908" s="13"/>
      <c r="M908" s="13"/>
      <c r="N908" s="13"/>
      <c r="O908" s="13"/>
      <c r="P908" s="15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</row>
    <row r="909" spans="1:45">
      <c r="A909" s="10"/>
      <c r="B909" s="10"/>
      <c r="C909" s="10"/>
      <c r="D909" s="10"/>
      <c r="E909" s="21"/>
      <c r="F909" s="21"/>
      <c r="G909" s="21"/>
      <c r="H909" s="21"/>
      <c r="I909" s="21"/>
      <c r="J909" s="21"/>
      <c r="K909" s="21"/>
      <c r="L909" s="13"/>
      <c r="M909" s="13"/>
      <c r="N909" s="13"/>
      <c r="O909" s="13"/>
      <c r="P909" s="15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</row>
    <row r="910" spans="1:45">
      <c r="A910" s="10"/>
      <c r="B910" s="10"/>
      <c r="C910" s="10"/>
      <c r="D910" s="10"/>
      <c r="E910" s="21"/>
      <c r="F910" s="21"/>
      <c r="G910" s="21"/>
      <c r="H910" s="21"/>
      <c r="I910" s="21"/>
      <c r="J910" s="21"/>
      <c r="K910" s="21"/>
      <c r="L910" s="13"/>
      <c r="M910" s="13"/>
      <c r="N910" s="13"/>
      <c r="O910" s="13"/>
      <c r="P910" s="15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</row>
    <row r="911" spans="1:45">
      <c r="A911" s="10"/>
      <c r="B911" s="10"/>
      <c r="C911" s="10"/>
      <c r="D911" s="10"/>
      <c r="E911" s="21"/>
      <c r="F911" s="21"/>
      <c r="G911" s="21"/>
      <c r="H911" s="21"/>
      <c r="I911" s="21"/>
      <c r="J911" s="21"/>
      <c r="K911" s="21"/>
      <c r="L911" s="13"/>
      <c r="M911" s="13"/>
      <c r="N911" s="13"/>
      <c r="O911" s="13"/>
      <c r="P911" s="15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</row>
    <row r="912" spans="1:45">
      <c r="A912" s="10"/>
      <c r="B912" s="10"/>
      <c r="C912" s="10"/>
      <c r="D912" s="10"/>
      <c r="E912" s="21"/>
      <c r="F912" s="21"/>
      <c r="G912" s="21"/>
      <c r="H912" s="21"/>
      <c r="I912" s="21"/>
      <c r="J912" s="21"/>
      <c r="K912" s="21"/>
      <c r="L912" s="13"/>
      <c r="M912" s="13"/>
      <c r="N912" s="13"/>
      <c r="O912" s="13"/>
      <c r="P912" s="15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</row>
    <row r="913" spans="1:45">
      <c r="A913" s="10"/>
      <c r="B913" s="10"/>
      <c r="C913" s="10"/>
      <c r="D913" s="10"/>
      <c r="E913" s="21"/>
      <c r="F913" s="21"/>
      <c r="G913" s="21"/>
      <c r="H913" s="21"/>
      <c r="I913" s="21"/>
      <c r="J913" s="21"/>
      <c r="K913" s="21"/>
      <c r="L913" s="13"/>
      <c r="M913" s="13"/>
      <c r="N913" s="13"/>
      <c r="O913" s="13"/>
      <c r="P913" s="15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</row>
    <row r="914" spans="1:45">
      <c r="A914" s="10"/>
      <c r="B914" s="10"/>
      <c r="C914" s="10"/>
      <c r="D914" s="10"/>
      <c r="E914" s="21"/>
      <c r="F914" s="21"/>
      <c r="G914" s="21"/>
      <c r="H914" s="21"/>
      <c r="I914" s="21"/>
      <c r="J914" s="21"/>
      <c r="K914" s="21"/>
      <c r="L914" s="13"/>
      <c r="M914" s="13"/>
      <c r="N914" s="13"/>
      <c r="O914" s="13"/>
      <c r="P914" s="15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</row>
    <row r="915" spans="1:45">
      <c r="A915" s="10"/>
      <c r="B915" s="10"/>
      <c r="C915" s="10"/>
      <c r="D915" s="10"/>
      <c r="E915" s="21"/>
      <c r="F915" s="21"/>
      <c r="G915" s="21"/>
      <c r="H915" s="21"/>
      <c r="I915" s="21"/>
      <c r="J915" s="21"/>
      <c r="K915" s="21"/>
      <c r="L915" s="13"/>
      <c r="M915" s="13"/>
      <c r="N915" s="13"/>
      <c r="O915" s="13"/>
      <c r="P915" s="15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</row>
    <row r="916" spans="1:45">
      <c r="A916" s="10"/>
      <c r="B916" s="10"/>
      <c r="C916" s="10"/>
      <c r="D916" s="10"/>
      <c r="E916" s="21"/>
      <c r="F916" s="21"/>
      <c r="G916" s="21"/>
      <c r="H916" s="21"/>
      <c r="I916" s="21"/>
      <c r="J916" s="21"/>
      <c r="K916" s="21"/>
      <c r="L916" s="13"/>
      <c r="M916" s="13"/>
      <c r="N916" s="13"/>
      <c r="O916" s="13"/>
      <c r="P916" s="15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</row>
    <row r="917" spans="1:45">
      <c r="A917" s="10"/>
      <c r="B917" s="10"/>
      <c r="C917" s="10"/>
      <c r="D917" s="10"/>
      <c r="E917" s="21"/>
      <c r="F917" s="21"/>
      <c r="G917" s="21"/>
      <c r="H917" s="21"/>
      <c r="I917" s="21"/>
      <c r="J917" s="21"/>
      <c r="K917" s="21"/>
      <c r="L917" s="13"/>
      <c r="M917" s="13"/>
      <c r="N917" s="13"/>
      <c r="O917" s="13"/>
      <c r="P917" s="15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</row>
    <row r="918" spans="1:45">
      <c r="A918" s="10"/>
      <c r="B918" s="10"/>
      <c r="C918" s="10"/>
      <c r="D918" s="10"/>
      <c r="E918" s="21"/>
      <c r="F918" s="21"/>
      <c r="G918" s="21"/>
      <c r="H918" s="21"/>
      <c r="I918" s="21"/>
      <c r="J918" s="21"/>
      <c r="K918" s="21"/>
      <c r="L918" s="13"/>
      <c r="M918" s="13"/>
      <c r="N918" s="13"/>
      <c r="O918" s="13"/>
      <c r="P918" s="15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</row>
    <row r="919" spans="1:45">
      <c r="A919" s="10"/>
      <c r="B919" s="10"/>
      <c r="C919" s="10"/>
      <c r="D919" s="10"/>
      <c r="E919" s="21"/>
      <c r="F919" s="21"/>
      <c r="G919" s="21"/>
      <c r="H919" s="21"/>
      <c r="I919" s="21"/>
      <c r="J919" s="21"/>
      <c r="K919" s="21"/>
      <c r="L919" s="13"/>
      <c r="M919" s="13"/>
      <c r="N919" s="13"/>
      <c r="O919" s="13"/>
      <c r="P919" s="15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</row>
    <row r="920" spans="1:45">
      <c r="A920" s="10"/>
      <c r="B920" s="10"/>
      <c r="C920" s="10"/>
      <c r="D920" s="10"/>
      <c r="E920" s="21"/>
      <c r="F920" s="21"/>
      <c r="G920" s="21"/>
      <c r="H920" s="21"/>
      <c r="I920" s="21"/>
      <c r="J920" s="21"/>
      <c r="K920" s="21"/>
      <c r="L920" s="13"/>
      <c r="M920" s="13"/>
      <c r="N920" s="13"/>
      <c r="O920" s="13"/>
      <c r="P920" s="15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</row>
    <row r="921" spans="1:45">
      <c r="A921" s="10"/>
      <c r="B921" s="10"/>
      <c r="C921" s="10"/>
      <c r="D921" s="10"/>
      <c r="E921" s="21"/>
      <c r="F921" s="21"/>
      <c r="G921" s="21"/>
      <c r="H921" s="21"/>
      <c r="I921" s="21"/>
      <c r="J921" s="21"/>
      <c r="K921" s="21"/>
      <c r="L921" s="13"/>
      <c r="M921" s="13"/>
      <c r="N921" s="13"/>
      <c r="O921" s="13"/>
      <c r="P921" s="15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</row>
    <row r="922" spans="1:45">
      <c r="A922" s="10"/>
      <c r="B922" s="10"/>
      <c r="C922" s="10"/>
      <c r="D922" s="10"/>
      <c r="E922" s="21"/>
      <c r="F922" s="21"/>
      <c r="G922" s="21"/>
      <c r="H922" s="21"/>
      <c r="I922" s="21"/>
      <c r="J922" s="21"/>
      <c r="K922" s="21"/>
      <c r="L922" s="13"/>
      <c r="M922" s="13"/>
      <c r="N922" s="13"/>
      <c r="O922" s="13"/>
      <c r="P922" s="15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</row>
    <row r="923" spans="1:45">
      <c r="A923" s="10"/>
      <c r="B923" s="10"/>
      <c r="C923" s="10"/>
      <c r="D923" s="10"/>
      <c r="E923" s="21"/>
      <c r="F923" s="21"/>
      <c r="G923" s="21"/>
      <c r="H923" s="21"/>
      <c r="I923" s="21"/>
      <c r="J923" s="21"/>
      <c r="K923" s="21"/>
      <c r="L923" s="13"/>
      <c r="M923" s="13"/>
      <c r="N923" s="13"/>
      <c r="O923" s="13"/>
      <c r="P923" s="15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</row>
    <row r="924" spans="1:45">
      <c r="A924" s="10"/>
      <c r="B924" s="10"/>
      <c r="C924" s="10"/>
      <c r="D924" s="10"/>
      <c r="E924" s="21"/>
      <c r="F924" s="21"/>
      <c r="G924" s="21"/>
      <c r="H924" s="21"/>
      <c r="I924" s="21"/>
      <c r="J924" s="21"/>
      <c r="K924" s="21"/>
      <c r="L924" s="13"/>
      <c r="M924" s="13"/>
      <c r="N924" s="13"/>
      <c r="O924" s="13"/>
      <c r="P924" s="15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</row>
    <row r="925" spans="1:45">
      <c r="A925" s="10"/>
      <c r="B925" s="10"/>
      <c r="C925" s="10"/>
      <c r="D925" s="10"/>
      <c r="E925" s="21"/>
      <c r="F925" s="21"/>
      <c r="G925" s="21"/>
      <c r="H925" s="21"/>
      <c r="I925" s="21"/>
      <c r="J925" s="21"/>
      <c r="K925" s="21"/>
      <c r="L925" s="13"/>
      <c r="M925" s="13"/>
      <c r="N925" s="13"/>
      <c r="O925" s="13"/>
      <c r="P925" s="15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</row>
    <row r="926" spans="1:45">
      <c r="A926" s="10"/>
      <c r="B926" s="10"/>
      <c r="C926" s="10"/>
      <c r="D926" s="10"/>
      <c r="E926" s="21"/>
      <c r="F926" s="21"/>
      <c r="G926" s="21"/>
      <c r="H926" s="21"/>
      <c r="I926" s="21"/>
      <c r="J926" s="21"/>
      <c r="K926" s="21"/>
      <c r="L926" s="13"/>
      <c r="M926" s="13"/>
      <c r="N926" s="13"/>
      <c r="O926" s="13"/>
      <c r="P926" s="15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</row>
    <row r="927" spans="1:45">
      <c r="A927" s="10"/>
      <c r="B927" s="10"/>
      <c r="C927" s="10"/>
      <c r="D927" s="10"/>
      <c r="E927" s="21"/>
      <c r="F927" s="21"/>
      <c r="G927" s="21"/>
      <c r="H927" s="21"/>
      <c r="I927" s="21"/>
      <c r="J927" s="21"/>
      <c r="K927" s="21"/>
      <c r="L927" s="13"/>
      <c r="M927" s="13"/>
      <c r="N927" s="13"/>
      <c r="O927" s="13"/>
      <c r="P927" s="15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</row>
    <row r="928" spans="1:45">
      <c r="A928" s="10"/>
      <c r="B928" s="10"/>
      <c r="C928" s="10"/>
      <c r="D928" s="10"/>
      <c r="E928" s="21"/>
      <c r="F928" s="21"/>
      <c r="G928" s="21"/>
      <c r="H928" s="21"/>
      <c r="I928" s="21"/>
      <c r="J928" s="21"/>
      <c r="K928" s="21"/>
      <c r="L928" s="13"/>
      <c r="M928" s="13"/>
      <c r="N928" s="13"/>
      <c r="O928" s="13"/>
      <c r="P928" s="15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</row>
    <row r="929" spans="1:45">
      <c r="A929" s="10"/>
      <c r="B929" s="10"/>
      <c r="C929" s="10"/>
      <c r="D929" s="10"/>
      <c r="E929" s="21"/>
      <c r="F929" s="21"/>
      <c r="G929" s="21"/>
      <c r="H929" s="21"/>
      <c r="I929" s="21"/>
      <c r="J929" s="21"/>
      <c r="K929" s="21"/>
      <c r="L929" s="13"/>
      <c r="M929" s="13"/>
      <c r="N929" s="13"/>
      <c r="O929" s="13"/>
      <c r="P929" s="15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</row>
    <row r="930" spans="1:45">
      <c r="A930" s="10"/>
      <c r="B930" s="10"/>
      <c r="C930" s="10"/>
      <c r="D930" s="10"/>
      <c r="E930" s="21"/>
      <c r="F930" s="21"/>
      <c r="G930" s="21"/>
      <c r="H930" s="21"/>
      <c r="I930" s="21"/>
      <c r="J930" s="21"/>
      <c r="K930" s="21"/>
      <c r="L930" s="13"/>
      <c r="M930" s="13"/>
      <c r="N930" s="13"/>
      <c r="O930" s="13"/>
      <c r="P930" s="15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</row>
    <row r="931" spans="1:45">
      <c r="A931" s="10"/>
      <c r="B931" s="10"/>
      <c r="C931" s="10"/>
      <c r="D931" s="10"/>
      <c r="E931" s="21"/>
      <c r="F931" s="21"/>
      <c r="G931" s="21"/>
      <c r="H931" s="21"/>
      <c r="I931" s="21"/>
      <c r="J931" s="21"/>
      <c r="K931" s="21"/>
      <c r="L931" s="13"/>
      <c r="M931" s="13"/>
      <c r="N931" s="13"/>
      <c r="O931" s="13"/>
      <c r="P931" s="15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</row>
    <row r="932" spans="1:45">
      <c r="A932" s="10"/>
      <c r="B932" s="10"/>
      <c r="C932" s="10"/>
      <c r="D932" s="10"/>
      <c r="E932" s="21"/>
      <c r="F932" s="21"/>
      <c r="G932" s="21"/>
      <c r="H932" s="21"/>
      <c r="I932" s="21"/>
      <c r="J932" s="21"/>
      <c r="K932" s="21"/>
      <c r="L932" s="13"/>
      <c r="M932" s="13"/>
      <c r="N932" s="13"/>
      <c r="O932" s="13"/>
      <c r="P932" s="15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</row>
    <row r="933" spans="1:45">
      <c r="A933" s="10"/>
      <c r="B933" s="10"/>
      <c r="C933" s="10"/>
      <c r="D933" s="10"/>
      <c r="E933" s="21"/>
      <c r="F933" s="21"/>
      <c r="G933" s="21"/>
      <c r="H933" s="21"/>
      <c r="I933" s="21"/>
      <c r="J933" s="21"/>
      <c r="K933" s="21"/>
      <c r="L933" s="13"/>
      <c r="M933" s="13"/>
      <c r="N933" s="13"/>
      <c r="O933" s="13"/>
      <c r="P933" s="15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</row>
    <row r="934" spans="1:45">
      <c r="A934" s="10"/>
      <c r="B934" s="10"/>
      <c r="C934" s="10"/>
      <c r="D934" s="10"/>
      <c r="E934" s="21"/>
      <c r="F934" s="21"/>
      <c r="G934" s="21"/>
      <c r="H934" s="21"/>
      <c r="I934" s="21"/>
      <c r="J934" s="21"/>
      <c r="K934" s="21"/>
      <c r="L934" s="13"/>
      <c r="M934" s="13"/>
      <c r="N934" s="13"/>
      <c r="O934" s="13"/>
      <c r="P934" s="15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</row>
    <row r="935" spans="1:45">
      <c r="A935" s="10"/>
      <c r="B935" s="10"/>
      <c r="C935" s="10"/>
      <c r="D935" s="10"/>
      <c r="E935" s="21"/>
      <c r="F935" s="21"/>
      <c r="G935" s="21"/>
      <c r="H935" s="21"/>
      <c r="I935" s="21"/>
      <c r="J935" s="21"/>
      <c r="K935" s="21"/>
      <c r="L935" s="13"/>
      <c r="M935" s="13"/>
      <c r="N935" s="13"/>
      <c r="O935" s="13"/>
      <c r="P935" s="15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</row>
    <row r="936" spans="1:45">
      <c r="A936" s="10"/>
      <c r="B936" s="10"/>
      <c r="C936" s="10"/>
      <c r="D936" s="10"/>
      <c r="E936" s="21"/>
      <c r="F936" s="21"/>
      <c r="G936" s="21"/>
      <c r="H936" s="21"/>
      <c r="I936" s="21"/>
      <c r="J936" s="21"/>
      <c r="K936" s="21"/>
      <c r="L936" s="13"/>
      <c r="M936" s="13"/>
      <c r="N936" s="13"/>
      <c r="O936" s="13"/>
      <c r="P936" s="15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</row>
    <row r="937" spans="1:45">
      <c r="A937" s="10"/>
      <c r="B937" s="10"/>
      <c r="C937" s="10"/>
      <c r="D937" s="10"/>
      <c r="E937" s="21"/>
      <c r="F937" s="21"/>
      <c r="G937" s="21"/>
      <c r="H937" s="21"/>
      <c r="I937" s="21"/>
      <c r="J937" s="21"/>
      <c r="K937" s="21"/>
      <c r="L937" s="13"/>
      <c r="M937" s="13"/>
      <c r="N937" s="13"/>
      <c r="O937" s="13"/>
      <c r="P937" s="15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</row>
    <row r="938" spans="1:45">
      <c r="A938" s="10"/>
      <c r="B938" s="10"/>
      <c r="C938" s="10"/>
      <c r="D938" s="10"/>
      <c r="E938" s="21"/>
      <c r="F938" s="21"/>
      <c r="G938" s="21"/>
      <c r="H938" s="21"/>
      <c r="I938" s="21"/>
      <c r="J938" s="21"/>
      <c r="K938" s="21"/>
      <c r="L938" s="13"/>
      <c r="M938" s="13"/>
      <c r="N938" s="13"/>
      <c r="O938" s="13"/>
      <c r="P938" s="15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</row>
    <row r="939" spans="1:45">
      <c r="A939" s="10"/>
      <c r="B939" s="10"/>
      <c r="C939" s="10"/>
      <c r="D939" s="10"/>
      <c r="E939" s="21"/>
      <c r="F939" s="21"/>
      <c r="G939" s="21"/>
      <c r="H939" s="21"/>
      <c r="I939" s="21"/>
      <c r="J939" s="21"/>
      <c r="K939" s="21"/>
      <c r="L939" s="13"/>
      <c r="M939" s="13"/>
      <c r="N939" s="13"/>
      <c r="O939" s="13"/>
      <c r="P939" s="15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</row>
    <row r="940" spans="1:45">
      <c r="A940" s="10"/>
      <c r="B940" s="10"/>
      <c r="C940" s="10"/>
      <c r="D940" s="10"/>
      <c r="E940" s="21"/>
      <c r="F940" s="21"/>
      <c r="G940" s="21"/>
      <c r="H940" s="21"/>
      <c r="I940" s="21"/>
      <c r="J940" s="21"/>
      <c r="K940" s="21"/>
      <c r="L940" s="13"/>
      <c r="M940" s="13"/>
      <c r="N940" s="13"/>
      <c r="O940" s="13"/>
      <c r="P940" s="15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</row>
    <row r="941" spans="1:45">
      <c r="A941" s="10"/>
      <c r="B941" s="10"/>
      <c r="C941" s="10"/>
      <c r="D941" s="10"/>
      <c r="E941" s="21"/>
      <c r="F941" s="21"/>
      <c r="G941" s="21"/>
      <c r="H941" s="21"/>
      <c r="I941" s="21"/>
      <c r="J941" s="21"/>
      <c r="K941" s="21"/>
      <c r="L941" s="13"/>
      <c r="M941" s="13"/>
      <c r="N941" s="13"/>
      <c r="O941" s="13"/>
      <c r="P941" s="15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</row>
    <row r="942" spans="1:45">
      <c r="A942" s="10"/>
      <c r="B942" s="10"/>
      <c r="C942" s="10"/>
      <c r="D942" s="10"/>
      <c r="E942" s="21"/>
      <c r="F942" s="21"/>
      <c r="G942" s="21"/>
      <c r="H942" s="21"/>
      <c r="I942" s="21"/>
      <c r="J942" s="21"/>
      <c r="K942" s="21"/>
      <c r="L942" s="13"/>
      <c r="M942" s="13"/>
      <c r="N942" s="13"/>
      <c r="O942" s="13"/>
      <c r="P942" s="15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</row>
    <row r="943" spans="1:45">
      <c r="A943" s="10"/>
      <c r="B943" s="10"/>
      <c r="C943" s="10"/>
      <c r="D943" s="10"/>
      <c r="E943" s="21"/>
      <c r="F943" s="21"/>
      <c r="G943" s="21"/>
      <c r="H943" s="21"/>
      <c r="I943" s="21"/>
      <c r="J943" s="21"/>
      <c r="K943" s="21"/>
      <c r="L943" s="13"/>
      <c r="M943" s="13"/>
      <c r="N943" s="13"/>
      <c r="O943" s="13"/>
      <c r="P943" s="15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</row>
    <row r="944" spans="1:45">
      <c r="A944" s="10"/>
      <c r="B944" s="10"/>
      <c r="C944" s="10"/>
      <c r="D944" s="10"/>
      <c r="E944" s="21"/>
      <c r="F944" s="21"/>
      <c r="G944" s="21"/>
      <c r="H944" s="21"/>
      <c r="I944" s="21"/>
      <c r="J944" s="21"/>
      <c r="K944" s="21"/>
      <c r="L944" s="13"/>
      <c r="M944" s="13"/>
      <c r="N944" s="13"/>
      <c r="O944" s="13"/>
      <c r="P944" s="15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</row>
    <row r="945" spans="1:45">
      <c r="A945" s="10"/>
      <c r="B945" s="10"/>
      <c r="C945" s="10"/>
      <c r="D945" s="10"/>
      <c r="E945" s="21"/>
      <c r="F945" s="21"/>
      <c r="G945" s="21"/>
      <c r="H945" s="21"/>
      <c r="I945" s="21"/>
      <c r="J945" s="21"/>
      <c r="K945" s="21"/>
      <c r="L945" s="13"/>
      <c r="M945" s="13"/>
      <c r="N945" s="13"/>
      <c r="O945" s="13"/>
      <c r="P945" s="15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</row>
    <row r="946" spans="1:45">
      <c r="A946" s="10"/>
      <c r="B946" s="10"/>
      <c r="C946" s="10"/>
      <c r="D946" s="10"/>
      <c r="E946" s="21"/>
      <c r="F946" s="21"/>
      <c r="G946" s="21"/>
      <c r="H946" s="21"/>
      <c r="I946" s="21"/>
      <c r="J946" s="21"/>
      <c r="K946" s="21"/>
      <c r="L946" s="13"/>
      <c r="M946" s="13"/>
      <c r="N946" s="13"/>
      <c r="O946" s="13"/>
      <c r="P946" s="15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</row>
    <row r="947" spans="1:45">
      <c r="A947" s="10"/>
      <c r="B947" s="10"/>
      <c r="C947" s="10"/>
      <c r="D947" s="10"/>
      <c r="E947" s="21"/>
      <c r="F947" s="21"/>
      <c r="G947" s="21"/>
      <c r="H947" s="21"/>
      <c r="I947" s="21"/>
      <c r="J947" s="21"/>
      <c r="K947" s="21"/>
      <c r="L947" s="13"/>
      <c r="M947" s="13"/>
      <c r="N947" s="13"/>
      <c r="O947" s="13"/>
      <c r="P947" s="15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</row>
    <row r="948" spans="1:45">
      <c r="A948" s="10"/>
      <c r="B948" s="10"/>
      <c r="C948" s="10"/>
      <c r="D948" s="10"/>
      <c r="E948" s="21"/>
      <c r="F948" s="21"/>
      <c r="G948" s="21"/>
      <c r="H948" s="21"/>
      <c r="I948" s="21"/>
      <c r="J948" s="21"/>
      <c r="K948" s="21"/>
      <c r="L948" s="13"/>
      <c r="M948" s="13"/>
      <c r="N948" s="13"/>
      <c r="O948" s="13"/>
      <c r="P948" s="15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</row>
    <row r="949" spans="1:45">
      <c r="A949" s="10"/>
      <c r="B949" s="10"/>
      <c r="C949" s="10"/>
      <c r="D949" s="10"/>
      <c r="E949" s="21"/>
      <c r="F949" s="21"/>
      <c r="G949" s="21"/>
      <c r="H949" s="21"/>
      <c r="I949" s="21"/>
      <c r="J949" s="21"/>
      <c r="K949" s="21"/>
      <c r="L949" s="13"/>
      <c r="M949" s="13"/>
      <c r="N949" s="13"/>
      <c r="O949" s="13"/>
      <c r="P949" s="15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</row>
    <row r="950" spans="1:45">
      <c r="A950" s="10"/>
      <c r="B950" s="10"/>
      <c r="C950" s="10"/>
      <c r="D950" s="10"/>
      <c r="E950" s="21"/>
      <c r="F950" s="21"/>
      <c r="G950" s="21"/>
      <c r="H950" s="21"/>
      <c r="I950" s="21"/>
      <c r="J950" s="21"/>
      <c r="K950" s="21"/>
      <c r="L950" s="13"/>
      <c r="M950" s="13"/>
      <c r="N950" s="13"/>
      <c r="O950" s="13"/>
      <c r="P950" s="15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</row>
    <row r="951" spans="1:45">
      <c r="A951" s="10"/>
      <c r="B951" s="10"/>
      <c r="C951" s="10"/>
      <c r="D951" s="10"/>
      <c r="E951" s="21"/>
      <c r="F951" s="21"/>
      <c r="G951" s="21"/>
      <c r="H951" s="21"/>
      <c r="I951" s="21"/>
      <c r="J951" s="21"/>
      <c r="K951" s="21"/>
      <c r="L951" s="13"/>
      <c r="M951" s="13"/>
      <c r="N951" s="13"/>
      <c r="O951" s="13"/>
      <c r="P951" s="15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</row>
    <row r="952" spans="1:45">
      <c r="A952" s="10"/>
      <c r="B952" s="10"/>
      <c r="C952" s="10"/>
      <c r="D952" s="10"/>
      <c r="E952" s="21"/>
      <c r="F952" s="21"/>
      <c r="G952" s="21"/>
      <c r="H952" s="21"/>
      <c r="I952" s="21"/>
      <c r="J952" s="21"/>
      <c r="K952" s="21"/>
      <c r="L952" s="13"/>
      <c r="M952" s="13"/>
      <c r="N952" s="13"/>
      <c r="O952" s="13"/>
      <c r="P952" s="15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</row>
    <row r="953" spans="1:45">
      <c r="A953" s="10"/>
      <c r="B953" s="10"/>
      <c r="C953" s="10"/>
      <c r="D953" s="10"/>
      <c r="E953" s="21"/>
      <c r="F953" s="21"/>
      <c r="G953" s="21"/>
      <c r="H953" s="21"/>
      <c r="I953" s="21"/>
      <c r="J953" s="21"/>
      <c r="K953" s="21"/>
      <c r="L953" s="13"/>
      <c r="M953" s="13"/>
      <c r="N953" s="13"/>
      <c r="O953" s="13"/>
      <c r="P953" s="15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</row>
    <row r="954" spans="1:45">
      <c r="A954" s="10"/>
      <c r="B954" s="10"/>
      <c r="C954" s="10"/>
      <c r="D954" s="10"/>
      <c r="E954" s="21"/>
      <c r="F954" s="21"/>
      <c r="G954" s="21"/>
      <c r="H954" s="21"/>
      <c r="I954" s="21"/>
      <c r="J954" s="21"/>
      <c r="K954" s="21"/>
      <c r="L954" s="13"/>
      <c r="M954" s="13"/>
      <c r="N954" s="13"/>
      <c r="O954" s="13"/>
      <c r="P954" s="15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</row>
    <row r="955" spans="1:45">
      <c r="A955" s="10"/>
      <c r="B955" s="10"/>
      <c r="C955" s="10"/>
      <c r="D955" s="10"/>
      <c r="E955" s="21"/>
      <c r="F955" s="21"/>
      <c r="G955" s="21"/>
      <c r="H955" s="21"/>
      <c r="I955" s="21"/>
      <c r="J955" s="21"/>
      <c r="K955" s="21"/>
      <c r="L955" s="13"/>
      <c r="M955" s="13"/>
      <c r="N955" s="13"/>
      <c r="O955" s="13"/>
      <c r="P955" s="15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</row>
    <row r="956" spans="1:45">
      <c r="A956" s="10"/>
      <c r="B956" s="10"/>
      <c r="C956" s="10"/>
      <c r="D956" s="10"/>
      <c r="E956" s="21"/>
      <c r="F956" s="21"/>
      <c r="G956" s="21"/>
      <c r="H956" s="21"/>
      <c r="I956" s="21"/>
      <c r="J956" s="21"/>
      <c r="K956" s="21"/>
      <c r="L956" s="13"/>
      <c r="M956" s="13"/>
      <c r="N956" s="13"/>
      <c r="O956" s="13"/>
      <c r="P956" s="15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</row>
    <row r="957" spans="1:45">
      <c r="A957" s="10"/>
      <c r="B957" s="10"/>
      <c r="C957" s="10"/>
      <c r="D957" s="10"/>
      <c r="E957" s="21"/>
      <c r="F957" s="21"/>
      <c r="G957" s="21"/>
      <c r="H957" s="21"/>
      <c r="I957" s="21"/>
      <c r="J957" s="21"/>
      <c r="K957" s="21"/>
      <c r="L957" s="13"/>
      <c r="M957" s="13"/>
      <c r="N957" s="13"/>
      <c r="O957" s="13"/>
      <c r="P957" s="15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</row>
    <row r="958" spans="1:45">
      <c r="A958" s="10"/>
      <c r="B958" s="10"/>
      <c r="C958" s="10"/>
      <c r="D958" s="10"/>
      <c r="E958" s="21"/>
      <c r="F958" s="21"/>
      <c r="G958" s="21"/>
      <c r="H958" s="21"/>
      <c r="I958" s="21"/>
      <c r="J958" s="21"/>
      <c r="K958" s="21"/>
      <c r="L958" s="13"/>
      <c r="M958" s="13"/>
      <c r="N958" s="13"/>
      <c r="O958" s="13"/>
      <c r="P958" s="15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</row>
    <row r="959" spans="1:45">
      <c r="A959" s="10"/>
      <c r="B959" s="10"/>
      <c r="C959" s="10"/>
      <c r="D959" s="10"/>
      <c r="E959" s="21"/>
      <c r="F959" s="21"/>
      <c r="G959" s="21"/>
      <c r="H959" s="21"/>
      <c r="I959" s="21"/>
      <c r="J959" s="21"/>
      <c r="K959" s="21"/>
      <c r="L959" s="13"/>
      <c r="M959" s="13"/>
      <c r="N959" s="13"/>
      <c r="O959" s="13"/>
      <c r="P959" s="15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</row>
    <row r="960" spans="1:45">
      <c r="A960" s="10"/>
      <c r="B960" s="10"/>
      <c r="C960" s="10"/>
      <c r="D960" s="10"/>
      <c r="E960" s="21"/>
      <c r="F960" s="21"/>
      <c r="G960" s="21"/>
      <c r="H960" s="21"/>
      <c r="I960" s="21"/>
      <c r="J960" s="21"/>
      <c r="K960" s="21"/>
      <c r="L960" s="13"/>
      <c r="M960" s="13"/>
      <c r="N960" s="13"/>
      <c r="O960" s="13"/>
      <c r="P960" s="15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</row>
    <row r="961" spans="1:45">
      <c r="A961" s="10"/>
      <c r="B961" s="10"/>
      <c r="C961" s="10"/>
      <c r="D961" s="10"/>
      <c r="E961" s="21"/>
      <c r="F961" s="21"/>
      <c r="G961" s="21"/>
      <c r="H961" s="21"/>
      <c r="I961" s="21"/>
      <c r="J961" s="21"/>
      <c r="K961" s="21"/>
      <c r="L961" s="13"/>
      <c r="M961" s="13"/>
      <c r="N961" s="13"/>
      <c r="O961" s="13"/>
      <c r="P961" s="15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</row>
    <row r="962" spans="1:45">
      <c r="A962" s="10"/>
      <c r="B962" s="10"/>
      <c r="C962" s="10"/>
      <c r="D962" s="10"/>
      <c r="E962" s="21"/>
      <c r="F962" s="21"/>
      <c r="G962" s="21"/>
      <c r="H962" s="21"/>
      <c r="I962" s="21"/>
      <c r="J962" s="21"/>
      <c r="K962" s="21"/>
      <c r="L962" s="13"/>
      <c r="M962" s="13"/>
      <c r="N962" s="13"/>
      <c r="O962" s="13"/>
      <c r="P962" s="15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</row>
    <row r="963" spans="1:45">
      <c r="A963" s="10"/>
      <c r="B963" s="10"/>
      <c r="C963" s="10"/>
      <c r="D963" s="10"/>
      <c r="E963" s="21"/>
      <c r="F963" s="21"/>
      <c r="G963" s="21"/>
      <c r="H963" s="21"/>
      <c r="I963" s="21"/>
      <c r="J963" s="21"/>
      <c r="K963" s="21"/>
      <c r="L963" s="13"/>
      <c r="M963" s="13"/>
      <c r="N963" s="13"/>
      <c r="O963" s="13"/>
      <c r="P963" s="15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</row>
    <row r="964" spans="1:45">
      <c r="A964" s="10"/>
      <c r="B964" s="10"/>
      <c r="C964" s="10"/>
      <c r="D964" s="10"/>
      <c r="E964" s="21"/>
      <c r="F964" s="21"/>
      <c r="G964" s="21"/>
      <c r="H964" s="21"/>
      <c r="I964" s="21"/>
      <c r="J964" s="21"/>
      <c r="K964" s="21"/>
      <c r="L964" s="13"/>
      <c r="M964" s="13"/>
      <c r="N964" s="13"/>
      <c r="O964" s="13"/>
      <c r="P964" s="15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</row>
    <row r="965" spans="1:45">
      <c r="A965" s="10"/>
      <c r="B965" s="10"/>
      <c r="C965" s="10"/>
      <c r="D965" s="10"/>
      <c r="E965" s="21"/>
      <c r="F965" s="21"/>
      <c r="G965" s="21"/>
      <c r="H965" s="21"/>
      <c r="I965" s="21"/>
      <c r="J965" s="21"/>
      <c r="K965" s="21"/>
      <c r="L965" s="13"/>
      <c r="M965" s="13"/>
      <c r="N965" s="13"/>
      <c r="O965" s="13"/>
      <c r="P965" s="15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</row>
    <row r="966" spans="1:45">
      <c r="A966" s="10"/>
      <c r="B966" s="10"/>
      <c r="C966" s="10"/>
      <c r="D966" s="10"/>
      <c r="E966" s="21"/>
      <c r="F966" s="21"/>
      <c r="G966" s="21"/>
      <c r="H966" s="21"/>
      <c r="I966" s="21"/>
      <c r="J966" s="21"/>
      <c r="K966" s="21"/>
      <c r="L966" s="13"/>
      <c r="M966" s="13"/>
      <c r="N966" s="13"/>
      <c r="O966" s="13"/>
      <c r="P966" s="15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</row>
    <row r="967" spans="1:45">
      <c r="A967" s="10"/>
      <c r="B967" s="10"/>
      <c r="C967" s="10"/>
      <c r="D967" s="10"/>
      <c r="E967" s="21"/>
      <c r="F967" s="21"/>
      <c r="G967" s="21"/>
      <c r="H967" s="21"/>
      <c r="I967" s="21"/>
      <c r="J967" s="21"/>
      <c r="K967" s="21"/>
      <c r="L967" s="13"/>
      <c r="M967" s="13"/>
      <c r="N967" s="13"/>
      <c r="O967" s="13"/>
      <c r="P967" s="15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</row>
    <row r="968" spans="1:45">
      <c r="A968" s="10"/>
      <c r="B968" s="10"/>
      <c r="C968" s="10"/>
      <c r="D968" s="10"/>
      <c r="E968" s="21"/>
      <c r="F968" s="21"/>
      <c r="G968" s="21"/>
      <c r="H968" s="21"/>
      <c r="I968" s="21"/>
      <c r="J968" s="21"/>
      <c r="K968" s="21"/>
      <c r="L968" s="13"/>
      <c r="M968" s="13"/>
      <c r="N968" s="13"/>
      <c r="O968" s="13"/>
      <c r="P968" s="15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</row>
    <row r="969" spans="1:45">
      <c r="A969" s="10"/>
      <c r="B969" s="10"/>
      <c r="C969" s="10"/>
      <c r="D969" s="10"/>
      <c r="E969" s="21"/>
      <c r="F969" s="21"/>
      <c r="G969" s="21"/>
      <c r="H969" s="21"/>
      <c r="I969" s="21"/>
      <c r="J969" s="21"/>
      <c r="K969" s="21"/>
      <c r="L969" s="13"/>
      <c r="M969" s="13"/>
      <c r="N969" s="13"/>
      <c r="O969" s="13"/>
      <c r="P969" s="15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</row>
    <row r="970" spans="1:45">
      <c r="A970" s="10"/>
      <c r="B970" s="10"/>
      <c r="C970" s="10"/>
      <c r="D970" s="10"/>
      <c r="E970" s="21"/>
      <c r="F970" s="21"/>
      <c r="G970" s="21"/>
      <c r="H970" s="21"/>
      <c r="I970" s="21"/>
      <c r="J970" s="21"/>
      <c r="K970" s="21"/>
      <c r="L970" s="13"/>
      <c r="M970" s="13"/>
      <c r="N970" s="13"/>
      <c r="O970" s="13"/>
      <c r="P970" s="15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</row>
    <row r="971" spans="1:45">
      <c r="A971" s="10"/>
      <c r="B971" s="10"/>
      <c r="C971" s="10"/>
      <c r="D971" s="10"/>
      <c r="E971" s="21"/>
      <c r="F971" s="21"/>
      <c r="G971" s="21"/>
      <c r="H971" s="21"/>
      <c r="I971" s="21"/>
      <c r="J971" s="21"/>
      <c r="K971" s="21"/>
      <c r="L971" s="13"/>
      <c r="M971" s="13"/>
      <c r="N971" s="13"/>
      <c r="O971" s="13"/>
      <c r="P971" s="15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</row>
    <row r="972" spans="1:45">
      <c r="A972" s="10"/>
      <c r="B972" s="10"/>
      <c r="C972" s="10"/>
      <c r="D972" s="10"/>
      <c r="E972" s="21"/>
      <c r="F972" s="21"/>
      <c r="G972" s="21"/>
      <c r="H972" s="21"/>
      <c r="I972" s="21"/>
      <c r="J972" s="21"/>
      <c r="K972" s="21"/>
      <c r="L972" s="13"/>
      <c r="M972" s="13"/>
      <c r="N972" s="13"/>
      <c r="O972" s="13"/>
      <c r="P972" s="15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</row>
    <row r="973" spans="1:45">
      <c r="A973" s="10"/>
      <c r="B973" s="10"/>
      <c r="C973" s="10"/>
      <c r="D973" s="10"/>
      <c r="E973" s="21"/>
      <c r="F973" s="21"/>
      <c r="G973" s="21"/>
      <c r="H973" s="21"/>
      <c r="I973" s="21"/>
      <c r="J973" s="21"/>
      <c r="K973" s="21"/>
      <c r="L973" s="13"/>
      <c r="M973" s="13"/>
      <c r="N973" s="13"/>
      <c r="O973" s="13"/>
      <c r="P973" s="15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</row>
    <row r="974" spans="1:45">
      <c r="A974" s="10"/>
      <c r="B974" s="10"/>
      <c r="C974" s="10"/>
      <c r="D974" s="10"/>
      <c r="E974" s="21"/>
      <c r="F974" s="21"/>
      <c r="G974" s="21"/>
      <c r="H974" s="21"/>
      <c r="I974" s="21"/>
      <c r="J974" s="21"/>
      <c r="K974" s="21"/>
      <c r="L974" s="13"/>
      <c r="M974" s="13"/>
      <c r="N974" s="13"/>
      <c r="O974" s="13"/>
      <c r="P974" s="15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</row>
    <row r="975" spans="1:45">
      <c r="A975" s="10"/>
      <c r="B975" s="10"/>
      <c r="C975" s="10"/>
      <c r="D975" s="10"/>
      <c r="E975" s="21"/>
      <c r="F975" s="21"/>
      <c r="G975" s="21"/>
      <c r="H975" s="21"/>
      <c r="I975" s="21"/>
      <c r="J975" s="21"/>
      <c r="K975" s="21"/>
      <c r="L975" s="13"/>
      <c r="M975" s="13"/>
      <c r="N975" s="13"/>
      <c r="O975" s="13"/>
      <c r="P975" s="15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</row>
    <row r="976" spans="1:45">
      <c r="A976" s="10"/>
      <c r="B976" s="10"/>
      <c r="C976" s="10"/>
      <c r="D976" s="10"/>
      <c r="E976" s="21"/>
      <c r="F976" s="21"/>
      <c r="G976" s="21"/>
      <c r="H976" s="21"/>
      <c r="I976" s="21"/>
      <c r="J976" s="21"/>
      <c r="K976" s="21"/>
      <c r="L976" s="13"/>
      <c r="M976" s="13"/>
      <c r="N976" s="13"/>
      <c r="O976" s="13"/>
      <c r="P976" s="15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</row>
    <row r="977" spans="1:45">
      <c r="A977" s="10"/>
      <c r="B977" s="10"/>
      <c r="C977" s="10"/>
      <c r="D977" s="10"/>
      <c r="E977" s="21"/>
      <c r="F977" s="21"/>
      <c r="G977" s="21"/>
      <c r="H977" s="21"/>
      <c r="I977" s="21"/>
      <c r="J977" s="21"/>
      <c r="K977" s="21"/>
      <c r="L977" s="13"/>
      <c r="M977" s="13"/>
      <c r="N977" s="13"/>
      <c r="O977" s="13"/>
      <c r="P977" s="15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</row>
    <row r="978" spans="1:45">
      <c r="A978" s="10"/>
      <c r="B978" s="10"/>
      <c r="C978" s="10"/>
      <c r="D978" s="10"/>
      <c r="E978" s="21"/>
      <c r="F978" s="21"/>
      <c r="G978" s="21"/>
      <c r="H978" s="21"/>
      <c r="I978" s="21"/>
      <c r="J978" s="21"/>
      <c r="K978" s="21"/>
      <c r="L978" s="13"/>
      <c r="M978" s="13"/>
      <c r="N978" s="13"/>
      <c r="O978" s="13"/>
      <c r="P978" s="15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</row>
    <row r="979" spans="1:45">
      <c r="A979" s="10"/>
      <c r="B979" s="10"/>
      <c r="C979" s="10"/>
      <c r="D979" s="10"/>
      <c r="E979" s="21"/>
      <c r="F979" s="21"/>
      <c r="G979" s="21"/>
      <c r="H979" s="21"/>
      <c r="I979" s="21"/>
      <c r="J979" s="21"/>
      <c r="K979" s="21"/>
      <c r="L979" s="13"/>
      <c r="M979" s="13"/>
      <c r="N979" s="13"/>
      <c r="O979" s="13"/>
      <c r="P979" s="15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</row>
    <row r="980" spans="1:45">
      <c r="A980" s="10"/>
      <c r="B980" s="10"/>
      <c r="C980" s="10"/>
      <c r="D980" s="10"/>
      <c r="E980" s="21"/>
      <c r="F980" s="21"/>
      <c r="G980" s="21"/>
      <c r="H980" s="21"/>
      <c r="I980" s="21"/>
      <c r="J980" s="21"/>
      <c r="K980" s="21"/>
      <c r="L980" s="13"/>
      <c r="M980" s="13"/>
      <c r="N980" s="13"/>
      <c r="O980" s="13"/>
      <c r="P980" s="15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</row>
    <row r="981" spans="1:45">
      <c r="A981" s="10"/>
      <c r="B981" s="10"/>
      <c r="C981" s="10"/>
      <c r="D981" s="10"/>
      <c r="E981" s="21"/>
      <c r="F981" s="21"/>
      <c r="G981" s="21"/>
      <c r="H981" s="21"/>
      <c r="I981" s="21"/>
      <c r="J981" s="21"/>
      <c r="K981" s="21"/>
      <c r="L981" s="13"/>
      <c r="M981" s="13"/>
      <c r="N981" s="13"/>
      <c r="O981" s="13"/>
      <c r="P981" s="15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</row>
    <row r="982" spans="1:45">
      <c r="A982" s="10"/>
      <c r="B982" s="10"/>
      <c r="C982" s="10"/>
      <c r="D982" s="10"/>
      <c r="E982" s="21"/>
      <c r="F982" s="21"/>
      <c r="G982" s="21"/>
      <c r="H982" s="21"/>
      <c r="I982" s="21"/>
      <c r="J982" s="21"/>
      <c r="K982" s="21"/>
      <c r="L982" s="13"/>
      <c r="M982" s="13"/>
      <c r="N982" s="13"/>
      <c r="O982" s="13"/>
      <c r="P982" s="15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</row>
    <row r="983" spans="1:45">
      <c r="A983" s="10"/>
      <c r="B983" s="10"/>
      <c r="C983" s="10"/>
      <c r="D983" s="10"/>
      <c r="E983" s="21"/>
      <c r="F983" s="21"/>
      <c r="G983" s="21"/>
      <c r="H983" s="21"/>
      <c r="I983" s="21"/>
      <c r="J983" s="21"/>
      <c r="K983" s="21"/>
      <c r="L983" s="13"/>
      <c r="M983" s="13"/>
      <c r="N983" s="13"/>
      <c r="O983" s="13"/>
      <c r="P983" s="15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</row>
    <row r="984" spans="1:45">
      <c r="A984" s="10"/>
      <c r="B984" s="10"/>
      <c r="C984" s="10"/>
      <c r="D984" s="10"/>
      <c r="E984" s="21"/>
      <c r="F984" s="21"/>
      <c r="G984" s="21"/>
      <c r="H984" s="21"/>
      <c r="I984" s="21"/>
      <c r="J984" s="21"/>
      <c r="K984" s="21"/>
      <c r="L984" s="13"/>
      <c r="M984" s="13"/>
      <c r="N984" s="13"/>
      <c r="O984" s="13"/>
      <c r="P984" s="15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</row>
    <row r="985" spans="1:45">
      <c r="A985" s="10"/>
      <c r="B985" s="10"/>
      <c r="C985" s="10"/>
      <c r="D985" s="10"/>
      <c r="E985" s="21"/>
      <c r="F985" s="21"/>
      <c r="G985" s="21"/>
      <c r="H985" s="21"/>
      <c r="I985" s="21"/>
      <c r="J985" s="21"/>
      <c r="K985" s="21"/>
      <c r="L985" s="13"/>
      <c r="M985" s="13"/>
      <c r="N985" s="13"/>
      <c r="O985" s="13"/>
      <c r="P985" s="15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</row>
    <row r="986" spans="1:45">
      <c r="A986" s="10"/>
      <c r="B986" s="10"/>
      <c r="C986" s="10"/>
      <c r="D986" s="10"/>
      <c r="E986" s="21"/>
      <c r="F986" s="21"/>
      <c r="G986" s="21"/>
      <c r="H986" s="21"/>
      <c r="I986" s="21"/>
      <c r="J986" s="21"/>
      <c r="K986" s="21"/>
      <c r="L986" s="13"/>
      <c r="M986" s="13"/>
      <c r="N986" s="13"/>
      <c r="O986" s="13"/>
      <c r="P986" s="15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</row>
    <row r="987" spans="1:45">
      <c r="A987" s="10"/>
      <c r="B987" s="10"/>
      <c r="C987" s="10"/>
      <c r="D987" s="10"/>
      <c r="E987" s="21"/>
      <c r="F987" s="21"/>
      <c r="G987" s="21"/>
      <c r="H987" s="21"/>
      <c r="I987" s="21"/>
      <c r="J987" s="21"/>
      <c r="K987" s="21"/>
      <c r="L987" s="13"/>
      <c r="M987" s="13"/>
      <c r="N987" s="13"/>
      <c r="O987" s="13"/>
      <c r="P987" s="15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</row>
    <row r="988" spans="1:45">
      <c r="A988" s="10"/>
      <c r="B988" s="10"/>
      <c r="C988" s="10"/>
      <c r="D988" s="10"/>
      <c r="E988" s="21"/>
      <c r="F988" s="21"/>
      <c r="G988" s="21"/>
      <c r="H988" s="21"/>
      <c r="I988" s="21"/>
      <c r="J988" s="21"/>
      <c r="K988" s="21"/>
      <c r="L988" s="13"/>
      <c r="M988" s="13"/>
      <c r="N988" s="13"/>
      <c r="O988" s="13"/>
      <c r="P988" s="15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</row>
    <row r="989" spans="1:45">
      <c r="A989" s="10"/>
      <c r="B989" s="10"/>
      <c r="C989" s="10"/>
      <c r="D989" s="10"/>
      <c r="E989" s="21"/>
      <c r="F989" s="21"/>
      <c r="G989" s="21"/>
      <c r="H989" s="21"/>
      <c r="I989" s="21"/>
      <c r="J989" s="21"/>
      <c r="K989" s="21"/>
      <c r="L989" s="13"/>
      <c r="M989" s="13"/>
      <c r="N989" s="13"/>
      <c r="O989" s="13"/>
      <c r="P989" s="15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</row>
    <row r="990" spans="1:45">
      <c r="A990" s="10"/>
      <c r="B990" s="10"/>
      <c r="C990" s="10"/>
      <c r="D990" s="10"/>
      <c r="E990" s="21"/>
      <c r="F990" s="21"/>
      <c r="G990" s="21"/>
      <c r="H990" s="21"/>
      <c r="I990" s="21"/>
      <c r="J990" s="21"/>
      <c r="K990" s="21"/>
      <c r="L990" s="13"/>
      <c r="M990" s="13"/>
      <c r="N990" s="13"/>
      <c r="O990" s="13"/>
      <c r="P990" s="15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</row>
    <row r="991" spans="1:45">
      <c r="A991" s="10"/>
      <c r="B991" s="10"/>
      <c r="C991" s="10"/>
      <c r="D991" s="10"/>
      <c r="E991" s="21"/>
      <c r="F991" s="21"/>
      <c r="G991" s="21"/>
      <c r="H991" s="21"/>
      <c r="I991" s="21"/>
      <c r="J991" s="21"/>
      <c r="K991" s="21"/>
      <c r="L991" s="13"/>
      <c r="M991" s="13"/>
      <c r="N991" s="13"/>
      <c r="O991" s="13"/>
      <c r="P991" s="15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</row>
    <row r="992" spans="1:45">
      <c r="A992" s="10"/>
      <c r="B992" s="10"/>
      <c r="C992" s="10"/>
      <c r="D992" s="10"/>
      <c r="E992" s="21"/>
      <c r="F992" s="21"/>
      <c r="G992" s="21"/>
      <c r="H992" s="21"/>
      <c r="I992" s="21"/>
      <c r="J992" s="21"/>
      <c r="K992" s="21"/>
      <c r="L992" s="13"/>
      <c r="M992" s="13"/>
      <c r="N992" s="13"/>
      <c r="O992" s="13"/>
      <c r="P992" s="15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</row>
    <row r="993" spans="1:45">
      <c r="A993" s="10"/>
      <c r="B993" s="10"/>
      <c r="C993" s="10"/>
      <c r="D993" s="10"/>
      <c r="E993" s="21"/>
      <c r="F993" s="21"/>
      <c r="G993" s="21"/>
      <c r="H993" s="21"/>
      <c r="I993" s="21"/>
      <c r="J993" s="21"/>
      <c r="K993" s="21"/>
      <c r="L993" s="13"/>
      <c r="M993" s="13"/>
      <c r="N993" s="13"/>
      <c r="O993" s="13"/>
      <c r="P993" s="15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</row>
    <row r="994" spans="1:45">
      <c r="A994" s="10"/>
      <c r="B994" s="10"/>
      <c r="C994" s="10"/>
      <c r="D994" s="10"/>
      <c r="E994" s="21"/>
      <c r="F994" s="21"/>
      <c r="G994" s="21"/>
      <c r="H994" s="21"/>
      <c r="I994" s="21"/>
      <c r="J994" s="21"/>
      <c r="K994" s="21"/>
      <c r="L994" s="13"/>
      <c r="M994" s="13"/>
      <c r="N994" s="13"/>
      <c r="O994" s="13"/>
      <c r="P994" s="15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</row>
    <row r="995" spans="1:45">
      <c r="A995" s="10"/>
      <c r="B995" s="10"/>
      <c r="C995" s="10"/>
      <c r="D995" s="10"/>
      <c r="E995" s="21"/>
      <c r="F995" s="21"/>
      <c r="G995" s="21"/>
      <c r="H995" s="21"/>
      <c r="I995" s="21"/>
      <c r="J995" s="21"/>
      <c r="K995" s="21"/>
      <c r="L995" s="13"/>
      <c r="M995" s="13"/>
      <c r="N995" s="13"/>
      <c r="O995" s="13"/>
      <c r="P995" s="15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</row>
    <row r="996" spans="1:45">
      <c r="A996" s="10"/>
      <c r="B996" s="10"/>
      <c r="C996" s="10"/>
      <c r="D996" s="10"/>
      <c r="E996" s="21"/>
      <c r="F996" s="21"/>
      <c r="G996" s="21"/>
      <c r="H996" s="21"/>
      <c r="I996" s="21"/>
      <c r="J996" s="21"/>
      <c r="K996" s="21"/>
      <c r="L996" s="13"/>
      <c r="M996" s="13"/>
      <c r="N996" s="13"/>
      <c r="O996" s="13"/>
      <c r="P996" s="15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</row>
    <row r="997" spans="1:45">
      <c r="A997" s="10"/>
      <c r="B997" s="10"/>
      <c r="C997" s="10"/>
      <c r="D997" s="10"/>
      <c r="E997" s="21"/>
      <c r="F997" s="21"/>
      <c r="G997" s="21"/>
      <c r="H997" s="21"/>
      <c r="I997" s="21"/>
      <c r="J997" s="21"/>
      <c r="K997" s="21"/>
      <c r="L997" s="13"/>
      <c r="M997" s="13"/>
      <c r="N997" s="13"/>
      <c r="O997" s="13"/>
      <c r="P997" s="15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</row>
    <row r="998" spans="1:45">
      <c r="A998" s="10"/>
      <c r="B998" s="10"/>
      <c r="C998" s="10"/>
      <c r="D998" s="10"/>
      <c r="E998" s="21"/>
      <c r="F998" s="21"/>
      <c r="G998" s="21"/>
      <c r="H998" s="21"/>
      <c r="I998" s="21"/>
      <c r="J998" s="21"/>
      <c r="K998" s="21"/>
      <c r="L998" s="13"/>
      <c r="M998" s="13"/>
      <c r="N998" s="13"/>
      <c r="O998" s="13"/>
      <c r="P998" s="15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</row>
    <row r="999" spans="1:45">
      <c r="A999" s="10"/>
      <c r="B999" s="10"/>
      <c r="C999" s="10"/>
      <c r="D999" s="10"/>
      <c r="E999" s="21"/>
      <c r="F999" s="21"/>
      <c r="G999" s="21"/>
      <c r="H999" s="21"/>
      <c r="I999" s="21"/>
      <c r="J999" s="21"/>
      <c r="K999" s="21"/>
      <c r="L999" s="13"/>
      <c r="M999" s="13"/>
      <c r="N999" s="13"/>
      <c r="O999" s="13"/>
      <c r="P999" s="15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</row>
    <row r="1000" spans="1:45">
      <c r="A1000" s="10"/>
      <c r="B1000" s="10"/>
      <c r="C1000" s="10"/>
      <c r="D1000" s="10"/>
      <c r="E1000" s="21"/>
      <c r="F1000" s="21"/>
      <c r="G1000" s="21"/>
      <c r="H1000" s="21"/>
      <c r="I1000" s="21"/>
      <c r="J1000" s="21"/>
      <c r="K1000" s="21"/>
      <c r="L1000" s="13"/>
      <c r="M1000" s="13"/>
      <c r="N1000" s="13"/>
      <c r="O1000" s="13"/>
      <c r="P1000" s="15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</row>
    <row r="1001" spans="1:45">
      <c r="A1001" s="10"/>
      <c r="B1001" s="10"/>
      <c r="C1001" s="10"/>
      <c r="D1001" s="10"/>
      <c r="E1001" s="21"/>
      <c r="F1001" s="21"/>
      <c r="G1001" s="21"/>
      <c r="H1001" s="21"/>
      <c r="I1001" s="21"/>
      <c r="J1001" s="21"/>
      <c r="K1001" s="21"/>
      <c r="L1001" s="13"/>
      <c r="M1001" s="13"/>
      <c r="N1001" s="13"/>
      <c r="O1001" s="13"/>
      <c r="P1001" s="15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</row>
    <row r="1002" spans="1:45">
      <c r="A1002" s="10"/>
      <c r="B1002" s="10"/>
      <c r="C1002" s="10"/>
      <c r="D1002" s="10"/>
      <c r="E1002" s="21"/>
      <c r="F1002" s="21"/>
      <c r="G1002" s="21"/>
      <c r="H1002" s="21"/>
      <c r="I1002" s="21"/>
      <c r="J1002" s="21"/>
      <c r="K1002" s="21"/>
      <c r="L1002" s="13"/>
      <c r="M1002" s="13"/>
      <c r="N1002" s="13"/>
      <c r="O1002" s="13"/>
      <c r="P1002" s="15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</row>
    <row r="1003" spans="1:45">
      <c r="A1003" s="10"/>
      <c r="B1003" s="10"/>
      <c r="C1003" s="10"/>
      <c r="D1003" s="10"/>
      <c r="E1003" s="21"/>
      <c r="F1003" s="21"/>
      <c r="G1003" s="21"/>
      <c r="H1003" s="21"/>
      <c r="I1003" s="21"/>
      <c r="J1003" s="21"/>
      <c r="K1003" s="21"/>
      <c r="L1003" s="13"/>
      <c r="M1003" s="13"/>
      <c r="N1003" s="13"/>
      <c r="O1003" s="13"/>
      <c r="P1003" s="15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</row>
    <row r="1004" spans="1:45">
      <c r="A1004" s="10"/>
      <c r="B1004" s="10"/>
      <c r="C1004" s="10"/>
      <c r="D1004" s="10"/>
      <c r="E1004" s="21"/>
      <c r="F1004" s="21"/>
      <c r="G1004" s="21"/>
      <c r="H1004" s="21"/>
      <c r="I1004" s="21"/>
      <c r="J1004" s="21"/>
      <c r="K1004" s="21"/>
      <c r="L1004" s="13"/>
      <c r="M1004" s="13"/>
      <c r="N1004" s="13"/>
      <c r="O1004" s="13"/>
      <c r="P1004" s="15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</row>
    <row r="1005" spans="1:45">
      <c r="A1005" s="10"/>
      <c r="B1005" s="10"/>
      <c r="C1005" s="10"/>
      <c r="D1005" s="10"/>
      <c r="E1005" s="21"/>
      <c r="F1005" s="21"/>
      <c r="G1005" s="21"/>
      <c r="H1005" s="21"/>
      <c r="I1005" s="21"/>
      <c r="J1005" s="21"/>
      <c r="K1005" s="21"/>
      <c r="L1005" s="13"/>
      <c r="M1005" s="13"/>
      <c r="N1005" s="13"/>
      <c r="O1005" s="13"/>
      <c r="P1005" s="15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</row>
    <row r="1006" spans="1:45">
      <c r="A1006" s="10"/>
      <c r="B1006" s="10"/>
      <c r="C1006" s="10"/>
      <c r="D1006" s="10"/>
      <c r="E1006" s="21"/>
      <c r="F1006" s="21"/>
      <c r="G1006" s="21"/>
      <c r="H1006" s="21"/>
      <c r="I1006" s="21"/>
      <c r="J1006" s="21"/>
      <c r="K1006" s="21"/>
      <c r="L1006" s="13"/>
      <c r="M1006" s="13"/>
      <c r="N1006" s="13"/>
      <c r="O1006" s="13"/>
      <c r="P1006" s="15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</row>
    <row r="1007" spans="1:45">
      <c r="A1007" s="10"/>
      <c r="B1007" s="10"/>
      <c r="C1007" s="10"/>
      <c r="D1007" s="10"/>
      <c r="E1007" s="21"/>
      <c r="F1007" s="21"/>
      <c r="G1007" s="21"/>
      <c r="H1007" s="21"/>
      <c r="I1007" s="21"/>
      <c r="J1007" s="21"/>
      <c r="K1007" s="21"/>
      <c r="L1007" s="13"/>
      <c r="M1007" s="13"/>
      <c r="N1007" s="13"/>
      <c r="O1007" s="13"/>
      <c r="P1007" s="15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</row>
    <row r="1008" spans="1:45">
      <c r="A1008" s="10"/>
      <c r="B1008" s="10"/>
      <c r="C1008" s="10"/>
      <c r="D1008" s="10"/>
      <c r="E1008" s="21"/>
      <c r="F1008" s="21"/>
      <c r="G1008" s="21"/>
      <c r="H1008" s="21"/>
      <c r="I1008" s="21"/>
      <c r="J1008" s="21"/>
      <c r="K1008" s="21"/>
      <c r="L1008" s="13"/>
      <c r="M1008" s="13"/>
      <c r="N1008" s="13"/>
      <c r="O1008" s="13"/>
      <c r="P1008" s="15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</row>
    <row r="1009" spans="1:45">
      <c r="A1009" s="10"/>
      <c r="B1009" s="10"/>
      <c r="C1009" s="10"/>
      <c r="D1009" s="10"/>
      <c r="E1009" s="21"/>
      <c r="F1009" s="21"/>
      <c r="G1009" s="21"/>
      <c r="H1009" s="21"/>
      <c r="I1009" s="21"/>
      <c r="J1009" s="21"/>
      <c r="K1009" s="21"/>
      <c r="L1009" s="13"/>
      <c r="M1009" s="13"/>
      <c r="N1009" s="13"/>
      <c r="O1009" s="13"/>
      <c r="P1009" s="15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</row>
    <row r="1010" spans="1:45">
      <c r="A1010" s="10"/>
      <c r="B1010" s="10"/>
      <c r="C1010" s="10"/>
      <c r="D1010" s="10"/>
      <c r="E1010" s="21"/>
      <c r="F1010" s="21"/>
      <c r="G1010" s="21"/>
      <c r="H1010" s="21"/>
      <c r="I1010" s="21"/>
      <c r="J1010" s="21"/>
      <c r="K1010" s="21"/>
      <c r="L1010" s="13"/>
      <c r="M1010" s="13"/>
      <c r="N1010" s="13"/>
      <c r="O1010" s="13"/>
      <c r="P1010" s="15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</row>
    <row r="1011" spans="1:45">
      <c r="A1011" s="10"/>
      <c r="B1011" s="10"/>
      <c r="C1011" s="10"/>
      <c r="D1011" s="10"/>
      <c r="E1011" s="21"/>
      <c r="F1011" s="21"/>
      <c r="G1011" s="21"/>
      <c r="H1011" s="21"/>
      <c r="I1011" s="21"/>
      <c r="J1011" s="21"/>
      <c r="K1011" s="21"/>
      <c r="L1011" s="13"/>
      <c r="M1011" s="13"/>
      <c r="N1011" s="13"/>
      <c r="O1011" s="13"/>
      <c r="P1011" s="15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</row>
    <row r="1012" spans="1:45">
      <c r="A1012" s="10"/>
      <c r="B1012" s="10"/>
      <c r="C1012" s="10"/>
      <c r="D1012" s="10"/>
      <c r="E1012" s="21"/>
      <c r="F1012" s="21"/>
      <c r="G1012" s="21"/>
      <c r="H1012" s="21"/>
      <c r="I1012" s="21"/>
      <c r="J1012" s="21"/>
      <c r="K1012" s="21"/>
      <c r="L1012" s="13"/>
      <c r="M1012" s="13"/>
      <c r="N1012" s="13"/>
      <c r="O1012" s="13"/>
      <c r="P1012" s="15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</row>
    <row r="1013" spans="1:45">
      <c r="A1013" s="10"/>
      <c r="B1013" s="10"/>
      <c r="C1013" s="10"/>
      <c r="D1013" s="10"/>
      <c r="E1013" s="21"/>
      <c r="F1013" s="21"/>
      <c r="G1013" s="21"/>
      <c r="H1013" s="21"/>
      <c r="I1013" s="21"/>
      <c r="J1013" s="21"/>
      <c r="K1013" s="21"/>
      <c r="L1013" s="13"/>
      <c r="M1013" s="13"/>
      <c r="N1013" s="13"/>
      <c r="O1013" s="13"/>
      <c r="P1013" s="15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</row>
    <row r="1014" spans="1:45">
      <c r="A1014" s="10"/>
      <c r="B1014" s="10"/>
      <c r="C1014" s="10"/>
      <c r="D1014" s="10"/>
      <c r="E1014" s="21"/>
      <c r="F1014" s="21"/>
      <c r="G1014" s="21"/>
      <c r="H1014" s="21"/>
      <c r="I1014" s="21"/>
      <c r="J1014" s="21"/>
      <c r="K1014" s="21"/>
      <c r="L1014" s="13"/>
      <c r="M1014" s="13"/>
      <c r="N1014" s="13"/>
      <c r="O1014" s="13"/>
      <c r="P1014" s="15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</row>
    <row r="1015" spans="1:45">
      <c r="A1015" s="10"/>
      <c r="B1015" s="10"/>
      <c r="C1015" s="10"/>
      <c r="D1015" s="10"/>
      <c r="E1015" s="21"/>
      <c r="F1015" s="21"/>
      <c r="G1015" s="21"/>
      <c r="H1015" s="21"/>
      <c r="I1015" s="21"/>
      <c r="J1015" s="21"/>
      <c r="K1015" s="21"/>
      <c r="L1015" s="13"/>
      <c r="M1015" s="13"/>
      <c r="N1015" s="13"/>
      <c r="O1015" s="13"/>
      <c r="P1015" s="15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</row>
    <row r="1016" spans="1:45">
      <c r="A1016" s="10"/>
      <c r="B1016" s="10"/>
      <c r="C1016" s="10"/>
      <c r="D1016" s="10"/>
      <c r="E1016" s="21"/>
      <c r="F1016" s="21"/>
      <c r="G1016" s="21"/>
      <c r="H1016" s="21"/>
      <c r="I1016" s="21"/>
      <c r="J1016" s="21"/>
      <c r="K1016" s="21"/>
      <c r="L1016" s="13"/>
      <c r="M1016" s="13"/>
      <c r="N1016" s="13"/>
      <c r="O1016" s="13"/>
      <c r="P1016" s="15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</row>
    <row r="1017" spans="1:45">
      <c r="A1017" s="10"/>
      <c r="B1017" s="10"/>
      <c r="C1017" s="10"/>
      <c r="D1017" s="10"/>
      <c r="E1017" s="21"/>
      <c r="F1017" s="21"/>
      <c r="G1017" s="21"/>
      <c r="H1017" s="21"/>
      <c r="I1017" s="21"/>
      <c r="J1017" s="21"/>
      <c r="K1017" s="21"/>
      <c r="L1017" s="13"/>
      <c r="M1017" s="13"/>
      <c r="N1017" s="13"/>
      <c r="O1017" s="13"/>
      <c r="P1017" s="15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</row>
    <row r="1018" spans="1:45">
      <c r="A1018" s="10"/>
      <c r="B1018" s="10"/>
      <c r="C1018" s="10"/>
      <c r="D1018" s="10"/>
      <c r="E1018" s="21"/>
      <c r="F1018" s="21"/>
      <c r="G1018" s="21"/>
      <c r="H1018" s="21"/>
      <c r="I1018" s="21"/>
      <c r="J1018" s="21"/>
      <c r="K1018" s="21"/>
      <c r="L1018" s="13"/>
      <c r="M1018" s="13"/>
      <c r="N1018" s="13"/>
      <c r="O1018" s="13"/>
      <c r="P1018" s="15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  <c r="AS1018" s="13"/>
    </row>
    <row r="1019" spans="1:45">
      <c r="A1019" s="10"/>
      <c r="B1019" s="10"/>
      <c r="C1019" s="10"/>
      <c r="D1019" s="10"/>
      <c r="E1019" s="21"/>
      <c r="F1019" s="21"/>
      <c r="G1019" s="21"/>
      <c r="H1019" s="21"/>
      <c r="I1019" s="21"/>
      <c r="J1019" s="21"/>
      <c r="K1019" s="21"/>
      <c r="L1019" s="13"/>
      <c r="M1019" s="13"/>
      <c r="N1019" s="13"/>
      <c r="O1019" s="13"/>
      <c r="P1019" s="15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</row>
    <row r="1020" spans="1:45">
      <c r="A1020" s="10"/>
      <c r="B1020" s="10"/>
      <c r="C1020" s="10"/>
      <c r="D1020" s="10"/>
      <c r="E1020" s="21"/>
      <c r="F1020" s="21"/>
      <c r="G1020" s="21"/>
      <c r="H1020" s="21"/>
      <c r="I1020" s="21"/>
      <c r="J1020" s="21"/>
      <c r="K1020" s="21"/>
      <c r="L1020" s="13"/>
      <c r="M1020" s="13"/>
      <c r="N1020" s="13"/>
      <c r="O1020" s="13"/>
      <c r="P1020" s="15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</row>
    <row r="1021" spans="1:45">
      <c r="A1021" s="10"/>
      <c r="B1021" s="10"/>
      <c r="C1021" s="10"/>
      <c r="D1021" s="10"/>
      <c r="E1021" s="21"/>
      <c r="F1021" s="21"/>
      <c r="G1021" s="21"/>
      <c r="H1021" s="21"/>
      <c r="I1021" s="21"/>
      <c r="J1021" s="21"/>
      <c r="K1021" s="21"/>
      <c r="L1021" s="13"/>
      <c r="M1021" s="13"/>
      <c r="N1021" s="13"/>
      <c r="O1021" s="13"/>
      <c r="P1021" s="15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</row>
    <row r="1022" spans="1:45">
      <c r="A1022" s="10"/>
      <c r="B1022" s="10"/>
      <c r="C1022" s="10"/>
      <c r="D1022" s="10"/>
      <c r="E1022" s="21"/>
      <c r="F1022" s="21"/>
      <c r="G1022" s="21"/>
      <c r="H1022" s="21"/>
      <c r="I1022" s="21"/>
      <c r="J1022" s="21"/>
      <c r="K1022" s="21"/>
      <c r="L1022" s="13"/>
      <c r="M1022" s="13"/>
      <c r="N1022" s="13"/>
      <c r="O1022" s="13"/>
      <c r="P1022" s="15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  <c r="AS1022" s="13"/>
    </row>
    <row r="1023" spans="1:45">
      <c r="A1023" s="10"/>
      <c r="B1023" s="10"/>
      <c r="C1023" s="10"/>
      <c r="D1023" s="10"/>
      <c r="E1023" s="21"/>
      <c r="F1023" s="21"/>
      <c r="G1023" s="21"/>
      <c r="H1023" s="21"/>
      <c r="I1023" s="21"/>
      <c r="J1023" s="21"/>
      <c r="K1023" s="21"/>
      <c r="L1023" s="13"/>
      <c r="M1023" s="13"/>
      <c r="N1023" s="13"/>
      <c r="O1023" s="13"/>
      <c r="P1023" s="15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</row>
    <row r="1024" spans="1:45">
      <c r="A1024" s="10"/>
      <c r="B1024" s="10"/>
      <c r="C1024" s="10"/>
      <c r="D1024" s="10"/>
      <c r="E1024" s="21"/>
      <c r="F1024" s="21"/>
      <c r="G1024" s="21"/>
      <c r="H1024" s="21"/>
      <c r="I1024" s="21"/>
      <c r="J1024" s="21"/>
      <c r="K1024" s="21"/>
      <c r="L1024" s="13"/>
      <c r="M1024" s="13"/>
      <c r="N1024" s="13"/>
      <c r="O1024" s="13"/>
      <c r="P1024" s="15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  <c r="AS1024" s="13"/>
    </row>
    <row r="1025" spans="1:45">
      <c r="A1025" s="10"/>
      <c r="B1025" s="10"/>
      <c r="C1025" s="10"/>
      <c r="D1025" s="10"/>
      <c r="E1025" s="21"/>
      <c r="F1025" s="21"/>
      <c r="G1025" s="21"/>
      <c r="H1025" s="21"/>
      <c r="I1025" s="21"/>
      <c r="J1025" s="21"/>
      <c r="K1025" s="21"/>
      <c r="L1025" s="13"/>
      <c r="M1025" s="13"/>
      <c r="N1025" s="13"/>
      <c r="O1025" s="13"/>
      <c r="P1025" s="15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  <c r="AS1025" s="13"/>
    </row>
    <row r="1026" spans="1:45">
      <c r="A1026" s="10"/>
      <c r="B1026" s="10"/>
      <c r="C1026" s="10"/>
      <c r="D1026" s="10"/>
      <c r="E1026" s="21"/>
      <c r="F1026" s="21"/>
      <c r="G1026" s="21"/>
      <c r="H1026" s="21"/>
      <c r="I1026" s="21"/>
      <c r="J1026" s="21"/>
      <c r="K1026" s="21"/>
      <c r="L1026" s="13"/>
      <c r="M1026" s="13"/>
      <c r="N1026" s="13"/>
      <c r="O1026" s="13"/>
      <c r="P1026" s="15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  <c r="AS1026" s="13"/>
    </row>
    <row r="1027" spans="1:45">
      <c r="A1027" s="10"/>
      <c r="B1027" s="10"/>
      <c r="C1027" s="10"/>
      <c r="D1027" s="10"/>
      <c r="E1027" s="21"/>
      <c r="F1027" s="21"/>
      <c r="G1027" s="21"/>
      <c r="H1027" s="21"/>
      <c r="I1027" s="21"/>
      <c r="J1027" s="21"/>
      <c r="K1027" s="21"/>
      <c r="L1027" s="13"/>
      <c r="M1027" s="13"/>
      <c r="N1027" s="13"/>
      <c r="O1027" s="13"/>
      <c r="P1027" s="15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  <c r="AS1027" s="13"/>
    </row>
    <row r="1028" spans="1:45">
      <c r="A1028" s="10"/>
      <c r="B1028" s="10"/>
      <c r="C1028" s="10"/>
      <c r="D1028" s="10"/>
      <c r="E1028" s="21"/>
      <c r="F1028" s="21"/>
      <c r="G1028" s="21"/>
      <c r="H1028" s="21"/>
      <c r="I1028" s="21"/>
      <c r="J1028" s="21"/>
      <c r="K1028" s="21"/>
      <c r="L1028" s="13"/>
      <c r="M1028" s="13"/>
      <c r="N1028" s="13"/>
      <c r="O1028" s="13"/>
      <c r="P1028" s="15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  <c r="AS1028" s="13"/>
    </row>
    <row r="1029" spans="1:45">
      <c r="A1029" s="10"/>
      <c r="B1029" s="10"/>
      <c r="C1029" s="10"/>
      <c r="D1029" s="10"/>
      <c r="E1029" s="21"/>
      <c r="F1029" s="21"/>
      <c r="G1029" s="21"/>
      <c r="H1029" s="21"/>
      <c r="I1029" s="21"/>
      <c r="J1029" s="21"/>
      <c r="K1029" s="21"/>
      <c r="L1029" s="13"/>
      <c r="M1029" s="13"/>
      <c r="N1029" s="13"/>
      <c r="O1029" s="13"/>
      <c r="P1029" s="15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  <c r="AS1029" s="13"/>
    </row>
    <row r="1030" spans="1:45">
      <c r="A1030" s="10"/>
      <c r="B1030" s="10"/>
      <c r="C1030" s="10"/>
      <c r="D1030" s="10"/>
      <c r="E1030" s="21"/>
      <c r="F1030" s="21"/>
      <c r="G1030" s="21"/>
      <c r="H1030" s="21"/>
      <c r="I1030" s="21"/>
      <c r="J1030" s="21"/>
      <c r="K1030" s="21"/>
      <c r="L1030" s="13"/>
      <c r="M1030" s="13"/>
      <c r="N1030" s="13"/>
      <c r="O1030" s="13"/>
      <c r="P1030" s="15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  <c r="AS1030" s="13"/>
    </row>
    <row r="1031" spans="1:45">
      <c r="A1031" s="10"/>
      <c r="B1031" s="10"/>
      <c r="C1031" s="10"/>
      <c r="D1031" s="10"/>
      <c r="E1031" s="21"/>
      <c r="F1031" s="21"/>
      <c r="G1031" s="21"/>
      <c r="H1031" s="21"/>
      <c r="I1031" s="21"/>
      <c r="J1031" s="21"/>
      <c r="K1031" s="21"/>
      <c r="L1031" s="13"/>
      <c r="M1031" s="13"/>
      <c r="N1031" s="13"/>
      <c r="O1031" s="13"/>
      <c r="P1031" s="15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  <c r="AS1031" s="13"/>
    </row>
    <row r="1032" spans="1:45">
      <c r="A1032" s="10"/>
      <c r="B1032" s="10"/>
      <c r="C1032" s="10"/>
      <c r="D1032" s="10"/>
      <c r="E1032" s="21"/>
      <c r="F1032" s="21"/>
      <c r="G1032" s="21"/>
      <c r="H1032" s="21"/>
      <c r="I1032" s="21"/>
      <c r="J1032" s="21"/>
      <c r="K1032" s="21"/>
      <c r="L1032" s="13"/>
      <c r="M1032" s="13"/>
      <c r="N1032" s="13"/>
      <c r="O1032" s="13"/>
      <c r="P1032" s="15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  <c r="AS1032" s="13"/>
    </row>
    <row r="1033" spans="1:45">
      <c r="A1033" s="10"/>
      <c r="B1033" s="10"/>
      <c r="C1033" s="10"/>
      <c r="D1033" s="10"/>
      <c r="E1033" s="21"/>
      <c r="F1033" s="21"/>
      <c r="G1033" s="21"/>
      <c r="H1033" s="21"/>
      <c r="I1033" s="21"/>
      <c r="J1033" s="21"/>
      <c r="K1033" s="21"/>
      <c r="L1033" s="13"/>
      <c r="M1033" s="13"/>
      <c r="N1033" s="13"/>
      <c r="O1033" s="13"/>
      <c r="P1033" s="15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  <c r="AS1033" s="13"/>
    </row>
    <row r="1034" spans="1:45">
      <c r="A1034" s="10"/>
      <c r="B1034" s="10"/>
      <c r="C1034" s="10"/>
      <c r="D1034" s="10"/>
      <c r="E1034" s="21"/>
      <c r="F1034" s="21"/>
      <c r="G1034" s="21"/>
      <c r="H1034" s="21"/>
      <c r="I1034" s="21"/>
      <c r="J1034" s="21"/>
      <c r="K1034" s="21"/>
      <c r="L1034" s="13"/>
      <c r="M1034" s="13"/>
      <c r="N1034" s="13"/>
      <c r="O1034" s="13"/>
      <c r="P1034" s="15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  <c r="AS1034" s="13"/>
    </row>
    <row r="1035" spans="1:45">
      <c r="A1035" s="10"/>
      <c r="B1035" s="10"/>
      <c r="C1035" s="10"/>
      <c r="D1035" s="10"/>
      <c r="E1035" s="21"/>
      <c r="F1035" s="21"/>
      <c r="G1035" s="21"/>
      <c r="H1035" s="21"/>
      <c r="I1035" s="21"/>
      <c r="J1035" s="21"/>
      <c r="K1035" s="21"/>
      <c r="L1035" s="13"/>
      <c r="M1035" s="13"/>
      <c r="N1035" s="13"/>
      <c r="O1035" s="13"/>
      <c r="P1035" s="15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</row>
    <row r="1036" spans="1:45">
      <c r="A1036" s="10"/>
      <c r="B1036" s="10"/>
      <c r="C1036" s="10"/>
      <c r="D1036" s="10"/>
      <c r="E1036" s="21"/>
      <c r="F1036" s="21"/>
      <c r="G1036" s="21"/>
      <c r="H1036" s="21"/>
      <c r="I1036" s="21"/>
      <c r="J1036" s="21"/>
      <c r="K1036" s="21"/>
      <c r="L1036" s="13"/>
      <c r="M1036" s="13"/>
      <c r="N1036" s="13"/>
      <c r="O1036" s="13"/>
      <c r="P1036" s="15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  <c r="AS1036" s="13"/>
    </row>
    <row r="1037" spans="1:45">
      <c r="A1037" s="10"/>
      <c r="B1037" s="10"/>
      <c r="C1037" s="10"/>
      <c r="D1037" s="10"/>
      <c r="E1037" s="21"/>
      <c r="F1037" s="21"/>
      <c r="G1037" s="21"/>
      <c r="H1037" s="21"/>
      <c r="I1037" s="21"/>
      <c r="J1037" s="21"/>
      <c r="K1037" s="21"/>
      <c r="L1037" s="13"/>
      <c r="M1037" s="13"/>
      <c r="N1037" s="13"/>
      <c r="O1037" s="13"/>
      <c r="P1037" s="15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  <c r="AS1037" s="13"/>
    </row>
    <row r="1038" spans="1:45">
      <c r="A1038" s="10"/>
      <c r="B1038" s="10"/>
      <c r="C1038" s="10"/>
      <c r="D1038" s="10"/>
      <c r="E1038" s="21"/>
      <c r="F1038" s="21"/>
      <c r="G1038" s="21"/>
      <c r="H1038" s="21"/>
      <c r="I1038" s="21"/>
      <c r="J1038" s="21"/>
      <c r="K1038" s="21"/>
      <c r="L1038" s="13"/>
      <c r="M1038" s="13"/>
      <c r="N1038" s="13"/>
      <c r="O1038" s="13"/>
      <c r="P1038" s="15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  <c r="AS1038" s="13"/>
    </row>
    <row r="1039" spans="1:45">
      <c r="A1039" s="10"/>
      <c r="B1039" s="10"/>
      <c r="C1039" s="10"/>
      <c r="D1039" s="10"/>
      <c r="E1039" s="21"/>
      <c r="F1039" s="21"/>
      <c r="G1039" s="21"/>
      <c r="H1039" s="21"/>
      <c r="I1039" s="21"/>
      <c r="J1039" s="21"/>
      <c r="K1039" s="21"/>
      <c r="L1039" s="13"/>
      <c r="M1039" s="13"/>
      <c r="N1039" s="13"/>
      <c r="O1039" s="13"/>
      <c r="P1039" s="15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  <c r="AS1039" s="13"/>
    </row>
    <row r="1040" spans="1:45">
      <c r="A1040" s="10"/>
      <c r="B1040" s="10"/>
      <c r="C1040" s="10"/>
      <c r="D1040" s="10"/>
      <c r="E1040" s="21"/>
      <c r="F1040" s="21"/>
      <c r="G1040" s="21"/>
      <c r="H1040" s="21"/>
      <c r="I1040" s="21"/>
      <c r="J1040" s="21"/>
      <c r="K1040" s="21"/>
      <c r="L1040" s="13"/>
      <c r="M1040" s="13"/>
      <c r="N1040" s="13"/>
      <c r="O1040" s="13"/>
      <c r="P1040" s="15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  <c r="AS1040" s="13"/>
    </row>
    <row r="1041" spans="1:45">
      <c r="A1041" s="10"/>
      <c r="B1041" s="10"/>
      <c r="C1041" s="10"/>
      <c r="D1041" s="10"/>
      <c r="E1041" s="21"/>
      <c r="F1041" s="21"/>
      <c r="G1041" s="21"/>
      <c r="H1041" s="21"/>
      <c r="I1041" s="21"/>
      <c r="J1041" s="21"/>
      <c r="K1041" s="21"/>
      <c r="L1041" s="13"/>
      <c r="M1041" s="13"/>
      <c r="N1041" s="13"/>
      <c r="O1041" s="13"/>
      <c r="P1041" s="15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</row>
    <row r="1042" spans="1:45">
      <c r="A1042" s="10"/>
      <c r="B1042" s="10"/>
      <c r="C1042" s="10"/>
      <c r="D1042" s="10"/>
      <c r="E1042" s="21"/>
      <c r="F1042" s="21"/>
      <c r="G1042" s="21"/>
      <c r="H1042" s="21"/>
      <c r="I1042" s="21"/>
      <c r="J1042" s="21"/>
      <c r="K1042" s="21"/>
      <c r="L1042" s="13"/>
      <c r="M1042" s="13"/>
      <c r="N1042" s="13"/>
      <c r="O1042" s="13"/>
      <c r="P1042" s="15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</row>
    <row r="1043" spans="1:45">
      <c r="A1043" s="10"/>
      <c r="B1043" s="10"/>
      <c r="C1043" s="10"/>
      <c r="D1043" s="10"/>
      <c r="E1043" s="21"/>
      <c r="F1043" s="21"/>
      <c r="G1043" s="21"/>
      <c r="H1043" s="21"/>
      <c r="I1043" s="21"/>
      <c r="J1043" s="21"/>
      <c r="K1043" s="21"/>
      <c r="L1043" s="13"/>
      <c r="M1043" s="13"/>
      <c r="N1043" s="13"/>
      <c r="O1043" s="13"/>
      <c r="P1043" s="15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/>
      <c r="AS1043" s="13"/>
    </row>
    <row r="1044" spans="1:45">
      <c r="A1044" s="10"/>
      <c r="B1044" s="10"/>
      <c r="C1044" s="10"/>
      <c r="D1044" s="10"/>
      <c r="E1044" s="21"/>
      <c r="F1044" s="21"/>
      <c r="G1044" s="21"/>
      <c r="H1044" s="21"/>
      <c r="I1044" s="21"/>
      <c r="J1044" s="21"/>
      <c r="K1044" s="21"/>
      <c r="L1044" s="13"/>
      <c r="M1044" s="13"/>
      <c r="N1044" s="13"/>
      <c r="O1044" s="13"/>
      <c r="P1044" s="15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/>
      <c r="AS1044" s="13"/>
    </row>
    <row r="1045" spans="1:45">
      <c r="A1045" s="10"/>
      <c r="B1045" s="10"/>
      <c r="C1045" s="10"/>
      <c r="D1045" s="10"/>
      <c r="E1045" s="21"/>
      <c r="F1045" s="21"/>
      <c r="G1045" s="21"/>
      <c r="H1045" s="21"/>
      <c r="I1045" s="21"/>
      <c r="J1045" s="21"/>
      <c r="K1045" s="21"/>
      <c r="L1045" s="13"/>
      <c r="M1045" s="13"/>
      <c r="N1045" s="13"/>
      <c r="O1045" s="13"/>
      <c r="P1045" s="15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/>
      <c r="AS1045" s="13"/>
    </row>
    <row r="1046" spans="1:45">
      <c r="A1046" s="10"/>
      <c r="B1046" s="10"/>
      <c r="C1046" s="10"/>
      <c r="D1046" s="10"/>
      <c r="E1046" s="21"/>
      <c r="F1046" s="21"/>
      <c r="G1046" s="21"/>
      <c r="H1046" s="21"/>
      <c r="I1046" s="21"/>
      <c r="J1046" s="21"/>
      <c r="K1046" s="21"/>
      <c r="L1046" s="13"/>
      <c r="M1046" s="13"/>
      <c r="N1046" s="13"/>
      <c r="O1046" s="13"/>
      <c r="P1046" s="15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/>
      <c r="AS1046" s="13"/>
    </row>
    <row r="1047" spans="1:45">
      <c r="A1047" s="10"/>
      <c r="B1047" s="10"/>
      <c r="C1047" s="10"/>
      <c r="D1047" s="10"/>
      <c r="E1047" s="21"/>
      <c r="F1047" s="21"/>
      <c r="G1047" s="21"/>
      <c r="H1047" s="21"/>
      <c r="I1047" s="21"/>
      <c r="J1047" s="21"/>
      <c r="K1047" s="21"/>
      <c r="L1047" s="13"/>
      <c r="M1047" s="13"/>
      <c r="N1047" s="13"/>
      <c r="O1047" s="13"/>
      <c r="P1047" s="15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/>
      <c r="AS1047" s="13"/>
    </row>
    <row r="1048" spans="1:45">
      <c r="A1048" s="10"/>
      <c r="B1048" s="10"/>
      <c r="C1048" s="10"/>
      <c r="D1048" s="10"/>
      <c r="E1048" s="21"/>
      <c r="F1048" s="21"/>
      <c r="G1048" s="21"/>
      <c r="H1048" s="21"/>
      <c r="I1048" s="21"/>
      <c r="J1048" s="21"/>
      <c r="K1048" s="21"/>
      <c r="L1048" s="13"/>
      <c r="M1048" s="13"/>
      <c r="N1048" s="13"/>
      <c r="O1048" s="13"/>
      <c r="P1048" s="15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/>
      <c r="AS1048" s="13"/>
    </row>
    <row r="1049" spans="1:45">
      <c r="A1049" s="10"/>
      <c r="B1049" s="10"/>
      <c r="C1049" s="10"/>
      <c r="D1049" s="10"/>
      <c r="E1049" s="21"/>
      <c r="F1049" s="21"/>
      <c r="G1049" s="21"/>
      <c r="H1049" s="21"/>
      <c r="I1049" s="21"/>
      <c r="J1049" s="21"/>
      <c r="K1049" s="21"/>
      <c r="L1049" s="13"/>
      <c r="M1049" s="13"/>
      <c r="N1049" s="13"/>
      <c r="O1049" s="13"/>
      <c r="P1049" s="15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/>
      <c r="AS1049" s="13"/>
    </row>
    <row r="1050" spans="1:45">
      <c r="A1050" s="10"/>
      <c r="B1050" s="10"/>
      <c r="C1050" s="10"/>
      <c r="D1050" s="10"/>
      <c r="E1050" s="21"/>
      <c r="F1050" s="21"/>
      <c r="G1050" s="21"/>
      <c r="H1050" s="21"/>
      <c r="I1050" s="21"/>
      <c r="J1050" s="21"/>
      <c r="K1050" s="21"/>
      <c r="L1050" s="13"/>
      <c r="M1050" s="13"/>
      <c r="N1050" s="13"/>
      <c r="O1050" s="13"/>
      <c r="P1050" s="15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/>
      <c r="AS1050" s="13"/>
    </row>
    <row r="1051" spans="1:45">
      <c r="A1051" s="10"/>
      <c r="B1051" s="10"/>
      <c r="C1051" s="10"/>
      <c r="D1051" s="10"/>
      <c r="E1051" s="21"/>
      <c r="F1051" s="21"/>
      <c r="G1051" s="21"/>
      <c r="H1051" s="21"/>
      <c r="I1051" s="21"/>
      <c r="J1051" s="21"/>
      <c r="K1051" s="21"/>
      <c r="L1051" s="13"/>
      <c r="M1051" s="13"/>
      <c r="N1051" s="13"/>
      <c r="O1051" s="13"/>
      <c r="P1051" s="15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/>
      <c r="AS1051" s="13"/>
    </row>
    <row r="1052" spans="1:45">
      <c r="A1052" s="10"/>
      <c r="B1052" s="10"/>
      <c r="C1052" s="10"/>
      <c r="D1052" s="10"/>
      <c r="E1052" s="21"/>
      <c r="F1052" s="21"/>
      <c r="G1052" s="21"/>
      <c r="H1052" s="21"/>
      <c r="I1052" s="21"/>
      <c r="J1052" s="21"/>
      <c r="K1052" s="21"/>
      <c r="L1052" s="13"/>
      <c r="M1052" s="13"/>
      <c r="N1052" s="13"/>
      <c r="O1052" s="13"/>
      <c r="P1052" s="15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  <c r="AS1052" s="13"/>
    </row>
    <row r="1053" spans="1:45">
      <c r="A1053" s="10"/>
      <c r="B1053" s="10"/>
      <c r="C1053" s="10"/>
      <c r="D1053" s="10"/>
      <c r="E1053" s="21"/>
      <c r="F1053" s="21"/>
      <c r="G1053" s="21"/>
      <c r="H1053" s="21"/>
      <c r="I1053" s="21"/>
      <c r="J1053" s="21"/>
      <c r="K1053" s="21"/>
      <c r="L1053" s="13"/>
      <c r="M1053" s="13"/>
      <c r="N1053" s="13"/>
      <c r="O1053" s="13"/>
      <c r="P1053" s="15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/>
      <c r="AS1053" s="13"/>
    </row>
    <row r="1054" spans="1:45">
      <c r="A1054" s="10"/>
      <c r="B1054" s="10"/>
      <c r="C1054" s="10"/>
      <c r="D1054" s="10"/>
      <c r="E1054" s="21"/>
      <c r="F1054" s="21"/>
      <c r="G1054" s="21"/>
      <c r="H1054" s="21"/>
      <c r="I1054" s="21"/>
      <c r="J1054" s="21"/>
      <c r="K1054" s="21"/>
      <c r="L1054" s="13"/>
      <c r="M1054" s="13"/>
      <c r="N1054" s="13"/>
      <c r="O1054" s="13"/>
      <c r="P1054" s="15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/>
      <c r="AS1054" s="13"/>
    </row>
    <row r="1055" spans="1:45">
      <c r="A1055" s="10"/>
      <c r="B1055" s="10"/>
      <c r="C1055" s="10"/>
      <c r="D1055" s="10"/>
      <c r="E1055" s="21"/>
      <c r="F1055" s="21"/>
      <c r="G1055" s="21"/>
      <c r="H1055" s="21"/>
      <c r="I1055" s="21"/>
      <c r="J1055" s="21"/>
      <c r="K1055" s="21"/>
      <c r="L1055" s="13"/>
      <c r="M1055" s="13"/>
      <c r="N1055" s="13"/>
      <c r="O1055" s="13"/>
      <c r="P1055" s="15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/>
      <c r="AS1055" s="13"/>
    </row>
    <row r="1056" spans="1:45">
      <c r="A1056" s="10"/>
      <c r="B1056" s="10"/>
      <c r="C1056" s="10"/>
      <c r="D1056" s="10"/>
      <c r="E1056" s="21"/>
      <c r="F1056" s="21"/>
      <c r="G1056" s="21"/>
      <c r="H1056" s="21"/>
      <c r="I1056" s="21"/>
      <c r="J1056" s="21"/>
      <c r="K1056" s="21"/>
      <c r="L1056" s="13"/>
      <c r="M1056" s="13"/>
      <c r="N1056" s="13"/>
      <c r="O1056" s="13"/>
      <c r="P1056" s="15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/>
      <c r="AS1056" s="13"/>
    </row>
    <row r="1057" spans="1:45">
      <c r="A1057" s="10"/>
      <c r="B1057" s="10"/>
      <c r="C1057" s="10"/>
      <c r="D1057" s="10"/>
      <c r="E1057" s="21"/>
      <c r="F1057" s="21"/>
      <c r="G1057" s="21"/>
      <c r="H1057" s="21"/>
      <c r="I1057" s="21"/>
      <c r="J1057" s="21"/>
      <c r="K1057" s="21"/>
      <c r="L1057" s="13"/>
      <c r="M1057" s="13"/>
      <c r="N1057" s="13"/>
      <c r="O1057" s="13"/>
      <c r="P1057" s="15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/>
      <c r="AS1057" s="13"/>
    </row>
    <row r="1058" spans="1:45">
      <c r="A1058" s="10"/>
      <c r="B1058" s="10"/>
      <c r="C1058" s="10"/>
      <c r="D1058" s="10"/>
      <c r="E1058" s="21"/>
      <c r="F1058" s="21"/>
      <c r="G1058" s="21"/>
      <c r="H1058" s="21"/>
      <c r="I1058" s="21"/>
      <c r="J1058" s="21"/>
      <c r="K1058" s="21"/>
      <c r="L1058" s="13"/>
      <c r="M1058" s="13"/>
      <c r="N1058" s="13"/>
      <c r="O1058" s="13"/>
      <c r="P1058" s="15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</row>
    <row r="1059" spans="1:45">
      <c r="A1059" s="10"/>
      <c r="B1059" s="10"/>
      <c r="C1059" s="10"/>
      <c r="D1059" s="10"/>
      <c r="E1059" s="21"/>
      <c r="F1059" s="21"/>
      <c r="G1059" s="21"/>
      <c r="H1059" s="21"/>
      <c r="I1059" s="21"/>
      <c r="J1059" s="21"/>
      <c r="K1059" s="21"/>
      <c r="L1059" s="13"/>
      <c r="M1059" s="13"/>
      <c r="N1059" s="13"/>
      <c r="O1059" s="13"/>
      <c r="P1059" s="15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/>
      <c r="AS1059" s="13"/>
    </row>
    <row r="1060" spans="1:45">
      <c r="A1060" s="10"/>
      <c r="B1060" s="10"/>
      <c r="C1060" s="10"/>
      <c r="D1060" s="10"/>
      <c r="E1060" s="21"/>
      <c r="F1060" s="21"/>
      <c r="G1060" s="21"/>
      <c r="H1060" s="21"/>
      <c r="I1060" s="21"/>
      <c r="J1060" s="21"/>
      <c r="K1060" s="21"/>
      <c r="L1060" s="13"/>
      <c r="M1060" s="13"/>
      <c r="N1060" s="13"/>
      <c r="O1060" s="13"/>
      <c r="P1060" s="15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</row>
    <row r="1061" spans="1:45">
      <c r="A1061" s="10"/>
      <c r="B1061" s="10"/>
      <c r="C1061" s="10"/>
      <c r="D1061" s="10"/>
      <c r="E1061" s="21"/>
      <c r="F1061" s="21"/>
      <c r="G1061" s="21"/>
      <c r="H1061" s="21"/>
      <c r="I1061" s="21"/>
      <c r="J1061" s="21"/>
      <c r="K1061" s="21"/>
      <c r="L1061" s="13"/>
      <c r="M1061" s="13"/>
      <c r="N1061" s="13"/>
      <c r="O1061" s="13"/>
      <c r="P1061" s="15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/>
      <c r="AS1061" s="13"/>
    </row>
    <row r="1062" spans="1:45">
      <c r="A1062" s="10"/>
      <c r="B1062" s="10"/>
      <c r="C1062" s="10"/>
      <c r="D1062" s="10"/>
      <c r="E1062" s="21"/>
      <c r="F1062" s="21"/>
      <c r="G1062" s="21"/>
      <c r="H1062" s="21"/>
      <c r="I1062" s="21"/>
      <c r="J1062" s="21"/>
      <c r="K1062" s="21"/>
      <c r="L1062" s="13"/>
      <c r="M1062" s="13"/>
      <c r="N1062" s="13"/>
      <c r="O1062" s="13"/>
      <c r="P1062" s="15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/>
      <c r="AS1062" s="13"/>
    </row>
    <row r="1063" spans="1:45">
      <c r="A1063" s="10"/>
      <c r="B1063" s="10"/>
      <c r="C1063" s="10"/>
      <c r="D1063" s="10"/>
      <c r="E1063" s="21"/>
      <c r="F1063" s="21"/>
      <c r="G1063" s="21"/>
      <c r="H1063" s="21"/>
      <c r="I1063" s="21"/>
      <c r="J1063" s="21"/>
      <c r="K1063" s="21"/>
      <c r="L1063" s="13"/>
      <c r="M1063" s="13"/>
      <c r="N1063" s="13"/>
      <c r="O1063" s="13"/>
      <c r="P1063" s="15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/>
      <c r="AS1063" s="13"/>
    </row>
    <row r="1064" spans="1:45">
      <c r="A1064" s="10"/>
      <c r="B1064" s="10"/>
      <c r="C1064" s="10"/>
      <c r="D1064" s="10"/>
      <c r="E1064" s="21"/>
      <c r="F1064" s="21"/>
      <c r="G1064" s="21"/>
      <c r="H1064" s="21"/>
      <c r="I1064" s="21"/>
      <c r="J1064" s="21"/>
      <c r="K1064" s="21"/>
      <c r="L1064" s="13"/>
      <c r="M1064" s="13"/>
      <c r="N1064" s="13"/>
      <c r="O1064" s="13"/>
      <c r="P1064" s="15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  <c r="AS1064" s="13"/>
    </row>
    <row r="1065" spans="1:45">
      <c r="A1065" s="10"/>
      <c r="B1065" s="10"/>
      <c r="C1065" s="10"/>
      <c r="D1065" s="10"/>
      <c r="E1065" s="21"/>
      <c r="F1065" s="21"/>
      <c r="G1065" s="21"/>
      <c r="H1065" s="21"/>
      <c r="I1065" s="21"/>
      <c r="J1065" s="21"/>
      <c r="K1065" s="21"/>
      <c r="L1065" s="13"/>
      <c r="M1065" s="13"/>
      <c r="N1065" s="13"/>
      <c r="O1065" s="13"/>
      <c r="P1065" s="15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3"/>
      <c r="AQ1065" s="13"/>
      <c r="AR1065" s="13"/>
      <c r="AS1065" s="13"/>
    </row>
    <row r="1066" spans="1:45">
      <c r="A1066" s="10"/>
      <c r="B1066" s="10"/>
      <c r="C1066" s="10"/>
      <c r="D1066" s="10"/>
      <c r="E1066" s="21"/>
      <c r="F1066" s="21"/>
      <c r="G1066" s="21"/>
      <c r="H1066" s="21"/>
      <c r="I1066" s="21"/>
      <c r="J1066" s="21"/>
      <c r="K1066" s="21"/>
      <c r="L1066" s="13"/>
      <c r="M1066" s="13"/>
      <c r="N1066" s="13"/>
      <c r="O1066" s="13"/>
      <c r="P1066" s="15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  <c r="AA1066" s="13"/>
      <c r="AB1066" s="13"/>
      <c r="AC1066" s="13"/>
      <c r="AD1066" s="13"/>
      <c r="AE1066" s="13"/>
      <c r="AF1066" s="13"/>
      <c r="AG1066" s="13"/>
      <c r="AH1066" s="13"/>
      <c r="AI1066" s="13"/>
      <c r="AJ1066" s="13"/>
      <c r="AK1066" s="13"/>
      <c r="AL1066" s="13"/>
      <c r="AM1066" s="13"/>
      <c r="AN1066" s="13"/>
      <c r="AO1066" s="13"/>
      <c r="AP1066" s="13"/>
      <c r="AQ1066" s="13"/>
      <c r="AR1066" s="13"/>
      <c r="AS1066" s="13"/>
    </row>
    <row r="1067" spans="1:45">
      <c r="A1067" s="10"/>
      <c r="B1067" s="10"/>
      <c r="C1067" s="10"/>
      <c r="D1067" s="10"/>
      <c r="E1067" s="21"/>
      <c r="F1067" s="21"/>
      <c r="G1067" s="21"/>
      <c r="H1067" s="21"/>
      <c r="I1067" s="21"/>
      <c r="J1067" s="21"/>
      <c r="K1067" s="21"/>
      <c r="L1067" s="13"/>
      <c r="M1067" s="13"/>
      <c r="N1067" s="13"/>
      <c r="O1067" s="13"/>
      <c r="P1067" s="15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  <c r="AA1067" s="13"/>
      <c r="AB1067" s="13"/>
      <c r="AC1067" s="13"/>
      <c r="AD1067" s="13"/>
      <c r="AE1067" s="13"/>
      <c r="AF1067" s="13"/>
      <c r="AG1067" s="13"/>
      <c r="AH1067" s="13"/>
      <c r="AI1067" s="13"/>
      <c r="AJ1067" s="13"/>
      <c r="AK1067" s="13"/>
      <c r="AL1067" s="13"/>
      <c r="AM1067" s="13"/>
      <c r="AN1067" s="13"/>
      <c r="AO1067" s="13"/>
      <c r="AP1067" s="13"/>
      <c r="AQ1067" s="13"/>
      <c r="AR1067" s="13"/>
      <c r="AS1067" s="13"/>
    </row>
    <row r="1068" spans="1:45">
      <c r="A1068" s="10"/>
      <c r="B1068" s="10"/>
      <c r="C1068" s="10"/>
      <c r="D1068" s="10"/>
      <c r="E1068" s="21"/>
      <c r="F1068" s="21"/>
      <c r="G1068" s="21"/>
      <c r="H1068" s="21"/>
      <c r="I1068" s="21"/>
      <c r="J1068" s="21"/>
      <c r="K1068" s="21"/>
      <c r="L1068" s="13"/>
      <c r="M1068" s="13"/>
      <c r="N1068" s="13"/>
      <c r="O1068" s="13"/>
      <c r="P1068" s="15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  <c r="AA1068" s="13"/>
      <c r="AB1068" s="13"/>
      <c r="AC1068" s="13"/>
      <c r="AD1068" s="13"/>
      <c r="AE1068" s="13"/>
      <c r="AF1068" s="13"/>
      <c r="AG1068" s="13"/>
      <c r="AH1068" s="13"/>
      <c r="AI1068" s="13"/>
      <c r="AJ1068" s="13"/>
      <c r="AK1068" s="13"/>
      <c r="AL1068" s="13"/>
      <c r="AM1068" s="13"/>
      <c r="AN1068" s="13"/>
      <c r="AO1068" s="13"/>
      <c r="AP1068" s="13"/>
      <c r="AQ1068" s="13"/>
      <c r="AR1068" s="13"/>
      <c r="AS1068" s="13"/>
    </row>
    <row r="1069" spans="1:45">
      <c r="A1069" s="10"/>
      <c r="B1069" s="10"/>
      <c r="C1069" s="10"/>
      <c r="D1069" s="10"/>
      <c r="E1069" s="21"/>
      <c r="F1069" s="21"/>
      <c r="G1069" s="21"/>
      <c r="H1069" s="21"/>
      <c r="I1069" s="21"/>
      <c r="J1069" s="21"/>
      <c r="K1069" s="21"/>
      <c r="L1069" s="13"/>
      <c r="M1069" s="13"/>
      <c r="N1069" s="13"/>
      <c r="O1069" s="13"/>
      <c r="P1069" s="15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  <c r="AA1069" s="13"/>
      <c r="AB1069" s="13"/>
      <c r="AC1069" s="13"/>
      <c r="AD1069" s="13"/>
      <c r="AE1069" s="13"/>
      <c r="AF1069" s="13"/>
      <c r="AG1069" s="13"/>
      <c r="AH1069" s="13"/>
      <c r="AI1069" s="13"/>
      <c r="AJ1069" s="13"/>
      <c r="AK1069" s="13"/>
      <c r="AL1069" s="13"/>
      <c r="AM1069" s="13"/>
      <c r="AN1069" s="13"/>
      <c r="AO1069" s="13"/>
      <c r="AP1069" s="13"/>
      <c r="AQ1069" s="13"/>
      <c r="AR1069" s="13"/>
      <c r="AS1069" s="13"/>
    </row>
    <row r="1070" spans="1:45">
      <c r="A1070" s="10"/>
      <c r="B1070" s="10"/>
      <c r="C1070" s="10"/>
      <c r="D1070" s="10"/>
      <c r="E1070" s="21"/>
      <c r="F1070" s="21"/>
      <c r="G1070" s="21"/>
      <c r="H1070" s="21"/>
      <c r="I1070" s="21"/>
      <c r="J1070" s="21"/>
      <c r="K1070" s="21"/>
      <c r="L1070" s="13"/>
      <c r="M1070" s="13"/>
      <c r="N1070" s="13"/>
      <c r="O1070" s="13"/>
      <c r="P1070" s="15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  <c r="AA1070" s="13"/>
      <c r="AB1070" s="13"/>
      <c r="AC1070" s="13"/>
      <c r="AD1070" s="13"/>
      <c r="AE1070" s="13"/>
      <c r="AF1070" s="13"/>
      <c r="AG1070" s="13"/>
      <c r="AH1070" s="13"/>
      <c r="AI1070" s="13"/>
      <c r="AJ1070" s="13"/>
      <c r="AK1070" s="13"/>
      <c r="AL1070" s="13"/>
      <c r="AM1070" s="13"/>
      <c r="AN1070" s="13"/>
      <c r="AO1070" s="13"/>
      <c r="AP1070" s="13"/>
      <c r="AQ1070" s="13"/>
      <c r="AR1070" s="13"/>
      <c r="AS1070" s="13"/>
    </row>
    <row r="1071" spans="1:45">
      <c r="A1071" s="10"/>
      <c r="B1071" s="10"/>
      <c r="C1071" s="10"/>
      <c r="D1071" s="10"/>
      <c r="E1071" s="21"/>
      <c r="F1071" s="21"/>
      <c r="G1071" s="21"/>
      <c r="H1071" s="21"/>
      <c r="I1071" s="21"/>
      <c r="J1071" s="21"/>
      <c r="K1071" s="21"/>
      <c r="L1071" s="13"/>
      <c r="M1071" s="13"/>
      <c r="N1071" s="13"/>
      <c r="O1071" s="13"/>
      <c r="P1071" s="15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  <c r="AA1071" s="13"/>
      <c r="AB1071" s="13"/>
      <c r="AC1071" s="13"/>
      <c r="AD1071" s="13"/>
      <c r="AE1071" s="13"/>
      <c r="AF1071" s="13"/>
      <c r="AG1071" s="13"/>
      <c r="AH1071" s="13"/>
      <c r="AI1071" s="13"/>
      <c r="AJ1071" s="13"/>
      <c r="AK1071" s="13"/>
      <c r="AL1071" s="13"/>
      <c r="AM1071" s="13"/>
      <c r="AN1071" s="13"/>
      <c r="AO1071" s="13"/>
      <c r="AP1071" s="13"/>
      <c r="AQ1071" s="13"/>
      <c r="AR1071" s="13"/>
      <c r="AS1071" s="13"/>
    </row>
    <row r="1072" spans="1:45">
      <c r="A1072" s="10"/>
      <c r="B1072" s="10"/>
      <c r="C1072" s="10"/>
      <c r="D1072" s="10"/>
      <c r="E1072" s="21"/>
      <c r="F1072" s="21"/>
      <c r="G1072" s="21"/>
      <c r="H1072" s="21"/>
      <c r="I1072" s="21"/>
      <c r="J1072" s="21"/>
      <c r="K1072" s="21"/>
      <c r="L1072" s="13"/>
      <c r="M1072" s="13"/>
      <c r="N1072" s="13"/>
      <c r="O1072" s="13"/>
      <c r="P1072" s="15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  <c r="AA1072" s="13"/>
      <c r="AB1072" s="13"/>
      <c r="AC1072" s="13"/>
      <c r="AD1072" s="13"/>
      <c r="AE1072" s="13"/>
      <c r="AF1072" s="13"/>
      <c r="AG1072" s="13"/>
      <c r="AH1072" s="13"/>
      <c r="AI1072" s="13"/>
      <c r="AJ1072" s="13"/>
      <c r="AK1072" s="13"/>
      <c r="AL1072" s="13"/>
      <c r="AM1072" s="13"/>
      <c r="AN1072" s="13"/>
      <c r="AO1072" s="13"/>
      <c r="AP1072" s="13"/>
      <c r="AQ1072" s="13"/>
      <c r="AR1072" s="13"/>
      <c r="AS1072" s="13"/>
    </row>
    <row r="1073" spans="1:45">
      <c r="A1073" s="10"/>
      <c r="B1073" s="10"/>
      <c r="C1073" s="10"/>
      <c r="D1073" s="10"/>
      <c r="E1073" s="21"/>
      <c r="F1073" s="21"/>
      <c r="G1073" s="21"/>
      <c r="H1073" s="21"/>
      <c r="I1073" s="21"/>
      <c r="J1073" s="21"/>
      <c r="K1073" s="21"/>
      <c r="L1073" s="13"/>
      <c r="M1073" s="13"/>
      <c r="N1073" s="13"/>
      <c r="O1073" s="13"/>
      <c r="P1073" s="15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  <c r="AA1073" s="13"/>
      <c r="AB1073" s="13"/>
      <c r="AC1073" s="13"/>
      <c r="AD1073" s="13"/>
      <c r="AE1073" s="13"/>
      <c r="AF1073" s="13"/>
      <c r="AG1073" s="13"/>
      <c r="AH1073" s="13"/>
      <c r="AI1073" s="13"/>
      <c r="AJ1073" s="13"/>
      <c r="AK1073" s="13"/>
      <c r="AL1073" s="13"/>
      <c r="AM1073" s="13"/>
      <c r="AN1073" s="13"/>
      <c r="AO1073" s="13"/>
      <c r="AP1073" s="13"/>
      <c r="AQ1073" s="13"/>
      <c r="AR1073" s="13"/>
      <c r="AS1073" s="13"/>
    </row>
    <row r="1074" spans="1:45">
      <c r="A1074" s="10"/>
      <c r="B1074" s="10"/>
      <c r="C1074" s="10"/>
      <c r="D1074" s="10"/>
      <c r="E1074" s="21"/>
      <c r="F1074" s="21"/>
      <c r="G1074" s="21"/>
      <c r="H1074" s="21"/>
      <c r="I1074" s="21"/>
      <c r="J1074" s="21"/>
      <c r="K1074" s="21"/>
      <c r="L1074" s="13"/>
      <c r="M1074" s="13"/>
      <c r="N1074" s="13"/>
      <c r="O1074" s="13"/>
      <c r="P1074" s="15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  <c r="AA1074" s="13"/>
      <c r="AB1074" s="13"/>
      <c r="AC1074" s="13"/>
      <c r="AD1074" s="13"/>
      <c r="AE1074" s="13"/>
      <c r="AF1074" s="13"/>
      <c r="AG1074" s="13"/>
      <c r="AH1074" s="13"/>
      <c r="AI1074" s="13"/>
      <c r="AJ1074" s="13"/>
      <c r="AK1074" s="13"/>
      <c r="AL1074" s="13"/>
      <c r="AM1074" s="13"/>
      <c r="AN1074" s="13"/>
      <c r="AO1074" s="13"/>
      <c r="AP1074" s="13"/>
      <c r="AQ1074" s="13"/>
      <c r="AR1074" s="13"/>
      <c r="AS1074" s="13"/>
    </row>
    <row r="1075" spans="1:45">
      <c r="A1075" s="10"/>
      <c r="B1075" s="10"/>
      <c r="C1075" s="10"/>
      <c r="D1075" s="10"/>
      <c r="E1075" s="21"/>
      <c r="F1075" s="21"/>
      <c r="G1075" s="21"/>
      <c r="H1075" s="21"/>
      <c r="I1075" s="21"/>
      <c r="J1075" s="21"/>
      <c r="K1075" s="21"/>
      <c r="L1075" s="13"/>
      <c r="M1075" s="13"/>
      <c r="N1075" s="13"/>
      <c r="O1075" s="13"/>
      <c r="P1075" s="15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  <c r="AA1075" s="13"/>
      <c r="AB1075" s="13"/>
      <c r="AC1075" s="13"/>
      <c r="AD1075" s="13"/>
      <c r="AE1075" s="13"/>
      <c r="AF1075" s="13"/>
      <c r="AG1075" s="13"/>
      <c r="AH1075" s="13"/>
      <c r="AI1075" s="13"/>
      <c r="AJ1075" s="13"/>
      <c r="AK1075" s="13"/>
      <c r="AL1075" s="13"/>
      <c r="AM1075" s="13"/>
      <c r="AN1075" s="13"/>
      <c r="AO1075" s="13"/>
      <c r="AP1075" s="13"/>
      <c r="AQ1075" s="13"/>
      <c r="AR1075" s="13"/>
      <c r="AS1075" s="13"/>
    </row>
    <row r="1076" spans="1:45">
      <c r="A1076" s="10"/>
      <c r="B1076" s="10"/>
      <c r="C1076" s="10"/>
      <c r="D1076" s="10"/>
      <c r="E1076" s="21"/>
      <c r="F1076" s="21"/>
      <c r="G1076" s="21"/>
      <c r="H1076" s="21"/>
      <c r="I1076" s="21"/>
      <c r="J1076" s="21"/>
      <c r="K1076" s="21"/>
      <c r="L1076" s="13"/>
      <c r="M1076" s="13"/>
      <c r="N1076" s="13"/>
      <c r="O1076" s="13"/>
      <c r="P1076" s="15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13"/>
      <c r="AB1076" s="13"/>
      <c r="AC1076" s="13"/>
      <c r="AD1076" s="13"/>
      <c r="AE1076" s="13"/>
      <c r="AF1076" s="13"/>
      <c r="AG1076" s="13"/>
      <c r="AH1076" s="13"/>
      <c r="AI1076" s="13"/>
      <c r="AJ1076" s="13"/>
      <c r="AK1076" s="13"/>
      <c r="AL1076" s="13"/>
      <c r="AM1076" s="13"/>
      <c r="AN1076" s="13"/>
      <c r="AO1076" s="13"/>
      <c r="AP1076" s="13"/>
      <c r="AQ1076" s="13"/>
      <c r="AR1076" s="13"/>
      <c r="AS1076" s="13"/>
    </row>
    <row r="1077" spans="1:45">
      <c r="A1077" s="10"/>
      <c r="B1077" s="10"/>
      <c r="C1077" s="10"/>
      <c r="D1077" s="10"/>
      <c r="E1077" s="21"/>
      <c r="F1077" s="21"/>
      <c r="G1077" s="21"/>
      <c r="H1077" s="21"/>
      <c r="I1077" s="21"/>
      <c r="J1077" s="21"/>
      <c r="K1077" s="21"/>
      <c r="L1077" s="13"/>
      <c r="M1077" s="13"/>
      <c r="N1077" s="13"/>
      <c r="O1077" s="13"/>
      <c r="P1077" s="15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13"/>
      <c r="AB1077" s="13"/>
      <c r="AC1077" s="13"/>
      <c r="AD1077" s="13"/>
      <c r="AE1077" s="13"/>
      <c r="AF1077" s="13"/>
      <c r="AG1077" s="13"/>
      <c r="AH1077" s="13"/>
      <c r="AI1077" s="13"/>
      <c r="AJ1077" s="13"/>
      <c r="AK1077" s="13"/>
      <c r="AL1077" s="13"/>
      <c r="AM1077" s="13"/>
      <c r="AN1077" s="13"/>
      <c r="AO1077" s="13"/>
      <c r="AP1077" s="13"/>
      <c r="AQ1077" s="13"/>
      <c r="AR1077" s="13"/>
      <c r="AS1077" s="13"/>
    </row>
    <row r="1078" spans="1:45">
      <c r="A1078" s="10"/>
      <c r="B1078" s="10"/>
      <c r="C1078" s="10"/>
      <c r="D1078" s="10"/>
      <c r="E1078" s="21"/>
      <c r="F1078" s="21"/>
      <c r="G1078" s="21"/>
      <c r="H1078" s="21"/>
      <c r="I1078" s="21"/>
      <c r="J1078" s="21"/>
      <c r="K1078" s="21"/>
      <c r="L1078" s="13"/>
      <c r="M1078" s="13"/>
      <c r="N1078" s="13"/>
      <c r="O1078" s="13"/>
      <c r="P1078" s="15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3"/>
      <c r="AB1078" s="13"/>
      <c r="AC1078" s="13"/>
      <c r="AD1078" s="13"/>
      <c r="AE1078" s="13"/>
      <c r="AF1078" s="13"/>
      <c r="AG1078" s="13"/>
      <c r="AH1078" s="13"/>
      <c r="AI1078" s="13"/>
      <c r="AJ1078" s="13"/>
      <c r="AK1078" s="13"/>
      <c r="AL1078" s="13"/>
      <c r="AM1078" s="13"/>
      <c r="AN1078" s="13"/>
      <c r="AO1078" s="13"/>
      <c r="AP1078" s="13"/>
      <c r="AQ1078" s="13"/>
      <c r="AR1078" s="13"/>
      <c r="AS1078" s="13"/>
    </row>
    <row r="1079" spans="1:45">
      <c r="A1079" s="10"/>
      <c r="B1079" s="10"/>
      <c r="C1079" s="10"/>
      <c r="D1079" s="10"/>
      <c r="E1079" s="21"/>
      <c r="F1079" s="21"/>
      <c r="G1079" s="21"/>
      <c r="H1079" s="21"/>
      <c r="I1079" s="21"/>
      <c r="J1079" s="21"/>
      <c r="K1079" s="21"/>
      <c r="L1079" s="13"/>
      <c r="M1079" s="13"/>
      <c r="N1079" s="13"/>
      <c r="O1079" s="13"/>
      <c r="P1079" s="15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  <c r="AA1079" s="13"/>
      <c r="AB1079" s="13"/>
      <c r="AC1079" s="13"/>
      <c r="AD1079" s="13"/>
      <c r="AE1079" s="13"/>
      <c r="AF1079" s="13"/>
      <c r="AG1079" s="13"/>
      <c r="AH1079" s="13"/>
      <c r="AI1079" s="13"/>
      <c r="AJ1079" s="13"/>
      <c r="AK1079" s="13"/>
      <c r="AL1079" s="13"/>
      <c r="AM1079" s="13"/>
      <c r="AN1079" s="13"/>
      <c r="AO1079" s="13"/>
      <c r="AP1079" s="13"/>
      <c r="AQ1079" s="13"/>
      <c r="AR1079" s="13"/>
      <c r="AS1079" s="13"/>
    </row>
    <row r="1080" spans="1:45">
      <c r="A1080" s="10"/>
      <c r="B1080" s="10"/>
      <c r="C1080" s="10"/>
      <c r="D1080" s="10"/>
      <c r="E1080" s="21"/>
      <c r="F1080" s="21"/>
      <c r="G1080" s="21"/>
      <c r="H1080" s="21"/>
      <c r="I1080" s="21"/>
      <c r="J1080" s="21"/>
      <c r="K1080" s="21"/>
      <c r="L1080" s="13"/>
      <c r="M1080" s="13"/>
      <c r="N1080" s="13"/>
      <c r="O1080" s="13"/>
      <c r="P1080" s="15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  <c r="AA1080" s="13"/>
      <c r="AB1080" s="13"/>
      <c r="AC1080" s="13"/>
      <c r="AD1080" s="13"/>
      <c r="AE1080" s="13"/>
      <c r="AF1080" s="13"/>
      <c r="AG1080" s="13"/>
      <c r="AH1080" s="13"/>
      <c r="AI1080" s="13"/>
      <c r="AJ1080" s="13"/>
      <c r="AK1080" s="13"/>
      <c r="AL1080" s="13"/>
      <c r="AM1080" s="13"/>
      <c r="AN1080" s="13"/>
      <c r="AO1080" s="13"/>
      <c r="AP1080" s="13"/>
      <c r="AQ1080" s="13"/>
      <c r="AR1080" s="13"/>
      <c r="AS1080" s="13"/>
    </row>
    <row r="1081" spans="1:45">
      <c r="A1081" s="10"/>
      <c r="B1081" s="10"/>
      <c r="C1081" s="10"/>
      <c r="D1081" s="10"/>
      <c r="E1081" s="21"/>
      <c r="F1081" s="21"/>
      <c r="G1081" s="21"/>
      <c r="H1081" s="21"/>
      <c r="I1081" s="21"/>
      <c r="J1081" s="21"/>
      <c r="K1081" s="21"/>
      <c r="L1081" s="13"/>
      <c r="M1081" s="13"/>
      <c r="N1081" s="13"/>
      <c r="O1081" s="13"/>
      <c r="P1081" s="15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  <c r="AA1081" s="13"/>
      <c r="AB1081" s="13"/>
      <c r="AC1081" s="13"/>
      <c r="AD1081" s="13"/>
      <c r="AE1081" s="13"/>
      <c r="AF1081" s="13"/>
      <c r="AG1081" s="13"/>
      <c r="AH1081" s="13"/>
      <c r="AI1081" s="13"/>
      <c r="AJ1081" s="13"/>
      <c r="AK1081" s="13"/>
      <c r="AL1081" s="13"/>
      <c r="AM1081" s="13"/>
      <c r="AN1081" s="13"/>
      <c r="AO1081" s="13"/>
      <c r="AP1081" s="13"/>
      <c r="AQ1081" s="13"/>
      <c r="AR1081" s="13"/>
      <c r="AS1081" s="13"/>
    </row>
    <row r="1082" spans="1:45">
      <c r="A1082" s="10"/>
      <c r="B1082" s="10"/>
      <c r="C1082" s="10"/>
      <c r="D1082" s="10"/>
      <c r="E1082" s="21"/>
      <c r="F1082" s="21"/>
      <c r="G1082" s="21"/>
      <c r="H1082" s="21"/>
      <c r="I1082" s="21"/>
      <c r="J1082" s="21"/>
      <c r="K1082" s="21"/>
      <c r="L1082" s="13"/>
      <c r="M1082" s="13"/>
      <c r="N1082" s="13"/>
      <c r="O1082" s="13"/>
      <c r="P1082" s="15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  <c r="AA1082" s="13"/>
      <c r="AB1082" s="13"/>
      <c r="AC1082" s="13"/>
      <c r="AD1082" s="13"/>
      <c r="AE1082" s="13"/>
      <c r="AF1082" s="13"/>
      <c r="AG1082" s="13"/>
      <c r="AH1082" s="13"/>
      <c r="AI1082" s="13"/>
      <c r="AJ1082" s="13"/>
      <c r="AK1082" s="13"/>
      <c r="AL1082" s="13"/>
      <c r="AM1082" s="13"/>
      <c r="AN1082" s="13"/>
      <c r="AO1082" s="13"/>
      <c r="AP1082" s="13"/>
      <c r="AQ1082" s="13"/>
      <c r="AR1082" s="13"/>
      <c r="AS1082" s="13"/>
    </row>
    <row r="1083" spans="1:45">
      <c r="A1083" s="10"/>
      <c r="B1083" s="10"/>
      <c r="C1083" s="10"/>
      <c r="D1083" s="10"/>
      <c r="E1083" s="21"/>
      <c r="F1083" s="21"/>
      <c r="G1083" s="21"/>
      <c r="H1083" s="21"/>
      <c r="I1083" s="21"/>
      <c r="J1083" s="21"/>
      <c r="K1083" s="21"/>
      <c r="L1083" s="13"/>
      <c r="M1083" s="13"/>
      <c r="N1083" s="13"/>
      <c r="O1083" s="13"/>
      <c r="P1083" s="15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  <c r="AA1083" s="13"/>
      <c r="AB1083" s="13"/>
      <c r="AC1083" s="13"/>
      <c r="AD1083" s="13"/>
      <c r="AE1083" s="13"/>
      <c r="AF1083" s="13"/>
      <c r="AG1083" s="13"/>
      <c r="AH1083" s="13"/>
      <c r="AI1083" s="13"/>
      <c r="AJ1083" s="13"/>
      <c r="AK1083" s="13"/>
      <c r="AL1083" s="13"/>
      <c r="AM1083" s="13"/>
      <c r="AN1083" s="13"/>
      <c r="AO1083" s="13"/>
      <c r="AP1083" s="13"/>
      <c r="AQ1083" s="13"/>
      <c r="AR1083" s="13"/>
      <c r="AS1083" s="13"/>
    </row>
    <row r="1084" spans="1:45">
      <c r="A1084" s="10"/>
      <c r="B1084" s="10"/>
      <c r="C1084" s="10"/>
      <c r="D1084" s="10"/>
      <c r="E1084" s="21"/>
      <c r="F1084" s="21"/>
      <c r="G1084" s="21"/>
      <c r="H1084" s="21"/>
      <c r="I1084" s="21"/>
      <c r="J1084" s="21"/>
      <c r="K1084" s="21"/>
      <c r="L1084" s="13"/>
      <c r="M1084" s="13"/>
      <c r="N1084" s="13"/>
      <c r="O1084" s="13"/>
      <c r="P1084" s="15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  <c r="AA1084" s="13"/>
      <c r="AB1084" s="13"/>
      <c r="AC1084" s="13"/>
      <c r="AD1084" s="13"/>
      <c r="AE1084" s="13"/>
      <c r="AF1084" s="13"/>
      <c r="AG1084" s="13"/>
      <c r="AH1084" s="13"/>
      <c r="AI1084" s="13"/>
      <c r="AJ1084" s="13"/>
      <c r="AK1084" s="13"/>
      <c r="AL1084" s="13"/>
      <c r="AM1084" s="13"/>
      <c r="AN1084" s="13"/>
      <c r="AO1084" s="13"/>
      <c r="AP1084" s="13"/>
      <c r="AQ1084" s="13"/>
      <c r="AR1084" s="13"/>
      <c r="AS1084" s="13"/>
    </row>
    <row r="1085" spans="1:45">
      <c r="A1085" s="10"/>
      <c r="B1085" s="10"/>
      <c r="C1085" s="10"/>
      <c r="D1085" s="10"/>
      <c r="E1085" s="21"/>
      <c r="F1085" s="21"/>
      <c r="G1085" s="21"/>
      <c r="H1085" s="21"/>
      <c r="I1085" s="21"/>
      <c r="J1085" s="21"/>
      <c r="K1085" s="21"/>
      <c r="L1085" s="13"/>
      <c r="M1085" s="13"/>
      <c r="N1085" s="13"/>
      <c r="O1085" s="13"/>
      <c r="P1085" s="15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  <c r="AA1085" s="13"/>
      <c r="AB1085" s="13"/>
      <c r="AC1085" s="13"/>
      <c r="AD1085" s="13"/>
      <c r="AE1085" s="13"/>
      <c r="AF1085" s="13"/>
      <c r="AG1085" s="13"/>
      <c r="AH1085" s="13"/>
      <c r="AI1085" s="13"/>
      <c r="AJ1085" s="13"/>
      <c r="AK1085" s="13"/>
      <c r="AL1085" s="13"/>
      <c r="AM1085" s="13"/>
      <c r="AN1085" s="13"/>
      <c r="AO1085" s="13"/>
      <c r="AP1085" s="13"/>
      <c r="AQ1085" s="13"/>
      <c r="AR1085" s="13"/>
      <c r="AS1085" s="13"/>
    </row>
    <row r="1086" spans="1:45">
      <c r="A1086" s="10"/>
      <c r="B1086" s="10"/>
      <c r="C1086" s="10"/>
      <c r="D1086" s="10"/>
      <c r="E1086" s="21"/>
      <c r="F1086" s="21"/>
      <c r="G1086" s="21"/>
      <c r="H1086" s="21"/>
      <c r="I1086" s="21"/>
      <c r="J1086" s="21"/>
      <c r="K1086" s="21"/>
      <c r="L1086" s="13"/>
      <c r="M1086" s="13"/>
      <c r="N1086" s="13"/>
      <c r="O1086" s="13"/>
      <c r="P1086" s="15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  <c r="AA1086" s="13"/>
      <c r="AB1086" s="13"/>
      <c r="AC1086" s="13"/>
      <c r="AD1086" s="13"/>
      <c r="AE1086" s="13"/>
      <c r="AF1086" s="13"/>
      <c r="AG1086" s="13"/>
      <c r="AH1086" s="13"/>
      <c r="AI1086" s="13"/>
      <c r="AJ1086" s="13"/>
      <c r="AK1086" s="13"/>
      <c r="AL1086" s="13"/>
      <c r="AM1086" s="13"/>
      <c r="AN1086" s="13"/>
      <c r="AO1086" s="13"/>
      <c r="AP1086" s="13"/>
      <c r="AQ1086" s="13"/>
      <c r="AR1086" s="13"/>
      <c r="AS1086" s="13"/>
    </row>
    <row r="1087" spans="1:45">
      <c r="A1087" s="10"/>
      <c r="B1087" s="10"/>
      <c r="C1087" s="10"/>
      <c r="D1087" s="10"/>
      <c r="E1087" s="21"/>
      <c r="F1087" s="21"/>
      <c r="G1087" s="21"/>
      <c r="H1087" s="21"/>
      <c r="I1087" s="21"/>
      <c r="J1087" s="21"/>
      <c r="K1087" s="21"/>
      <c r="L1087" s="13"/>
      <c r="M1087" s="13"/>
      <c r="N1087" s="13"/>
      <c r="O1087" s="13"/>
      <c r="P1087" s="15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  <c r="AA1087" s="13"/>
      <c r="AB1087" s="13"/>
      <c r="AC1087" s="13"/>
      <c r="AD1087" s="13"/>
      <c r="AE1087" s="13"/>
      <c r="AF1087" s="13"/>
      <c r="AG1087" s="13"/>
      <c r="AH1087" s="13"/>
      <c r="AI1087" s="13"/>
      <c r="AJ1087" s="13"/>
      <c r="AK1087" s="13"/>
      <c r="AL1087" s="13"/>
      <c r="AM1087" s="13"/>
      <c r="AN1087" s="13"/>
      <c r="AO1087" s="13"/>
      <c r="AP1087" s="13"/>
      <c r="AQ1087" s="13"/>
      <c r="AR1087" s="13"/>
      <c r="AS1087" s="13"/>
    </row>
    <row r="1088" spans="1:45">
      <c r="A1088" s="10"/>
      <c r="B1088" s="10"/>
      <c r="C1088" s="10"/>
      <c r="D1088" s="10"/>
      <c r="E1088" s="21"/>
      <c r="F1088" s="21"/>
      <c r="G1088" s="21"/>
      <c r="H1088" s="21"/>
      <c r="I1088" s="21"/>
      <c r="J1088" s="21"/>
      <c r="K1088" s="21"/>
      <c r="L1088" s="13"/>
      <c r="M1088" s="13"/>
      <c r="N1088" s="13"/>
      <c r="O1088" s="13"/>
      <c r="P1088" s="15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  <c r="AA1088" s="13"/>
      <c r="AB1088" s="13"/>
      <c r="AC1088" s="13"/>
      <c r="AD1088" s="13"/>
      <c r="AE1088" s="13"/>
      <c r="AF1088" s="13"/>
      <c r="AG1088" s="13"/>
      <c r="AH1088" s="13"/>
      <c r="AI1088" s="13"/>
      <c r="AJ1088" s="13"/>
      <c r="AK1088" s="13"/>
      <c r="AL1088" s="13"/>
      <c r="AM1088" s="13"/>
      <c r="AN1088" s="13"/>
      <c r="AO1088" s="13"/>
      <c r="AP1088" s="13"/>
      <c r="AQ1088" s="13"/>
      <c r="AR1088" s="13"/>
      <c r="AS1088" s="13"/>
    </row>
    <row r="1089" spans="1:45">
      <c r="A1089" s="10"/>
      <c r="B1089" s="10"/>
      <c r="C1089" s="10"/>
      <c r="D1089" s="10"/>
      <c r="E1089" s="21"/>
      <c r="F1089" s="21"/>
      <c r="G1089" s="21"/>
      <c r="H1089" s="21"/>
      <c r="I1089" s="21"/>
      <c r="J1089" s="21"/>
      <c r="K1089" s="21"/>
      <c r="L1089" s="13"/>
      <c r="M1089" s="13"/>
      <c r="N1089" s="13"/>
      <c r="O1089" s="13"/>
      <c r="P1089" s="15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  <c r="AA1089" s="13"/>
      <c r="AB1089" s="13"/>
      <c r="AC1089" s="13"/>
      <c r="AD1089" s="13"/>
      <c r="AE1089" s="13"/>
      <c r="AF1089" s="13"/>
      <c r="AG1089" s="13"/>
      <c r="AH1089" s="13"/>
      <c r="AI1089" s="13"/>
      <c r="AJ1089" s="13"/>
      <c r="AK1089" s="13"/>
      <c r="AL1089" s="13"/>
      <c r="AM1089" s="13"/>
      <c r="AN1089" s="13"/>
      <c r="AO1089" s="13"/>
      <c r="AP1089" s="13"/>
      <c r="AQ1089" s="13"/>
      <c r="AR1089" s="13"/>
      <c r="AS1089" s="13"/>
    </row>
    <row r="1090" spans="1:45">
      <c r="A1090" s="10"/>
      <c r="B1090" s="10"/>
      <c r="C1090" s="10"/>
      <c r="D1090" s="10"/>
      <c r="E1090" s="21"/>
      <c r="F1090" s="21"/>
      <c r="G1090" s="21"/>
      <c r="H1090" s="21"/>
      <c r="I1090" s="21"/>
      <c r="J1090" s="21"/>
      <c r="K1090" s="21"/>
      <c r="L1090" s="13"/>
      <c r="M1090" s="13"/>
      <c r="N1090" s="13"/>
      <c r="O1090" s="13"/>
      <c r="P1090" s="15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  <c r="AA1090" s="13"/>
      <c r="AB1090" s="13"/>
      <c r="AC1090" s="13"/>
      <c r="AD1090" s="13"/>
      <c r="AE1090" s="13"/>
      <c r="AF1090" s="13"/>
      <c r="AG1090" s="13"/>
      <c r="AH1090" s="13"/>
      <c r="AI1090" s="13"/>
      <c r="AJ1090" s="13"/>
      <c r="AK1090" s="13"/>
      <c r="AL1090" s="13"/>
      <c r="AM1090" s="13"/>
      <c r="AN1090" s="13"/>
      <c r="AO1090" s="13"/>
      <c r="AP1090" s="13"/>
      <c r="AQ1090" s="13"/>
      <c r="AR1090" s="13"/>
      <c r="AS1090" s="13"/>
    </row>
    <row r="1091" spans="1:45">
      <c r="A1091" s="10"/>
      <c r="B1091" s="10"/>
      <c r="C1091" s="10"/>
      <c r="D1091" s="10"/>
      <c r="E1091" s="21"/>
      <c r="F1091" s="21"/>
      <c r="G1091" s="21"/>
      <c r="H1091" s="21"/>
      <c r="I1091" s="21"/>
      <c r="J1091" s="21"/>
      <c r="K1091" s="21"/>
      <c r="L1091" s="13"/>
      <c r="M1091" s="13"/>
      <c r="N1091" s="13"/>
      <c r="O1091" s="13"/>
      <c r="P1091" s="15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  <c r="AA1091" s="13"/>
      <c r="AB1091" s="13"/>
      <c r="AC1091" s="13"/>
      <c r="AD1091" s="13"/>
      <c r="AE1091" s="13"/>
      <c r="AF1091" s="13"/>
      <c r="AG1091" s="13"/>
      <c r="AH1091" s="13"/>
      <c r="AI1091" s="13"/>
      <c r="AJ1091" s="13"/>
      <c r="AK1091" s="13"/>
      <c r="AL1091" s="13"/>
      <c r="AM1091" s="13"/>
      <c r="AN1091" s="13"/>
      <c r="AO1091" s="13"/>
      <c r="AP1091" s="13"/>
      <c r="AQ1091" s="13"/>
      <c r="AR1091" s="13"/>
      <c r="AS1091" s="13"/>
    </row>
    <row r="1092" spans="1:45">
      <c r="A1092" s="10"/>
      <c r="B1092" s="10"/>
      <c r="C1092" s="10"/>
      <c r="D1092" s="10"/>
      <c r="E1092" s="21"/>
      <c r="F1092" s="21"/>
      <c r="G1092" s="21"/>
      <c r="H1092" s="21"/>
      <c r="I1092" s="21"/>
      <c r="J1092" s="21"/>
      <c r="K1092" s="21"/>
      <c r="L1092" s="13"/>
      <c r="M1092" s="13"/>
      <c r="N1092" s="13"/>
      <c r="O1092" s="13"/>
      <c r="P1092" s="15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  <c r="AA1092" s="13"/>
      <c r="AB1092" s="13"/>
      <c r="AC1092" s="13"/>
      <c r="AD1092" s="13"/>
      <c r="AE1092" s="13"/>
      <c r="AF1092" s="13"/>
      <c r="AG1092" s="13"/>
      <c r="AH1092" s="13"/>
      <c r="AI1092" s="13"/>
      <c r="AJ1092" s="13"/>
      <c r="AK1092" s="13"/>
      <c r="AL1092" s="13"/>
      <c r="AM1092" s="13"/>
      <c r="AN1092" s="13"/>
      <c r="AO1092" s="13"/>
      <c r="AP1092" s="13"/>
      <c r="AQ1092" s="13"/>
      <c r="AR1092" s="13"/>
      <c r="AS1092" s="13"/>
    </row>
    <row r="1093" spans="1:45">
      <c r="A1093" s="10"/>
      <c r="B1093" s="10"/>
      <c r="C1093" s="10"/>
      <c r="D1093" s="10"/>
      <c r="E1093" s="21"/>
      <c r="F1093" s="21"/>
      <c r="G1093" s="21"/>
      <c r="H1093" s="21"/>
      <c r="I1093" s="21"/>
      <c r="J1093" s="21"/>
      <c r="K1093" s="21"/>
      <c r="L1093" s="13"/>
      <c r="M1093" s="13"/>
      <c r="N1093" s="13"/>
      <c r="O1093" s="13"/>
      <c r="P1093" s="15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</row>
    <row r="1094" spans="1:45">
      <c r="A1094" s="10"/>
      <c r="B1094" s="10"/>
      <c r="C1094" s="10"/>
      <c r="D1094" s="10"/>
      <c r="E1094" s="21"/>
      <c r="F1094" s="21"/>
      <c r="G1094" s="21"/>
      <c r="H1094" s="21"/>
      <c r="I1094" s="21"/>
      <c r="J1094" s="21"/>
      <c r="K1094" s="21"/>
      <c r="L1094" s="13"/>
      <c r="M1094" s="13"/>
      <c r="N1094" s="13"/>
      <c r="O1094" s="13"/>
      <c r="P1094" s="15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</row>
    <row r="1095" spans="1:45">
      <c r="A1095" s="10"/>
      <c r="B1095" s="10"/>
      <c r="C1095" s="10"/>
      <c r="D1095" s="10"/>
      <c r="E1095" s="21"/>
      <c r="F1095" s="21"/>
      <c r="G1095" s="21"/>
      <c r="H1095" s="21"/>
      <c r="I1095" s="21"/>
      <c r="J1095" s="21"/>
      <c r="K1095" s="21"/>
      <c r="L1095" s="13"/>
      <c r="M1095" s="13"/>
      <c r="N1095" s="13"/>
      <c r="O1095" s="13"/>
      <c r="P1095" s="15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</row>
    <row r="1096" spans="1:45">
      <c r="A1096" s="10"/>
      <c r="B1096" s="10"/>
      <c r="C1096" s="10"/>
      <c r="D1096" s="10"/>
      <c r="E1096" s="21"/>
      <c r="F1096" s="21"/>
      <c r="G1096" s="21"/>
      <c r="H1096" s="21"/>
      <c r="I1096" s="21"/>
      <c r="J1096" s="21"/>
      <c r="K1096" s="21"/>
      <c r="L1096" s="13"/>
      <c r="M1096" s="13"/>
      <c r="N1096" s="13"/>
      <c r="O1096" s="13"/>
      <c r="P1096" s="15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</row>
    <row r="1097" spans="1:45">
      <c r="A1097" s="10"/>
      <c r="B1097" s="10"/>
      <c r="C1097" s="10"/>
      <c r="D1097" s="10"/>
      <c r="E1097" s="21"/>
      <c r="F1097" s="21"/>
      <c r="G1097" s="21"/>
      <c r="H1097" s="21"/>
      <c r="I1097" s="21"/>
      <c r="J1097" s="21"/>
      <c r="K1097" s="21"/>
      <c r="L1097" s="13"/>
      <c r="M1097" s="13"/>
      <c r="N1097" s="13"/>
      <c r="O1097" s="13"/>
      <c r="P1097" s="15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</row>
    <row r="1098" spans="1:45">
      <c r="A1098" s="10"/>
      <c r="B1098" s="10"/>
      <c r="C1098" s="10"/>
      <c r="D1098" s="10"/>
      <c r="E1098" s="21"/>
      <c r="F1098" s="21"/>
      <c r="G1098" s="21"/>
      <c r="H1098" s="21"/>
      <c r="I1098" s="21"/>
      <c r="J1098" s="21"/>
      <c r="K1098" s="21"/>
      <c r="L1098" s="13"/>
      <c r="M1098" s="13"/>
      <c r="N1098" s="13"/>
      <c r="O1098" s="13"/>
      <c r="P1098" s="15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</row>
    <row r="1099" spans="1:45">
      <c r="A1099" s="10"/>
      <c r="B1099" s="10"/>
      <c r="C1099" s="10"/>
      <c r="D1099" s="10"/>
      <c r="E1099" s="21"/>
      <c r="F1099" s="21"/>
      <c r="G1099" s="21"/>
      <c r="H1099" s="21"/>
      <c r="I1099" s="21"/>
      <c r="J1099" s="21"/>
      <c r="K1099" s="21"/>
      <c r="L1099" s="13"/>
      <c r="M1099" s="13"/>
      <c r="N1099" s="13"/>
      <c r="O1099" s="13"/>
      <c r="P1099" s="15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</row>
    <row r="1100" spans="1:45">
      <c r="A1100" s="10"/>
      <c r="B1100" s="10"/>
      <c r="C1100" s="10"/>
      <c r="D1100" s="10"/>
      <c r="E1100" s="21"/>
      <c r="F1100" s="21"/>
      <c r="G1100" s="21"/>
      <c r="H1100" s="21"/>
      <c r="I1100" s="21"/>
      <c r="J1100" s="21"/>
      <c r="K1100" s="21"/>
      <c r="L1100" s="13"/>
      <c r="M1100" s="13"/>
      <c r="N1100" s="13"/>
      <c r="O1100" s="13"/>
      <c r="P1100" s="15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</row>
    <row r="1101" spans="1:45">
      <c r="A1101" s="10"/>
      <c r="B1101" s="10"/>
      <c r="C1101" s="10"/>
      <c r="D1101" s="10"/>
      <c r="E1101" s="21"/>
      <c r="F1101" s="21"/>
      <c r="G1101" s="21"/>
      <c r="H1101" s="21"/>
      <c r="I1101" s="21"/>
      <c r="J1101" s="21"/>
      <c r="K1101" s="21"/>
      <c r="L1101" s="13"/>
      <c r="M1101" s="13"/>
      <c r="N1101" s="13"/>
      <c r="O1101" s="13"/>
      <c r="P1101" s="15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</row>
    <row r="1102" spans="1:45">
      <c r="A1102" s="10"/>
      <c r="B1102" s="10"/>
      <c r="C1102" s="10"/>
      <c r="D1102" s="10"/>
      <c r="E1102" s="21"/>
      <c r="F1102" s="21"/>
      <c r="G1102" s="21"/>
      <c r="H1102" s="21"/>
      <c r="I1102" s="21"/>
      <c r="J1102" s="21"/>
      <c r="K1102" s="21"/>
      <c r="L1102" s="13"/>
      <c r="M1102" s="13"/>
      <c r="N1102" s="13"/>
      <c r="O1102" s="13"/>
      <c r="P1102" s="15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</row>
    <row r="1103" spans="1:45">
      <c r="A1103" s="10"/>
      <c r="B1103" s="10"/>
      <c r="C1103" s="10"/>
      <c r="D1103" s="10"/>
      <c r="E1103" s="21"/>
      <c r="F1103" s="21"/>
      <c r="G1103" s="21"/>
      <c r="H1103" s="21"/>
      <c r="I1103" s="21"/>
      <c r="J1103" s="21"/>
      <c r="K1103" s="21"/>
      <c r="L1103" s="13"/>
      <c r="M1103" s="13"/>
      <c r="N1103" s="13"/>
      <c r="O1103" s="13"/>
      <c r="P1103" s="15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</row>
    <row r="1104" spans="1:45">
      <c r="A1104" s="10"/>
      <c r="B1104" s="10"/>
      <c r="C1104" s="10"/>
      <c r="D1104" s="10"/>
      <c r="E1104" s="21"/>
      <c r="F1104" s="21"/>
      <c r="G1104" s="21"/>
      <c r="H1104" s="21"/>
      <c r="I1104" s="21"/>
      <c r="J1104" s="21"/>
      <c r="K1104" s="21"/>
      <c r="L1104" s="13"/>
      <c r="M1104" s="13"/>
      <c r="N1104" s="13"/>
      <c r="O1104" s="13"/>
      <c r="P1104" s="15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</row>
    <row r="1105" spans="1:45">
      <c r="A1105" s="10"/>
      <c r="B1105" s="10"/>
      <c r="C1105" s="10"/>
      <c r="D1105" s="10"/>
      <c r="E1105" s="21"/>
      <c r="F1105" s="21"/>
      <c r="G1105" s="21"/>
      <c r="H1105" s="21"/>
      <c r="I1105" s="21"/>
      <c r="J1105" s="21"/>
      <c r="K1105" s="21"/>
      <c r="L1105" s="13"/>
      <c r="M1105" s="13"/>
      <c r="N1105" s="13"/>
      <c r="O1105" s="13"/>
      <c r="P1105" s="15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</row>
    <row r="1106" spans="1:45">
      <c r="A1106" s="10"/>
      <c r="B1106" s="10"/>
      <c r="C1106" s="10"/>
      <c r="D1106" s="10"/>
      <c r="E1106" s="21"/>
      <c r="F1106" s="21"/>
      <c r="G1106" s="21"/>
      <c r="H1106" s="21"/>
      <c r="I1106" s="21"/>
      <c r="J1106" s="21"/>
      <c r="K1106" s="21"/>
      <c r="L1106" s="13"/>
      <c r="M1106" s="13"/>
      <c r="N1106" s="13"/>
      <c r="O1106" s="13"/>
      <c r="P1106" s="15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</row>
    <row r="1107" spans="1:45">
      <c r="A1107" s="10"/>
      <c r="B1107" s="10"/>
      <c r="C1107" s="10"/>
      <c r="D1107" s="10"/>
      <c r="E1107" s="21"/>
      <c r="F1107" s="21"/>
      <c r="G1107" s="21"/>
      <c r="H1107" s="21"/>
      <c r="I1107" s="21"/>
      <c r="J1107" s="21"/>
      <c r="K1107" s="21"/>
      <c r="L1107" s="13"/>
      <c r="M1107" s="13"/>
      <c r="N1107" s="13"/>
      <c r="O1107" s="13"/>
      <c r="P1107" s="15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</row>
    <row r="1108" spans="1:45">
      <c r="A1108" s="10"/>
      <c r="B1108" s="10"/>
      <c r="C1108" s="10"/>
      <c r="D1108" s="10"/>
      <c r="E1108" s="21"/>
      <c r="F1108" s="21"/>
      <c r="G1108" s="21"/>
      <c r="H1108" s="21"/>
      <c r="I1108" s="21"/>
      <c r="J1108" s="21"/>
      <c r="K1108" s="21"/>
      <c r="L1108" s="13"/>
      <c r="M1108" s="13"/>
      <c r="N1108" s="13"/>
      <c r="O1108" s="13"/>
      <c r="P1108" s="15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</row>
    <row r="1109" spans="1:45">
      <c r="A1109" s="10"/>
      <c r="B1109" s="10"/>
      <c r="C1109" s="10"/>
      <c r="D1109" s="10"/>
      <c r="E1109" s="21"/>
      <c r="F1109" s="21"/>
      <c r="G1109" s="21"/>
      <c r="H1109" s="21"/>
      <c r="I1109" s="21"/>
      <c r="J1109" s="21"/>
      <c r="K1109" s="21"/>
      <c r="L1109" s="13"/>
      <c r="M1109" s="13"/>
      <c r="N1109" s="13"/>
      <c r="O1109" s="13"/>
      <c r="P1109" s="15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</row>
    <row r="1110" spans="1:45">
      <c r="A1110" s="10"/>
      <c r="B1110" s="10"/>
      <c r="C1110" s="10"/>
      <c r="D1110" s="10"/>
      <c r="E1110" s="21"/>
      <c r="F1110" s="21"/>
      <c r="G1110" s="21"/>
      <c r="H1110" s="21"/>
      <c r="I1110" s="21"/>
      <c r="J1110" s="21"/>
      <c r="K1110" s="21"/>
      <c r="L1110" s="13"/>
      <c r="M1110" s="13"/>
      <c r="N1110" s="13"/>
      <c r="O1110" s="13"/>
      <c r="P1110" s="15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</row>
    <row r="1111" spans="1:45">
      <c r="A1111" s="10"/>
      <c r="B1111" s="10"/>
      <c r="C1111" s="10"/>
      <c r="D1111" s="10"/>
      <c r="E1111" s="21"/>
      <c r="F1111" s="21"/>
      <c r="G1111" s="21"/>
      <c r="H1111" s="21"/>
      <c r="I1111" s="21"/>
      <c r="J1111" s="21"/>
      <c r="K1111" s="21"/>
      <c r="L1111" s="13"/>
      <c r="M1111" s="13"/>
      <c r="N1111" s="13"/>
      <c r="O1111" s="13"/>
      <c r="P1111" s="15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</row>
    <row r="1112" spans="1:45">
      <c r="A1112" s="10"/>
      <c r="B1112" s="10"/>
      <c r="C1112" s="10"/>
      <c r="D1112" s="10"/>
      <c r="E1112" s="21"/>
      <c r="F1112" s="21"/>
      <c r="G1112" s="21"/>
      <c r="H1112" s="21"/>
      <c r="I1112" s="21"/>
      <c r="J1112" s="21"/>
      <c r="K1112" s="21"/>
      <c r="L1112" s="13"/>
      <c r="M1112" s="13"/>
      <c r="N1112" s="13"/>
      <c r="O1112" s="13"/>
      <c r="P1112" s="15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</row>
    <row r="1113" spans="1:45">
      <c r="A1113" s="10"/>
      <c r="B1113" s="10"/>
      <c r="C1113" s="10"/>
      <c r="D1113" s="10"/>
      <c r="E1113" s="21"/>
      <c r="F1113" s="21"/>
      <c r="G1113" s="21"/>
      <c r="H1113" s="21"/>
      <c r="I1113" s="21"/>
      <c r="J1113" s="21"/>
      <c r="K1113" s="21"/>
      <c r="L1113" s="13"/>
      <c r="M1113" s="13"/>
      <c r="N1113" s="13"/>
      <c r="O1113" s="13"/>
      <c r="P1113" s="15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  <c r="AA1113" s="13"/>
      <c r="AB1113" s="13"/>
      <c r="AC1113" s="13"/>
      <c r="AD1113" s="13"/>
      <c r="AE1113" s="13"/>
      <c r="AF1113" s="13"/>
      <c r="AG1113" s="13"/>
      <c r="AH1113" s="13"/>
      <c r="AI1113" s="13"/>
      <c r="AJ1113" s="13"/>
      <c r="AK1113" s="13"/>
      <c r="AL1113" s="13"/>
      <c r="AM1113" s="13"/>
      <c r="AN1113" s="13"/>
      <c r="AO1113" s="13"/>
      <c r="AP1113" s="13"/>
      <c r="AQ1113" s="13"/>
      <c r="AR1113" s="13"/>
      <c r="AS1113" s="13"/>
    </row>
    <row r="1114" spans="1:45">
      <c r="A1114" s="10"/>
      <c r="B1114" s="10"/>
      <c r="C1114" s="10"/>
      <c r="D1114" s="10"/>
      <c r="E1114" s="21"/>
      <c r="F1114" s="21"/>
      <c r="G1114" s="21"/>
      <c r="H1114" s="21"/>
      <c r="I1114" s="21"/>
      <c r="J1114" s="21"/>
      <c r="K1114" s="21"/>
      <c r="L1114" s="13"/>
      <c r="M1114" s="13"/>
      <c r="N1114" s="13"/>
      <c r="O1114" s="13"/>
      <c r="P1114" s="15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  <c r="AA1114" s="13"/>
      <c r="AB1114" s="13"/>
      <c r="AC1114" s="13"/>
      <c r="AD1114" s="13"/>
      <c r="AE1114" s="13"/>
      <c r="AF1114" s="13"/>
      <c r="AG1114" s="13"/>
      <c r="AH1114" s="13"/>
      <c r="AI1114" s="13"/>
      <c r="AJ1114" s="13"/>
      <c r="AK1114" s="13"/>
      <c r="AL1114" s="13"/>
      <c r="AM1114" s="13"/>
      <c r="AN1114" s="13"/>
      <c r="AO1114" s="13"/>
      <c r="AP1114" s="13"/>
      <c r="AQ1114" s="13"/>
      <c r="AR1114" s="13"/>
      <c r="AS1114" s="13"/>
    </row>
    <row r="1115" spans="1:45">
      <c r="A1115" s="10"/>
      <c r="B1115" s="10"/>
      <c r="C1115" s="10"/>
      <c r="D1115" s="10"/>
      <c r="E1115" s="21"/>
      <c r="F1115" s="21"/>
      <c r="G1115" s="21"/>
      <c r="H1115" s="21"/>
      <c r="I1115" s="21"/>
      <c r="J1115" s="21"/>
      <c r="K1115" s="21"/>
      <c r="L1115" s="13"/>
      <c r="M1115" s="13"/>
      <c r="N1115" s="13"/>
      <c r="O1115" s="13"/>
      <c r="P1115" s="15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  <c r="AA1115" s="13"/>
      <c r="AB1115" s="13"/>
      <c r="AC1115" s="13"/>
      <c r="AD1115" s="13"/>
      <c r="AE1115" s="13"/>
      <c r="AF1115" s="13"/>
      <c r="AG1115" s="13"/>
      <c r="AH1115" s="13"/>
      <c r="AI1115" s="13"/>
      <c r="AJ1115" s="13"/>
      <c r="AK1115" s="13"/>
      <c r="AL1115" s="13"/>
      <c r="AM1115" s="13"/>
      <c r="AN1115" s="13"/>
      <c r="AO1115" s="13"/>
      <c r="AP1115" s="13"/>
      <c r="AQ1115" s="13"/>
      <c r="AR1115" s="13"/>
      <c r="AS1115" s="13"/>
    </row>
    <row r="1116" spans="1:45">
      <c r="A1116" s="10"/>
      <c r="B1116" s="10"/>
      <c r="C1116" s="10"/>
      <c r="D1116" s="10"/>
      <c r="E1116" s="21"/>
      <c r="F1116" s="21"/>
      <c r="G1116" s="21"/>
      <c r="H1116" s="21"/>
      <c r="I1116" s="21"/>
      <c r="J1116" s="21"/>
      <c r="K1116" s="21"/>
      <c r="L1116" s="13"/>
      <c r="M1116" s="13"/>
      <c r="N1116" s="13"/>
      <c r="O1116" s="13"/>
      <c r="P1116" s="15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  <c r="AA1116" s="13"/>
      <c r="AB1116" s="13"/>
      <c r="AC1116" s="13"/>
      <c r="AD1116" s="13"/>
      <c r="AE1116" s="13"/>
      <c r="AF1116" s="13"/>
      <c r="AG1116" s="13"/>
      <c r="AH1116" s="13"/>
      <c r="AI1116" s="13"/>
      <c r="AJ1116" s="13"/>
      <c r="AK1116" s="13"/>
      <c r="AL1116" s="13"/>
      <c r="AM1116" s="13"/>
      <c r="AN1116" s="13"/>
      <c r="AO1116" s="13"/>
      <c r="AP1116" s="13"/>
      <c r="AQ1116" s="13"/>
      <c r="AR1116" s="13"/>
      <c r="AS1116" s="13"/>
    </row>
    <row r="1117" spans="1:45">
      <c r="A1117" s="10"/>
      <c r="B1117" s="10"/>
      <c r="C1117" s="10"/>
      <c r="D1117" s="10"/>
      <c r="E1117" s="21"/>
      <c r="F1117" s="21"/>
      <c r="G1117" s="21"/>
      <c r="H1117" s="21"/>
      <c r="I1117" s="21"/>
      <c r="J1117" s="21"/>
      <c r="K1117" s="21"/>
      <c r="L1117" s="13"/>
      <c r="M1117" s="13"/>
      <c r="N1117" s="13"/>
      <c r="O1117" s="13"/>
      <c r="P1117" s="15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  <c r="AA1117" s="13"/>
      <c r="AB1117" s="13"/>
      <c r="AC1117" s="13"/>
      <c r="AD1117" s="13"/>
      <c r="AE1117" s="13"/>
      <c r="AF1117" s="13"/>
      <c r="AG1117" s="13"/>
      <c r="AH1117" s="13"/>
      <c r="AI1117" s="13"/>
      <c r="AJ1117" s="13"/>
      <c r="AK1117" s="13"/>
      <c r="AL1117" s="13"/>
      <c r="AM1117" s="13"/>
      <c r="AN1117" s="13"/>
      <c r="AO1117" s="13"/>
      <c r="AP1117" s="13"/>
      <c r="AQ1117" s="13"/>
      <c r="AR1117" s="13"/>
      <c r="AS1117" s="13"/>
    </row>
    <row r="1118" spans="1:45">
      <c r="A1118" s="10"/>
      <c r="B1118" s="10"/>
      <c r="C1118" s="10"/>
      <c r="D1118" s="10"/>
      <c r="E1118" s="21"/>
      <c r="F1118" s="21"/>
      <c r="G1118" s="21"/>
      <c r="H1118" s="21"/>
      <c r="I1118" s="21"/>
      <c r="J1118" s="21"/>
      <c r="K1118" s="21"/>
      <c r="L1118" s="13"/>
      <c r="M1118" s="13"/>
      <c r="N1118" s="13"/>
      <c r="O1118" s="13"/>
      <c r="P1118" s="15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  <c r="AA1118" s="13"/>
      <c r="AB1118" s="13"/>
      <c r="AC1118" s="13"/>
      <c r="AD1118" s="13"/>
      <c r="AE1118" s="13"/>
      <c r="AF1118" s="13"/>
      <c r="AG1118" s="13"/>
      <c r="AH1118" s="13"/>
      <c r="AI1118" s="13"/>
      <c r="AJ1118" s="13"/>
      <c r="AK1118" s="13"/>
      <c r="AL1118" s="13"/>
      <c r="AM1118" s="13"/>
      <c r="AN1118" s="13"/>
      <c r="AO1118" s="13"/>
      <c r="AP1118" s="13"/>
      <c r="AQ1118" s="13"/>
      <c r="AR1118" s="13"/>
      <c r="AS1118" s="13"/>
    </row>
    <row r="1119" spans="1:45">
      <c r="A1119" s="10"/>
      <c r="B1119" s="10"/>
      <c r="C1119" s="10"/>
      <c r="D1119" s="10"/>
      <c r="E1119" s="21"/>
      <c r="F1119" s="21"/>
      <c r="G1119" s="21"/>
      <c r="H1119" s="21"/>
      <c r="I1119" s="21"/>
      <c r="J1119" s="21"/>
      <c r="K1119" s="21"/>
      <c r="L1119" s="13"/>
      <c r="M1119" s="13"/>
      <c r="N1119" s="13"/>
      <c r="O1119" s="13"/>
      <c r="P1119" s="15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  <c r="AA1119" s="13"/>
      <c r="AB1119" s="13"/>
      <c r="AC1119" s="13"/>
      <c r="AD1119" s="13"/>
      <c r="AE1119" s="13"/>
      <c r="AF1119" s="13"/>
      <c r="AG1119" s="13"/>
      <c r="AH1119" s="13"/>
      <c r="AI1119" s="13"/>
      <c r="AJ1119" s="13"/>
      <c r="AK1119" s="13"/>
      <c r="AL1119" s="13"/>
      <c r="AM1119" s="13"/>
      <c r="AN1119" s="13"/>
      <c r="AO1119" s="13"/>
      <c r="AP1119" s="13"/>
      <c r="AQ1119" s="13"/>
      <c r="AR1119" s="13"/>
      <c r="AS1119" s="13"/>
    </row>
    <row r="1120" spans="1:45">
      <c r="A1120" s="10"/>
      <c r="B1120" s="10"/>
      <c r="C1120" s="10"/>
      <c r="D1120" s="10"/>
      <c r="E1120" s="21"/>
      <c r="F1120" s="21"/>
      <c r="G1120" s="21"/>
      <c r="H1120" s="21"/>
      <c r="I1120" s="21"/>
      <c r="J1120" s="21"/>
      <c r="K1120" s="21"/>
      <c r="L1120" s="13"/>
      <c r="M1120" s="13"/>
      <c r="N1120" s="13"/>
      <c r="O1120" s="13"/>
      <c r="P1120" s="15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  <c r="AA1120" s="13"/>
      <c r="AB1120" s="13"/>
      <c r="AC1120" s="13"/>
      <c r="AD1120" s="13"/>
      <c r="AE1120" s="13"/>
      <c r="AF1120" s="13"/>
      <c r="AG1120" s="13"/>
      <c r="AH1120" s="13"/>
      <c r="AI1120" s="13"/>
      <c r="AJ1120" s="13"/>
      <c r="AK1120" s="13"/>
      <c r="AL1120" s="13"/>
      <c r="AM1120" s="13"/>
      <c r="AN1120" s="13"/>
      <c r="AO1120" s="13"/>
      <c r="AP1120" s="13"/>
      <c r="AQ1120" s="13"/>
      <c r="AR1120" s="13"/>
      <c r="AS1120" s="13"/>
    </row>
    <row r="1121" spans="1:45">
      <c r="A1121" s="10"/>
      <c r="B1121" s="10"/>
      <c r="C1121" s="10"/>
      <c r="D1121" s="10"/>
      <c r="E1121" s="21"/>
      <c r="F1121" s="21"/>
      <c r="G1121" s="21"/>
      <c r="H1121" s="21"/>
      <c r="I1121" s="21"/>
      <c r="J1121" s="21"/>
      <c r="K1121" s="21"/>
      <c r="L1121" s="13"/>
      <c r="M1121" s="13"/>
      <c r="N1121" s="13"/>
      <c r="O1121" s="13"/>
      <c r="P1121" s="15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  <c r="AA1121" s="13"/>
      <c r="AB1121" s="13"/>
      <c r="AC1121" s="13"/>
      <c r="AD1121" s="13"/>
      <c r="AE1121" s="13"/>
      <c r="AF1121" s="13"/>
      <c r="AG1121" s="13"/>
      <c r="AH1121" s="13"/>
      <c r="AI1121" s="13"/>
      <c r="AJ1121" s="13"/>
      <c r="AK1121" s="13"/>
      <c r="AL1121" s="13"/>
      <c r="AM1121" s="13"/>
      <c r="AN1121" s="13"/>
      <c r="AO1121" s="13"/>
      <c r="AP1121" s="13"/>
      <c r="AQ1121" s="13"/>
      <c r="AR1121" s="13"/>
      <c r="AS1121" s="13"/>
    </row>
    <row r="1122" spans="1:45">
      <c r="A1122" s="10"/>
      <c r="B1122" s="10"/>
      <c r="C1122" s="10"/>
      <c r="D1122" s="10"/>
      <c r="E1122" s="21"/>
      <c r="F1122" s="21"/>
      <c r="G1122" s="21"/>
      <c r="H1122" s="21"/>
      <c r="I1122" s="21"/>
      <c r="J1122" s="21"/>
      <c r="K1122" s="21"/>
      <c r="L1122" s="13"/>
      <c r="M1122" s="13"/>
      <c r="N1122" s="13"/>
      <c r="O1122" s="13"/>
      <c r="P1122" s="15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  <c r="AA1122" s="13"/>
      <c r="AB1122" s="13"/>
      <c r="AC1122" s="13"/>
      <c r="AD1122" s="13"/>
      <c r="AE1122" s="13"/>
      <c r="AF1122" s="13"/>
      <c r="AG1122" s="13"/>
      <c r="AH1122" s="13"/>
      <c r="AI1122" s="13"/>
      <c r="AJ1122" s="13"/>
      <c r="AK1122" s="13"/>
      <c r="AL1122" s="13"/>
      <c r="AM1122" s="13"/>
      <c r="AN1122" s="13"/>
      <c r="AO1122" s="13"/>
      <c r="AP1122" s="13"/>
      <c r="AQ1122" s="13"/>
      <c r="AR1122" s="13"/>
      <c r="AS1122" s="13"/>
    </row>
    <row r="1123" spans="1:45">
      <c r="A1123" s="10"/>
      <c r="B1123" s="10"/>
      <c r="C1123" s="10"/>
      <c r="D1123" s="10"/>
      <c r="E1123" s="21"/>
      <c r="F1123" s="21"/>
      <c r="G1123" s="21"/>
      <c r="H1123" s="21"/>
      <c r="I1123" s="21"/>
      <c r="J1123" s="21"/>
      <c r="K1123" s="21"/>
      <c r="L1123" s="13"/>
      <c r="M1123" s="13"/>
      <c r="N1123" s="13"/>
      <c r="O1123" s="13"/>
      <c r="P1123" s="15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  <c r="AA1123" s="13"/>
      <c r="AB1123" s="13"/>
      <c r="AC1123" s="13"/>
      <c r="AD1123" s="13"/>
      <c r="AE1123" s="13"/>
      <c r="AF1123" s="13"/>
      <c r="AG1123" s="13"/>
      <c r="AH1123" s="13"/>
      <c r="AI1123" s="13"/>
      <c r="AJ1123" s="13"/>
      <c r="AK1123" s="13"/>
      <c r="AL1123" s="13"/>
      <c r="AM1123" s="13"/>
      <c r="AN1123" s="13"/>
      <c r="AO1123" s="13"/>
      <c r="AP1123" s="13"/>
      <c r="AQ1123" s="13"/>
      <c r="AR1123" s="13"/>
      <c r="AS1123" s="13"/>
    </row>
    <row r="1124" spans="1:45">
      <c r="A1124" s="10"/>
      <c r="B1124" s="10"/>
      <c r="C1124" s="10"/>
      <c r="D1124" s="10"/>
      <c r="E1124" s="21"/>
      <c r="F1124" s="21"/>
      <c r="G1124" s="21"/>
      <c r="H1124" s="21"/>
      <c r="I1124" s="21"/>
      <c r="J1124" s="21"/>
      <c r="K1124" s="21"/>
      <c r="L1124" s="13"/>
      <c r="M1124" s="13"/>
      <c r="N1124" s="13"/>
      <c r="O1124" s="13"/>
      <c r="P1124" s="15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  <c r="AA1124" s="13"/>
      <c r="AB1124" s="13"/>
      <c r="AC1124" s="13"/>
      <c r="AD1124" s="13"/>
      <c r="AE1124" s="13"/>
      <c r="AF1124" s="13"/>
      <c r="AG1124" s="13"/>
      <c r="AH1124" s="13"/>
      <c r="AI1124" s="13"/>
      <c r="AJ1124" s="13"/>
      <c r="AK1124" s="13"/>
      <c r="AL1124" s="13"/>
      <c r="AM1124" s="13"/>
      <c r="AN1124" s="13"/>
      <c r="AO1124" s="13"/>
      <c r="AP1124" s="13"/>
      <c r="AQ1124" s="13"/>
      <c r="AR1124" s="13"/>
      <c r="AS1124" s="13"/>
    </row>
    <row r="1125" spans="1:45">
      <c r="A1125" s="10"/>
      <c r="B1125" s="10"/>
      <c r="C1125" s="10"/>
      <c r="D1125" s="10"/>
      <c r="E1125" s="21"/>
      <c r="F1125" s="21"/>
      <c r="G1125" s="21"/>
      <c r="H1125" s="21"/>
      <c r="I1125" s="21"/>
      <c r="J1125" s="21"/>
      <c r="K1125" s="21"/>
      <c r="L1125" s="13"/>
      <c r="M1125" s="13"/>
      <c r="N1125" s="13"/>
      <c r="O1125" s="13"/>
      <c r="P1125" s="15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  <c r="AA1125" s="13"/>
      <c r="AB1125" s="13"/>
      <c r="AC1125" s="13"/>
      <c r="AD1125" s="13"/>
      <c r="AE1125" s="13"/>
      <c r="AF1125" s="13"/>
      <c r="AG1125" s="13"/>
      <c r="AH1125" s="13"/>
      <c r="AI1125" s="13"/>
      <c r="AJ1125" s="13"/>
      <c r="AK1125" s="13"/>
      <c r="AL1125" s="13"/>
      <c r="AM1125" s="13"/>
      <c r="AN1125" s="13"/>
      <c r="AO1125" s="13"/>
      <c r="AP1125" s="13"/>
      <c r="AQ1125" s="13"/>
      <c r="AR1125" s="13"/>
      <c r="AS1125" s="13"/>
    </row>
    <row r="1126" spans="1:45">
      <c r="A1126" s="10"/>
      <c r="B1126" s="10"/>
      <c r="C1126" s="10"/>
      <c r="D1126" s="10"/>
      <c r="E1126" s="21"/>
      <c r="F1126" s="21"/>
      <c r="G1126" s="21"/>
      <c r="H1126" s="21"/>
      <c r="I1126" s="21"/>
      <c r="J1126" s="21"/>
      <c r="K1126" s="21"/>
      <c r="L1126" s="13"/>
      <c r="M1126" s="13"/>
      <c r="N1126" s="13"/>
      <c r="O1126" s="13"/>
      <c r="P1126" s="15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  <c r="AA1126" s="13"/>
      <c r="AB1126" s="13"/>
      <c r="AC1126" s="13"/>
      <c r="AD1126" s="13"/>
      <c r="AE1126" s="13"/>
      <c r="AF1126" s="13"/>
      <c r="AG1126" s="13"/>
      <c r="AH1126" s="13"/>
      <c r="AI1126" s="13"/>
      <c r="AJ1126" s="13"/>
      <c r="AK1126" s="13"/>
      <c r="AL1126" s="13"/>
      <c r="AM1126" s="13"/>
      <c r="AN1126" s="13"/>
      <c r="AO1126" s="13"/>
      <c r="AP1126" s="13"/>
      <c r="AQ1126" s="13"/>
      <c r="AR1126" s="13"/>
      <c r="AS1126" s="13"/>
    </row>
    <row r="1127" spans="1:45">
      <c r="A1127" s="10"/>
      <c r="B1127" s="10"/>
      <c r="C1127" s="10"/>
      <c r="D1127" s="10"/>
      <c r="E1127" s="21"/>
      <c r="F1127" s="21"/>
      <c r="G1127" s="21"/>
      <c r="H1127" s="21"/>
      <c r="I1127" s="21"/>
      <c r="J1127" s="21"/>
      <c r="K1127" s="21"/>
      <c r="L1127" s="13"/>
      <c r="M1127" s="13"/>
      <c r="N1127" s="13"/>
      <c r="O1127" s="13"/>
      <c r="P1127" s="15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  <c r="AA1127" s="13"/>
      <c r="AB1127" s="13"/>
      <c r="AC1127" s="13"/>
      <c r="AD1127" s="13"/>
      <c r="AE1127" s="13"/>
      <c r="AF1127" s="13"/>
      <c r="AG1127" s="13"/>
      <c r="AH1127" s="13"/>
      <c r="AI1127" s="13"/>
      <c r="AJ1127" s="13"/>
      <c r="AK1127" s="13"/>
      <c r="AL1127" s="13"/>
      <c r="AM1127" s="13"/>
      <c r="AN1127" s="13"/>
      <c r="AO1127" s="13"/>
      <c r="AP1127" s="13"/>
      <c r="AQ1127" s="13"/>
      <c r="AR1127" s="13"/>
      <c r="AS1127" s="13"/>
    </row>
    <row r="1128" spans="1:45">
      <c r="A1128" s="10"/>
      <c r="B1128" s="10"/>
      <c r="C1128" s="10"/>
      <c r="D1128" s="10"/>
      <c r="E1128" s="21"/>
      <c r="F1128" s="21"/>
      <c r="G1128" s="21"/>
      <c r="H1128" s="21"/>
      <c r="I1128" s="21"/>
      <c r="J1128" s="21"/>
      <c r="K1128" s="21"/>
      <c r="L1128" s="13"/>
      <c r="M1128" s="13"/>
      <c r="N1128" s="13"/>
      <c r="O1128" s="13"/>
      <c r="P1128" s="15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  <c r="AA1128" s="13"/>
      <c r="AB1128" s="13"/>
      <c r="AC1128" s="13"/>
      <c r="AD1128" s="13"/>
      <c r="AE1128" s="13"/>
      <c r="AF1128" s="13"/>
      <c r="AG1128" s="13"/>
      <c r="AH1128" s="13"/>
      <c r="AI1128" s="13"/>
      <c r="AJ1128" s="13"/>
      <c r="AK1128" s="13"/>
      <c r="AL1128" s="13"/>
      <c r="AM1128" s="13"/>
      <c r="AN1128" s="13"/>
      <c r="AO1128" s="13"/>
      <c r="AP1128" s="13"/>
      <c r="AQ1128" s="13"/>
      <c r="AR1128" s="13"/>
      <c r="AS1128" s="13"/>
    </row>
    <row r="1129" spans="1:45">
      <c r="A1129" s="10"/>
      <c r="B1129" s="10"/>
      <c r="C1129" s="10"/>
      <c r="D1129" s="10"/>
      <c r="E1129" s="21"/>
      <c r="F1129" s="21"/>
      <c r="G1129" s="21"/>
      <c r="H1129" s="21"/>
      <c r="I1129" s="21"/>
      <c r="J1129" s="21"/>
      <c r="K1129" s="21"/>
      <c r="L1129" s="13"/>
      <c r="M1129" s="13"/>
      <c r="N1129" s="13"/>
      <c r="O1129" s="13"/>
      <c r="P1129" s="15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  <c r="AA1129" s="13"/>
      <c r="AB1129" s="13"/>
      <c r="AC1129" s="13"/>
      <c r="AD1129" s="13"/>
      <c r="AE1129" s="13"/>
      <c r="AF1129" s="13"/>
      <c r="AG1129" s="13"/>
      <c r="AH1129" s="13"/>
      <c r="AI1129" s="13"/>
      <c r="AJ1129" s="13"/>
      <c r="AK1129" s="13"/>
      <c r="AL1129" s="13"/>
      <c r="AM1129" s="13"/>
      <c r="AN1129" s="13"/>
      <c r="AO1129" s="13"/>
      <c r="AP1129" s="13"/>
      <c r="AQ1129" s="13"/>
      <c r="AR1129" s="13"/>
      <c r="AS1129" s="13"/>
    </row>
    <row r="1130" spans="1:45">
      <c r="A1130" s="10"/>
      <c r="B1130" s="10"/>
      <c r="C1130" s="10"/>
      <c r="D1130" s="10"/>
      <c r="E1130" s="21"/>
      <c r="F1130" s="21"/>
      <c r="G1130" s="21"/>
      <c r="H1130" s="21"/>
      <c r="I1130" s="21"/>
      <c r="J1130" s="21"/>
      <c r="K1130" s="21"/>
      <c r="L1130" s="13"/>
      <c r="M1130" s="13"/>
      <c r="N1130" s="13"/>
      <c r="O1130" s="13"/>
      <c r="P1130" s="15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  <c r="AA1130" s="13"/>
      <c r="AB1130" s="13"/>
      <c r="AC1130" s="13"/>
      <c r="AD1130" s="13"/>
      <c r="AE1130" s="13"/>
      <c r="AF1130" s="13"/>
      <c r="AG1130" s="13"/>
      <c r="AH1130" s="13"/>
      <c r="AI1130" s="13"/>
      <c r="AJ1130" s="13"/>
      <c r="AK1130" s="13"/>
      <c r="AL1130" s="13"/>
      <c r="AM1130" s="13"/>
      <c r="AN1130" s="13"/>
      <c r="AO1130" s="13"/>
      <c r="AP1130" s="13"/>
      <c r="AQ1130" s="13"/>
      <c r="AR1130" s="13"/>
      <c r="AS1130" s="13"/>
    </row>
    <row r="1131" spans="1:45">
      <c r="A1131" s="10"/>
      <c r="B1131" s="10"/>
      <c r="C1131" s="10"/>
      <c r="D1131" s="10"/>
      <c r="E1131" s="21"/>
      <c r="F1131" s="21"/>
      <c r="G1131" s="21"/>
      <c r="H1131" s="21"/>
      <c r="I1131" s="21"/>
      <c r="J1131" s="21"/>
      <c r="K1131" s="21"/>
      <c r="L1131" s="13"/>
      <c r="M1131" s="13"/>
      <c r="N1131" s="13"/>
      <c r="O1131" s="13"/>
      <c r="P1131" s="15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  <c r="AA1131" s="13"/>
      <c r="AB1131" s="13"/>
      <c r="AC1131" s="13"/>
      <c r="AD1131" s="13"/>
      <c r="AE1131" s="13"/>
      <c r="AF1131" s="13"/>
      <c r="AG1131" s="13"/>
      <c r="AH1131" s="13"/>
      <c r="AI1131" s="13"/>
      <c r="AJ1131" s="13"/>
      <c r="AK1131" s="13"/>
      <c r="AL1131" s="13"/>
      <c r="AM1131" s="13"/>
      <c r="AN1131" s="13"/>
      <c r="AO1131" s="13"/>
      <c r="AP1131" s="13"/>
      <c r="AQ1131" s="13"/>
      <c r="AR1131" s="13"/>
      <c r="AS1131" s="13"/>
    </row>
    <row r="1132" spans="1:45">
      <c r="A1132" s="10"/>
      <c r="B1132" s="10"/>
      <c r="C1132" s="10"/>
      <c r="D1132" s="10"/>
      <c r="E1132" s="21"/>
      <c r="F1132" s="21"/>
      <c r="G1132" s="21"/>
      <c r="H1132" s="21"/>
      <c r="I1132" s="21"/>
      <c r="J1132" s="21"/>
      <c r="K1132" s="21"/>
      <c r="L1132" s="13"/>
      <c r="M1132" s="13"/>
      <c r="N1132" s="13"/>
      <c r="O1132" s="13"/>
      <c r="P1132" s="15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  <c r="AA1132" s="13"/>
      <c r="AB1132" s="13"/>
      <c r="AC1132" s="13"/>
      <c r="AD1132" s="13"/>
      <c r="AE1132" s="13"/>
      <c r="AF1132" s="13"/>
      <c r="AG1132" s="13"/>
      <c r="AH1132" s="13"/>
      <c r="AI1132" s="13"/>
      <c r="AJ1132" s="13"/>
      <c r="AK1132" s="13"/>
      <c r="AL1132" s="13"/>
      <c r="AM1132" s="13"/>
      <c r="AN1132" s="13"/>
      <c r="AO1132" s="13"/>
      <c r="AP1132" s="13"/>
      <c r="AQ1132" s="13"/>
      <c r="AR1132" s="13"/>
      <c r="AS1132" s="13"/>
    </row>
    <row r="1133" spans="1:45">
      <c r="A1133" s="10"/>
      <c r="B1133" s="10"/>
      <c r="C1133" s="10"/>
      <c r="D1133" s="10"/>
      <c r="E1133" s="21"/>
      <c r="F1133" s="21"/>
      <c r="G1133" s="21"/>
      <c r="H1133" s="21"/>
      <c r="I1133" s="21"/>
      <c r="J1133" s="21"/>
      <c r="K1133" s="21"/>
      <c r="L1133" s="13"/>
      <c r="M1133" s="13"/>
      <c r="N1133" s="13"/>
      <c r="O1133" s="13"/>
      <c r="P1133" s="15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  <c r="AA1133" s="13"/>
      <c r="AB1133" s="13"/>
      <c r="AC1133" s="13"/>
      <c r="AD1133" s="13"/>
      <c r="AE1133" s="13"/>
      <c r="AF1133" s="13"/>
      <c r="AG1133" s="13"/>
      <c r="AH1133" s="13"/>
      <c r="AI1133" s="13"/>
      <c r="AJ1133" s="13"/>
      <c r="AK1133" s="13"/>
      <c r="AL1133" s="13"/>
      <c r="AM1133" s="13"/>
      <c r="AN1133" s="13"/>
      <c r="AO1133" s="13"/>
      <c r="AP1133" s="13"/>
      <c r="AQ1133" s="13"/>
      <c r="AR1133" s="13"/>
      <c r="AS1133" s="13"/>
    </row>
    <row r="1134" spans="1:45">
      <c r="A1134" s="10"/>
      <c r="B1134" s="10"/>
      <c r="C1134" s="10"/>
      <c r="D1134" s="10"/>
      <c r="E1134" s="21"/>
      <c r="F1134" s="21"/>
      <c r="G1134" s="21"/>
      <c r="H1134" s="21"/>
      <c r="I1134" s="21"/>
      <c r="J1134" s="21"/>
      <c r="K1134" s="21"/>
      <c r="L1134" s="13"/>
      <c r="M1134" s="13"/>
      <c r="N1134" s="13"/>
      <c r="O1134" s="13"/>
      <c r="P1134" s="15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  <c r="AA1134" s="13"/>
      <c r="AB1134" s="13"/>
      <c r="AC1134" s="13"/>
      <c r="AD1134" s="13"/>
      <c r="AE1134" s="13"/>
      <c r="AF1134" s="13"/>
      <c r="AG1134" s="13"/>
      <c r="AH1134" s="13"/>
      <c r="AI1134" s="13"/>
      <c r="AJ1134" s="13"/>
      <c r="AK1134" s="13"/>
      <c r="AL1134" s="13"/>
      <c r="AM1134" s="13"/>
      <c r="AN1134" s="13"/>
      <c r="AO1134" s="13"/>
      <c r="AP1134" s="13"/>
      <c r="AQ1134" s="13"/>
      <c r="AR1134" s="13"/>
      <c r="AS1134" s="13"/>
    </row>
    <row r="1135" spans="1:45">
      <c r="A1135" s="10"/>
      <c r="B1135" s="10"/>
      <c r="C1135" s="10"/>
      <c r="D1135" s="10"/>
      <c r="E1135" s="21"/>
      <c r="F1135" s="21"/>
      <c r="G1135" s="21"/>
      <c r="H1135" s="21"/>
      <c r="I1135" s="21"/>
      <c r="J1135" s="21"/>
      <c r="K1135" s="21"/>
      <c r="L1135" s="13"/>
      <c r="M1135" s="13"/>
      <c r="N1135" s="13"/>
      <c r="O1135" s="13"/>
      <c r="P1135" s="15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  <c r="AA1135" s="13"/>
      <c r="AB1135" s="13"/>
      <c r="AC1135" s="13"/>
      <c r="AD1135" s="13"/>
      <c r="AE1135" s="13"/>
      <c r="AF1135" s="13"/>
      <c r="AG1135" s="13"/>
      <c r="AH1135" s="13"/>
      <c r="AI1135" s="13"/>
      <c r="AJ1135" s="13"/>
      <c r="AK1135" s="13"/>
      <c r="AL1135" s="13"/>
      <c r="AM1135" s="13"/>
      <c r="AN1135" s="13"/>
      <c r="AO1135" s="13"/>
      <c r="AP1135" s="13"/>
      <c r="AQ1135" s="13"/>
      <c r="AR1135" s="13"/>
      <c r="AS1135" s="13"/>
    </row>
    <row r="1136" spans="1:45">
      <c r="A1136" s="10"/>
      <c r="B1136" s="10"/>
      <c r="C1136" s="10"/>
      <c r="D1136" s="10"/>
      <c r="E1136" s="21"/>
      <c r="F1136" s="21"/>
      <c r="G1136" s="21"/>
      <c r="H1136" s="21"/>
      <c r="I1136" s="21"/>
      <c r="J1136" s="21"/>
      <c r="K1136" s="21"/>
      <c r="L1136" s="13"/>
      <c r="M1136" s="13"/>
      <c r="N1136" s="13"/>
      <c r="O1136" s="13"/>
      <c r="P1136" s="15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  <c r="AA1136" s="13"/>
      <c r="AB1136" s="13"/>
      <c r="AC1136" s="13"/>
      <c r="AD1136" s="13"/>
      <c r="AE1136" s="13"/>
      <c r="AF1136" s="13"/>
      <c r="AG1136" s="13"/>
      <c r="AH1136" s="13"/>
      <c r="AI1136" s="13"/>
      <c r="AJ1136" s="13"/>
      <c r="AK1136" s="13"/>
      <c r="AL1136" s="13"/>
      <c r="AM1136" s="13"/>
      <c r="AN1136" s="13"/>
      <c r="AO1136" s="13"/>
      <c r="AP1136" s="13"/>
      <c r="AQ1136" s="13"/>
      <c r="AR1136" s="13"/>
      <c r="AS1136" s="13"/>
    </row>
    <row r="1137" spans="1:45">
      <c r="A1137" s="10"/>
      <c r="B1137" s="10"/>
      <c r="C1137" s="10"/>
      <c r="D1137" s="10"/>
      <c r="E1137" s="21"/>
      <c r="F1137" s="21"/>
      <c r="G1137" s="21"/>
      <c r="H1137" s="21"/>
      <c r="I1137" s="21"/>
      <c r="J1137" s="21"/>
      <c r="K1137" s="21"/>
      <c r="L1137" s="13"/>
      <c r="M1137" s="13"/>
      <c r="N1137" s="13"/>
      <c r="O1137" s="13"/>
      <c r="P1137" s="15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  <c r="AA1137" s="13"/>
      <c r="AB1137" s="13"/>
      <c r="AC1137" s="13"/>
      <c r="AD1137" s="13"/>
      <c r="AE1137" s="13"/>
      <c r="AF1137" s="13"/>
      <c r="AG1137" s="13"/>
      <c r="AH1137" s="13"/>
      <c r="AI1137" s="13"/>
      <c r="AJ1137" s="13"/>
      <c r="AK1137" s="13"/>
      <c r="AL1137" s="13"/>
      <c r="AM1137" s="13"/>
      <c r="AN1137" s="13"/>
      <c r="AO1137" s="13"/>
      <c r="AP1137" s="13"/>
      <c r="AQ1137" s="13"/>
      <c r="AR1137" s="13"/>
      <c r="AS1137" s="13"/>
    </row>
    <row r="1138" spans="1:45">
      <c r="A1138" s="10"/>
      <c r="B1138" s="10"/>
      <c r="C1138" s="10"/>
      <c r="D1138" s="10"/>
      <c r="E1138" s="21"/>
      <c r="F1138" s="21"/>
      <c r="G1138" s="21"/>
      <c r="H1138" s="21"/>
      <c r="I1138" s="21"/>
      <c r="J1138" s="21"/>
      <c r="K1138" s="21"/>
      <c r="L1138" s="13"/>
      <c r="M1138" s="13"/>
      <c r="N1138" s="13"/>
      <c r="O1138" s="13"/>
      <c r="P1138" s="15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  <c r="AA1138" s="13"/>
      <c r="AB1138" s="13"/>
      <c r="AC1138" s="13"/>
      <c r="AD1138" s="13"/>
      <c r="AE1138" s="13"/>
      <c r="AF1138" s="13"/>
      <c r="AG1138" s="13"/>
      <c r="AH1138" s="13"/>
      <c r="AI1138" s="13"/>
      <c r="AJ1138" s="13"/>
      <c r="AK1138" s="13"/>
      <c r="AL1138" s="13"/>
      <c r="AM1138" s="13"/>
      <c r="AN1138" s="13"/>
      <c r="AO1138" s="13"/>
      <c r="AP1138" s="13"/>
      <c r="AQ1138" s="13"/>
      <c r="AR1138" s="13"/>
      <c r="AS1138" s="13"/>
    </row>
    <row r="1139" spans="1:45">
      <c r="A1139" s="10"/>
      <c r="B1139" s="10"/>
      <c r="C1139" s="10"/>
      <c r="D1139" s="10"/>
      <c r="E1139" s="21"/>
      <c r="F1139" s="21"/>
      <c r="G1139" s="21"/>
      <c r="H1139" s="21"/>
      <c r="I1139" s="21"/>
      <c r="J1139" s="21"/>
      <c r="K1139" s="21"/>
      <c r="L1139" s="13"/>
      <c r="M1139" s="13"/>
      <c r="N1139" s="13"/>
      <c r="O1139" s="13"/>
      <c r="P1139" s="15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  <c r="AA1139" s="13"/>
      <c r="AB1139" s="13"/>
      <c r="AC1139" s="13"/>
      <c r="AD1139" s="13"/>
      <c r="AE1139" s="13"/>
      <c r="AF1139" s="13"/>
      <c r="AG1139" s="13"/>
      <c r="AH1139" s="13"/>
      <c r="AI1139" s="13"/>
      <c r="AJ1139" s="13"/>
      <c r="AK1139" s="13"/>
      <c r="AL1139" s="13"/>
      <c r="AM1139" s="13"/>
      <c r="AN1139" s="13"/>
      <c r="AO1139" s="13"/>
      <c r="AP1139" s="13"/>
      <c r="AQ1139" s="13"/>
      <c r="AR1139" s="13"/>
      <c r="AS1139" s="13"/>
    </row>
    <row r="1140" spans="1:45">
      <c r="A1140" s="10"/>
      <c r="B1140" s="10"/>
      <c r="C1140" s="10"/>
      <c r="D1140" s="10"/>
      <c r="E1140" s="21"/>
      <c r="F1140" s="21"/>
      <c r="G1140" s="21"/>
      <c r="H1140" s="21"/>
      <c r="I1140" s="21"/>
      <c r="J1140" s="21"/>
      <c r="K1140" s="21"/>
      <c r="L1140" s="13"/>
      <c r="M1140" s="13"/>
      <c r="N1140" s="13"/>
      <c r="O1140" s="13"/>
      <c r="P1140" s="15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  <c r="AA1140" s="13"/>
      <c r="AB1140" s="13"/>
      <c r="AC1140" s="13"/>
      <c r="AD1140" s="13"/>
      <c r="AE1140" s="13"/>
      <c r="AF1140" s="13"/>
      <c r="AG1140" s="13"/>
      <c r="AH1140" s="13"/>
      <c r="AI1140" s="13"/>
      <c r="AJ1140" s="13"/>
      <c r="AK1140" s="13"/>
      <c r="AL1140" s="13"/>
      <c r="AM1140" s="13"/>
      <c r="AN1140" s="13"/>
      <c r="AO1140" s="13"/>
      <c r="AP1140" s="13"/>
      <c r="AQ1140" s="13"/>
      <c r="AR1140" s="13"/>
      <c r="AS1140" s="13"/>
    </row>
    <row r="1141" spans="1:45">
      <c r="A1141" s="10"/>
      <c r="B1141" s="10"/>
      <c r="C1141" s="10"/>
      <c r="D1141" s="10"/>
      <c r="E1141" s="21"/>
      <c r="F1141" s="21"/>
      <c r="G1141" s="21"/>
      <c r="H1141" s="21"/>
      <c r="I1141" s="21"/>
      <c r="J1141" s="21"/>
      <c r="K1141" s="21"/>
      <c r="L1141" s="13"/>
      <c r="M1141" s="13"/>
      <c r="N1141" s="13"/>
      <c r="O1141" s="13"/>
      <c r="P1141" s="15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  <c r="AA1141" s="13"/>
      <c r="AB1141" s="13"/>
      <c r="AC1141" s="13"/>
      <c r="AD1141" s="13"/>
      <c r="AE1141" s="13"/>
      <c r="AF1141" s="13"/>
      <c r="AG1141" s="13"/>
      <c r="AH1141" s="13"/>
      <c r="AI1141" s="13"/>
      <c r="AJ1141" s="13"/>
      <c r="AK1141" s="13"/>
      <c r="AL1141" s="13"/>
      <c r="AM1141" s="13"/>
      <c r="AN1141" s="13"/>
      <c r="AO1141" s="13"/>
      <c r="AP1141" s="13"/>
      <c r="AQ1141" s="13"/>
      <c r="AR1141" s="13"/>
      <c r="AS1141" s="13"/>
    </row>
    <row r="1142" spans="1:45">
      <c r="A1142" s="10"/>
      <c r="B1142" s="10"/>
      <c r="C1142" s="10"/>
      <c r="D1142" s="10"/>
      <c r="E1142" s="21"/>
      <c r="F1142" s="21"/>
      <c r="G1142" s="21"/>
      <c r="H1142" s="21"/>
      <c r="I1142" s="21"/>
      <c r="J1142" s="21"/>
      <c r="K1142" s="21"/>
      <c r="L1142" s="13"/>
      <c r="M1142" s="13"/>
      <c r="N1142" s="13"/>
      <c r="O1142" s="13"/>
      <c r="P1142" s="15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  <c r="AA1142" s="13"/>
      <c r="AB1142" s="13"/>
      <c r="AC1142" s="13"/>
      <c r="AD1142" s="13"/>
      <c r="AE1142" s="13"/>
      <c r="AF1142" s="13"/>
      <c r="AG1142" s="13"/>
      <c r="AH1142" s="13"/>
      <c r="AI1142" s="13"/>
      <c r="AJ1142" s="13"/>
      <c r="AK1142" s="13"/>
      <c r="AL1142" s="13"/>
      <c r="AM1142" s="13"/>
      <c r="AN1142" s="13"/>
      <c r="AO1142" s="13"/>
      <c r="AP1142" s="13"/>
      <c r="AQ1142" s="13"/>
      <c r="AR1142" s="13"/>
      <c r="AS1142" s="13"/>
    </row>
    <row r="1143" spans="1:45">
      <c r="A1143" s="10"/>
      <c r="B1143" s="10"/>
      <c r="C1143" s="10"/>
      <c r="D1143" s="10"/>
      <c r="E1143" s="21"/>
      <c r="F1143" s="21"/>
      <c r="G1143" s="21"/>
      <c r="H1143" s="21"/>
      <c r="I1143" s="21"/>
      <c r="J1143" s="21"/>
      <c r="K1143" s="21"/>
      <c r="L1143" s="13"/>
      <c r="M1143" s="13"/>
      <c r="N1143" s="13"/>
      <c r="O1143" s="13"/>
      <c r="P1143" s="15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  <c r="AA1143" s="13"/>
      <c r="AB1143" s="13"/>
      <c r="AC1143" s="13"/>
      <c r="AD1143" s="13"/>
      <c r="AE1143" s="13"/>
      <c r="AF1143" s="13"/>
      <c r="AG1143" s="13"/>
      <c r="AH1143" s="13"/>
      <c r="AI1143" s="13"/>
      <c r="AJ1143" s="13"/>
      <c r="AK1143" s="13"/>
      <c r="AL1143" s="13"/>
      <c r="AM1143" s="13"/>
      <c r="AN1143" s="13"/>
      <c r="AO1143" s="13"/>
      <c r="AP1143" s="13"/>
      <c r="AQ1143" s="13"/>
      <c r="AR1143" s="13"/>
      <c r="AS1143" s="13"/>
    </row>
    <row r="1144" spans="1:45">
      <c r="A1144" s="10"/>
      <c r="B1144" s="10"/>
      <c r="C1144" s="10"/>
      <c r="D1144" s="10"/>
      <c r="E1144" s="21"/>
      <c r="F1144" s="21"/>
      <c r="G1144" s="21"/>
      <c r="H1144" s="21"/>
      <c r="I1144" s="21"/>
      <c r="J1144" s="21"/>
      <c r="K1144" s="21"/>
      <c r="L1144" s="13"/>
      <c r="M1144" s="13"/>
      <c r="N1144" s="13"/>
      <c r="O1144" s="13"/>
      <c r="P1144" s="15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  <c r="AA1144" s="13"/>
      <c r="AB1144" s="13"/>
      <c r="AC1144" s="13"/>
      <c r="AD1144" s="13"/>
      <c r="AE1144" s="13"/>
      <c r="AF1144" s="13"/>
      <c r="AG1144" s="13"/>
      <c r="AH1144" s="13"/>
      <c r="AI1144" s="13"/>
      <c r="AJ1144" s="13"/>
      <c r="AK1144" s="13"/>
      <c r="AL1144" s="13"/>
      <c r="AM1144" s="13"/>
      <c r="AN1144" s="13"/>
      <c r="AO1144" s="13"/>
      <c r="AP1144" s="13"/>
      <c r="AQ1144" s="13"/>
      <c r="AR1144" s="13"/>
      <c r="AS1144" s="13"/>
    </row>
    <row r="1145" spans="1:45">
      <c r="A1145" s="10"/>
      <c r="B1145" s="10"/>
      <c r="C1145" s="10"/>
      <c r="D1145" s="10"/>
      <c r="E1145" s="21"/>
      <c r="F1145" s="21"/>
      <c r="G1145" s="21"/>
      <c r="H1145" s="21"/>
      <c r="I1145" s="21"/>
      <c r="J1145" s="21"/>
      <c r="K1145" s="21"/>
      <c r="L1145" s="13"/>
      <c r="M1145" s="13"/>
      <c r="N1145" s="13"/>
      <c r="O1145" s="13"/>
      <c r="P1145" s="15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  <c r="AA1145" s="13"/>
      <c r="AB1145" s="13"/>
      <c r="AC1145" s="13"/>
      <c r="AD1145" s="13"/>
      <c r="AE1145" s="13"/>
      <c r="AF1145" s="13"/>
      <c r="AG1145" s="13"/>
      <c r="AH1145" s="13"/>
      <c r="AI1145" s="13"/>
      <c r="AJ1145" s="13"/>
      <c r="AK1145" s="13"/>
      <c r="AL1145" s="13"/>
      <c r="AM1145" s="13"/>
      <c r="AN1145" s="13"/>
      <c r="AO1145" s="13"/>
      <c r="AP1145" s="13"/>
      <c r="AQ1145" s="13"/>
      <c r="AR1145" s="13"/>
      <c r="AS1145" s="13"/>
    </row>
    <row r="1146" spans="1:45">
      <c r="A1146" s="10"/>
      <c r="B1146" s="10"/>
      <c r="C1146" s="10"/>
      <c r="D1146" s="10"/>
      <c r="E1146" s="21"/>
      <c r="F1146" s="21"/>
      <c r="G1146" s="21"/>
      <c r="H1146" s="21"/>
      <c r="I1146" s="21"/>
      <c r="J1146" s="21"/>
      <c r="K1146" s="21"/>
      <c r="L1146" s="13"/>
      <c r="M1146" s="13"/>
      <c r="N1146" s="13"/>
      <c r="O1146" s="13"/>
      <c r="P1146" s="15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  <c r="AA1146" s="13"/>
      <c r="AB1146" s="13"/>
      <c r="AC1146" s="13"/>
      <c r="AD1146" s="13"/>
      <c r="AE1146" s="13"/>
      <c r="AF1146" s="13"/>
      <c r="AG1146" s="13"/>
      <c r="AH1146" s="13"/>
      <c r="AI1146" s="13"/>
      <c r="AJ1146" s="13"/>
      <c r="AK1146" s="13"/>
      <c r="AL1146" s="13"/>
      <c r="AM1146" s="13"/>
      <c r="AN1146" s="13"/>
      <c r="AO1146" s="13"/>
      <c r="AP1146" s="13"/>
      <c r="AQ1146" s="13"/>
      <c r="AR1146" s="13"/>
      <c r="AS1146" s="13"/>
    </row>
    <row r="1147" spans="1:45">
      <c r="A1147" s="10"/>
      <c r="B1147" s="10"/>
      <c r="C1147" s="10"/>
      <c r="D1147" s="10"/>
      <c r="E1147" s="21"/>
      <c r="F1147" s="21"/>
      <c r="G1147" s="21"/>
      <c r="H1147" s="21"/>
      <c r="I1147" s="21"/>
      <c r="J1147" s="21"/>
      <c r="K1147" s="21"/>
      <c r="L1147" s="13"/>
      <c r="M1147" s="13"/>
      <c r="N1147" s="13"/>
      <c r="O1147" s="13"/>
      <c r="P1147" s="15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  <c r="AA1147" s="13"/>
      <c r="AB1147" s="13"/>
      <c r="AC1147" s="13"/>
      <c r="AD1147" s="13"/>
      <c r="AE1147" s="13"/>
      <c r="AF1147" s="13"/>
      <c r="AG1147" s="13"/>
      <c r="AH1147" s="13"/>
      <c r="AI1147" s="13"/>
      <c r="AJ1147" s="13"/>
      <c r="AK1147" s="13"/>
      <c r="AL1147" s="13"/>
      <c r="AM1147" s="13"/>
      <c r="AN1147" s="13"/>
      <c r="AO1147" s="13"/>
      <c r="AP1147" s="13"/>
      <c r="AQ1147" s="13"/>
      <c r="AR1147" s="13"/>
      <c r="AS1147" s="13"/>
    </row>
    <row r="1148" spans="1:45">
      <c r="A1148" s="10"/>
      <c r="B1148" s="10"/>
      <c r="C1148" s="10"/>
      <c r="D1148" s="10"/>
      <c r="E1148" s="21"/>
      <c r="F1148" s="21"/>
      <c r="G1148" s="21"/>
      <c r="H1148" s="21"/>
      <c r="I1148" s="21"/>
      <c r="J1148" s="21"/>
      <c r="K1148" s="21"/>
      <c r="L1148" s="13"/>
      <c r="M1148" s="13"/>
      <c r="N1148" s="13"/>
      <c r="O1148" s="13"/>
      <c r="P1148" s="15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  <c r="AA1148" s="13"/>
      <c r="AB1148" s="13"/>
      <c r="AC1148" s="13"/>
      <c r="AD1148" s="13"/>
      <c r="AE1148" s="13"/>
      <c r="AF1148" s="13"/>
      <c r="AG1148" s="13"/>
      <c r="AH1148" s="13"/>
      <c r="AI1148" s="13"/>
      <c r="AJ1148" s="13"/>
      <c r="AK1148" s="13"/>
      <c r="AL1148" s="13"/>
      <c r="AM1148" s="13"/>
      <c r="AN1148" s="13"/>
      <c r="AO1148" s="13"/>
      <c r="AP1148" s="13"/>
      <c r="AQ1148" s="13"/>
      <c r="AR1148" s="13"/>
      <c r="AS1148" s="13"/>
    </row>
    <row r="1149" spans="1:45">
      <c r="A1149" s="10"/>
      <c r="B1149" s="10"/>
      <c r="C1149" s="10"/>
      <c r="D1149" s="10"/>
      <c r="E1149" s="21"/>
      <c r="F1149" s="21"/>
      <c r="G1149" s="21"/>
      <c r="H1149" s="21"/>
      <c r="I1149" s="21"/>
      <c r="J1149" s="21"/>
      <c r="K1149" s="21"/>
      <c r="L1149" s="13"/>
      <c r="M1149" s="13"/>
      <c r="N1149" s="13"/>
      <c r="O1149" s="13"/>
      <c r="P1149" s="15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  <c r="AA1149" s="13"/>
      <c r="AB1149" s="13"/>
      <c r="AC1149" s="13"/>
      <c r="AD1149" s="13"/>
      <c r="AE1149" s="13"/>
      <c r="AF1149" s="13"/>
      <c r="AG1149" s="13"/>
      <c r="AH1149" s="13"/>
      <c r="AI1149" s="13"/>
      <c r="AJ1149" s="13"/>
      <c r="AK1149" s="13"/>
      <c r="AL1149" s="13"/>
      <c r="AM1149" s="13"/>
      <c r="AN1149" s="13"/>
      <c r="AO1149" s="13"/>
      <c r="AP1149" s="13"/>
      <c r="AQ1149" s="13"/>
      <c r="AR1149" s="13"/>
      <c r="AS1149" s="13"/>
    </row>
    <row r="1150" spans="1:45">
      <c r="A1150" s="10"/>
      <c r="B1150" s="10"/>
      <c r="C1150" s="10"/>
      <c r="D1150" s="10"/>
      <c r="E1150" s="21"/>
      <c r="F1150" s="21"/>
      <c r="G1150" s="21"/>
      <c r="H1150" s="21"/>
      <c r="I1150" s="21"/>
      <c r="J1150" s="21"/>
      <c r="K1150" s="21"/>
      <c r="L1150" s="13"/>
      <c r="M1150" s="13"/>
      <c r="N1150" s="13"/>
      <c r="O1150" s="13"/>
      <c r="P1150" s="15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  <c r="AA1150" s="13"/>
      <c r="AB1150" s="13"/>
      <c r="AC1150" s="13"/>
      <c r="AD1150" s="13"/>
      <c r="AE1150" s="13"/>
      <c r="AF1150" s="13"/>
      <c r="AG1150" s="13"/>
      <c r="AH1150" s="13"/>
      <c r="AI1150" s="13"/>
      <c r="AJ1150" s="13"/>
      <c r="AK1150" s="13"/>
      <c r="AL1150" s="13"/>
      <c r="AM1150" s="13"/>
      <c r="AN1150" s="13"/>
      <c r="AO1150" s="13"/>
      <c r="AP1150" s="13"/>
      <c r="AQ1150" s="13"/>
      <c r="AR1150" s="13"/>
      <c r="AS1150" s="13"/>
    </row>
    <row r="1151" spans="1:45">
      <c r="A1151" s="10"/>
      <c r="B1151" s="10"/>
      <c r="C1151" s="10"/>
      <c r="D1151" s="10"/>
      <c r="E1151" s="21"/>
      <c r="F1151" s="21"/>
      <c r="G1151" s="21"/>
      <c r="H1151" s="21"/>
      <c r="I1151" s="21"/>
      <c r="J1151" s="21"/>
      <c r="K1151" s="21"/>
      <c r="L1151" s="13"/>
      <c r="M1151" s="13"/>
      <c r="N1151" s="13"/>
      <c r="O1151" s="13"/>
      <c r="P1151" s="15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  <c r="AA1151" s="13"/>
      <c r="AB1151" s="13"/>
      <c r="AC1151" s="13"/>
      <c r="AD1151" s="13"/>
      <c r="AE1151" s="13"/>
      <c r="AF1151" s="13"/>
      <c r="AG1151" s="13"/>
      <c r="AH1151" s="13"/>
      <c r="AI1151" s="13"/>
      <c r="AJ1151" s="13"/>
      <c r="AK1151" s="13"/>
      <c r="AL1151" s="13"/>
      <c r="AM1151" s="13"/>
      <c r="AN1151" s="13"/>
      <c r="AO1151" s="13"/>
      <c r="AP1151" s="13"/>
      <c r="AQ1151" s="13"/>
      <c r="AR1151" s="13"/>
      <c r="AS1151" s="13"/>
    </row>
    <row r="1152" spans="1:45">
      <c r="A1152" s="10"/>
      <c r="B1152" s="10"/>
      <c r="C1152" s="10"/>
      <c r="D1152" s="10"/>
      <c r="E1152" s="21"/>
      <c r="F1152" s="21"/>
      <c r="G1152" s="21"/>
      <c r="H1152" s="21"/>
      <c r="I1152" s="21"/>
      <c r="J1152" s="21"/>
      <c r="K1152" s="21"/>
      <c r="L1152" s="13"/>
      <c r="M1152" s="13"/>
      <c r="N1152" s="13"/>
      <c r="O1152" s="13"/>
      <c r="P1152" s="15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  <c r="AA1152" s="13"/>
      <c r="AB1152" s="13"/>
      <c r="AC1152" s="13"/>
      <c r="AD1152" s="13"/>
      <c r="AE1152" s="13"/>
      <c r="AF1152" s="13"/>
      <c r="AG1152" s="13"/>
      <c r="AH1152" s="13"/>
      <c r="AI1152" s="13"/>
      <c r="AJ1152" s="13"/>
      <c r="AK1152" s="13"/>
      <c r="AL1152" s="13"/>
      <c r="AM1152" s="13"/>
      <c r="AN1152" s="13"/>
      <c r="AO1152" s="13"/>
      <c r="AP1152" s="13"/>
      <c r="AQ1152" s="13"/>
      <c r="AR1152" s="13"/>
      <c r="AS1152" s="13"/>
    </row>
    <row r="1153" spans="1:45">
      <c r="A1153" s="10"/>
      <c r="B1153" s="10"/>
      <c r="C1153" s="10"/>
      <c r="D1153" s="10"/>
      <c r="E1153" s="21"/>
      <c r="F1153" s="21"/>
      <c r="G1153" s="21"/>
      <c r="H1153" s="21"/>
      <c r="I1153" s="21"/>
      <c r="J1153" s="21"/>
      <c r="K1153" s="21"/>
      <c r="L1153" s="13"/>
      <c r="M1153" s="13"/>
      <c r="N1153" s="13"/>
      <c r="O1153" s="13"/>
      <c r="P1153" s="15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  <c r="AA1153" s="13"/>
      <c r="AB1153" s="13"/>
      <c r="AC1153" s="13"/>
      <c r="AD1153" s="13"/>
      <c r="AE1153" s="13"/>
      <c r="AF1153" s="13"/>
      <c r="AG1153" s="13"/>
      <c r="AH1153" s="13"/>
      <c r="AI1153" s="13"/>
      <c r="AJ1153" s="13"/>
      <c r="AK1153" s="13"/>
      <c r="AL1153" s="13"/>
      <c r="AM1153" s="13"/>
      <c r="AN1153" s="13"/>
      <c r="AO1153" s="13"/>
      <c r="AP1153" s="13"/>
      <c r="AQ1153" s="13"/>
      <c r="AR1153" s="13"/>
      <c r="AS1153" s="13"/>
    </row>
    <row r="1154" spans="1:45">
      <c r="A1154" s="10"/>
      <c r="B1154" s="10"/>
      <c r="C1154" s="10"/>
      <c r="D1154" s="10"/>
      <c r="E1154" s="21"/>
      <c r="F1154" s="21"/>
      <c r="G1154" s="21"/>
      <c r="H1154" s="21"/>
      <c r="I1154" s="21"/>
      <c r="J1154" s="21"/>
      <c r="K1154" s="21"/>
      <c r="L1154" s="13"/>
      <c r="M1154" s="13"/>
      <c r="N1154" s="13"/>
      <c r="O1154" s="13"/>
      <c r="P1154" s="15"/>
      <c r="Q1154" s="13"/>
      <c r="R1154" s="13"/>
      <c r="S1154" s="13"/>
      <c r="T1154" s="13"/>
      <c r="U1154" s="13"/>
      <c r="V1154" s="13"/>
      <c r="W1154" s="13"/>
      <c r="X1154" s="13"/>
      <c r="Y1154" s="13"/>
      <c r="Z1154" s="13"/>
      <c r="AA1154" s="13"/>
      <c r="AB1154" s="13"/>
      <c r="AC1154" s="13"/>
      <c r="AD1154" s="13"/>
      <c r="AE1154" s="13"/>
      <c r="AF1154" s="13"/>
      <c r="AG1154" s="13"/>
      <c r="AH1154" s="13"/>
      <c r="AI1154" s="13"/>
      <c r="AJ1154" s="13"/>
      <c r="AK1154" s="13"/>
      <c r="AL1154" s="13"/>
      <c r="AM1154" s="13"/>
      <c r="AN1154" s="13"/>
      <c r="AO1154" s="13"/>
      <c r="AP1154" s="13"/>
      <c r="AQ1154" s="13"/>
      <c r="AR1154" s="13"/>
      <c r="AS1154" s="13"/>
    </row>
    <row r="1155" spans="1:45">
      <c r="A1155" s="10"/>
      <c r="B1155" s="10"/>
      <c r="C1155" s="10"/>
      <c r="D1155" s="10"/>
      <c r="E1155" s="21"/>
      <c r="F1155" s="21"/>
      <c r="G1155" s="21"/>
      <c r="H1155" s="21"/>
      <c r="I1155" s="21"/>
      <c r="J1155" s="21"/>
      <c r="K1155" s="21"/>
      <c r="L1155" s="13"/>
      <c r="M1155" s="13"/>
      <c r="N1155" s="13"/>
      <c r="O1155" s="13"/>
      <c r="P1155" s="15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  <c r="AA1155" s="13"/>
      <c r="AB1155" s="13"/>
      <c r="AC1155" s="13"/>
      <c r="AD1155" s="13"/>
      <c r="AE1155" s="13"/>
      <c r="AF1155" s="13"/>
      <c r="AG1155" s="13"/>
      <c r="AH1155" s="13"/>
      <c r="AI1155" s="13"/>
      <c r="AJ1155" s="13"/>
      <c r="AK1155" s="13"/>
      <c r="AL1155" s="13"/>
      <c r="AM1155" s="13"/>
      <c r="AN1155" s="13"/>
      <c r="AO1155" s="13"/>
      <c r="AP1155" s="13"/>
      <c r="AQ1155" s="13"/>
      <c r="AR1155" s="13"/>
      <c r="AS1155" s="13"/>
    </row>
    <row r="1156" spans="1:45">
      <c r="A1156" s="10"/>
      <c r="B1156" s="10"/>
      <c r="C1156" s="10"/>
      <c r="D1156" s="10"/>
      <c r="E1156" s="21"/>
      <c r="F1156" s="21"/>
      <c r="G1156" s="21"/>
      <c r="H1156" s="21"/>
      <c r="I1156" s="21"/>
      <c r="J1156" s="21"/>
      <c r="K1156" s="21"/>
      <c r="L1156" s="13"/>
      <c r="M1156" s="13"/>
      <c r="N1156" s="13"/>
      <c r="O1156" s="13"/>
      <c r="P1156" s="15"/>
      <c r="Q1156" s="13"/>
      <c r="R1156" s="13"/>
      <c r="S1156" s="13"/>
      <c r="T1156" s="13"/>
      <c r="U1156" s="13"/>
      <c r="V1156" s="13"/>
      <c r="W1156" s="13"/>
      <c r="X1156" s="13"/>
      <c r="Y1156" s="13"/>
      <c r="Z1156" s="13"/>
      <c r="AA1156" s="13"/>
      <c r="AB1156" s="13"/>
      <c r="AC1156" s="13"/>
      <c r="AD1156" s="13"/>
      <c r="AE1156" s="13"/>
      <c r="AF1156" s="13"/>
      <c r="AG1156" s="13"/>
      <c r="AH1156" s="13"/>
      <c r="AI1156" s="13"/>
      <c r="AJ1156" s="13"/>
      <c r="AK1156" s="13"/>
      <c r="AL1156" s="13"/>
      <c r="AM1156" s="13"/>
      <c r="AN1156" s="13"/>
      <c r="AO1156" s="13"/>
      <c r="AP1156" s="13"/>
      <c r="AQ1156" s="13"/>
      <c r="AR1156" s="13"/>
      <c r="AS1156" s="13"/>
    </row>
    <row r="1157" spans="1:45">
      <c r="A1157" s="10"/>
      <c r="B1157" s="10"/>
      <c r="C1157" s="10"/>
      <c r="D1157" s="10"/>
      <c r="E1157" s="21"/>
      <c r="F1157" s="21"/>
      <c r="G1157" s="21"/>
      <c r="H1157" s="21"/>
      <c r="I1157" s="21"/>
      <c r="J1157" s="21"/>
      <c r="K1157" s="21"/>
      <c r="L1157" s="13"/>
      <c r="M1157" s="13"/>
      <c r="N1157" s="13"/>
      <c r="O1157" s="13"/>
      <c r="P1157" s="15"/>
      <c r="Q1157" s="13"/>
      <c r="R1157" s="13"/>
      <c r="S1157" s="13"/>
      <c r="T1157" s="13"/>
      <c r="U1157" s="13"/>
      <c r="V1157" s="13"/>
      <c r="W1157" s="13"/>
      <c r="X1157" s="13"/>
      <c r="Y1157" s="13"/>
      <c r="Z1157" s="13"/>
      <c r="AA1157" s="13"/>
      <c r="AB1157" s="13"/>
      <c r="AC1157" s="13"/>
      <c r="AD1157" s="13"/>
      <c r="AE1157" s="13"/>
      <c r="AF1157" s="13"/>
      <c r="AG1157" s="13"/>
      <c r="AH1157" s="13"/>
      <c r="AI1157" s="13"/>
      <c r="AJ1157" s="13"/>
      <c r="AK1157" s="13"/>
      <c r="AL1157" s="13"/>
      <c r="AM1157" s="13"/>
      <c r="AN1157" s="13"/>
      <c r="AO1157" s="13"/>
      <c r="AP1157" s="13"/>
      <c r="AQ1157" s="13"/>
      <c r="AR1157" s="13"/>
      <c r="AS1157" s="13"/>
    </row>
    <row r="1158" spans="1:45">
      <c r="A1158" s="10"/>
      <c r="B1158" s="10"/>
      <c r="C1158" s="10"/>
      <c r="D1158" s="10"/>
      <c r="E1158" s="21"/>
      <c r="F1158" s="21"/>
      <c r="G1158" s="21"/>
      <c r="H1158" s="21"/>
      <c r="I1158" s="21"/>
      <c r="J1158" s="21"/>
      <c r="K1158" s="21"/>
      <c r="L1158" s="13"/>
      <c r="M1158" s="13"/>
      <c r="N1158" s="13"/>
      <c r="O1158" s="13"/>
      <c r="P1158" s="15"/>
      <c r="Q1158" s="13"/>
      <c r="R1158" s="13"/>
      <c r="S1158" s="13"/>
      <c r="T1158" s="13"/>
      <c r="U1158" s="13"/>
      <c r="V1158" s="13"/>
      <c r="W1158" s="13"/>
      <c r="X1158" s="13"/>
      <c r="Y1158" s="13"/>
      <c r="Z1158" s="13"/>
      <c r="AA1158" s="13"/>
      <c r="AB1158" s="13"/>
      <c r="AC1158" s="13"/>
      <c r="AD1158" s="13"/>
      <c r="AE1158" s="13"/>
      <c r="AF1158" s="13"/>
      <c r="AG1158" s="13"/>
      <c r="AH1158" s="13"/>
      <c r="AI1158" s="13"/>
      <c r="AJ1158" s="13"/>
      <c r="AK1158" s="13"/>
      <c r="AL1158" s="13"/>
      <c r="AM1158" s="13"/>
      <c r="AN1158" s="13"/>
      <c r="AO1158" s="13"/>
      <c r="AP1158" s="13"/>
      <c r="AQ1158" s="13"/>
      <c r="AR1158" s="13"/>
      <c r="AS1158" s="13"/>
    </row>
    <row r="1159" spans="1:45">
      <c r="A1159" s="10"/>
      <c r="B1159" s="10"/>
      <c r="C1159" s="10"/>
      <c r="D1159" s="10"/>
      <c r="E1159" s="21"/>
      <c r="F1159" s="21"/>
      <c r="G1159" s="21"/>
      <c r="H1159" s="21"/>
      <c r="I1159" s="21"/>
      <c r="J1159" s="21"/>
      <c r="K1159" s="21"/>
      <c r="L1159" s="13"/>
      <c r="M1159" s="13"/>
      <c r="N1159" s="13"/>
      <c r="O1159" s="13"/>
      <c r="P1159" s="15"/>
      <c r="Q1159" s="13"/>
      <c r="R1159" s="13"/>
      <c r="S1159" s="13"/>
      <c r="T1159" s="13"/>
      <c r="U1159" s="13"/>
      <c r="V1159" s="13"/>
      <c r="W1159" s="13"/>
      <c r="X1159" s="13"/>
      <c r="Y1159" s="13"/>
      <c r="Z1159" s="13"/>
      <c r="AA1159" s="13"/>
      <c r="AB1159" s="13"/>
      <c r="AC1159" s="13"/>
      <c r="AD1159" s="13"/>
      <c r="AE1159" s="13"/>
      <c r="AF1159" s="13"/>
      <c r="AG1159" s="13"/>
      <c r="AH1159" s="13"/>
      <c r="AI1159" s="13"/>
      <c r="AJ1159" s="13"/>
      <c r="AK1159" s="13"/>
      <c r="AL1159" s="13"/>
      <c r="AM1159" s="13"/>
      <c r="AN1159" s="13"/>
      <c r="AO1159" s="13"/>
      <c r="AP1159" s="13"/>
      <c r="AQ1159" s="13"/>
      <c r="AR1159" s="13"/>
      <c r="AS1159" s="13"/>
    </row>
    <row r="1160" spans="1:45">
      <c r="A1160" s="10"/>
      <c r="B1160" s="10"/>
      <c r="C1160" s="10"/>
      <c r="D1160" s="10"/>
      <c r="E1160" s="21"/>
      <c r="F1160" s="21"/>
      <c r="G1160" s="21"/>
      <c r="H1160" s="21"/>
      <c r="I1160" s="21"/>
      <c r="J1160" s="21"/>
      <c r="K1160" s="21"/>
      <c r="L1160" s="13"/>
      <c r="M1160" s="13"/>
      <c r="N1160" s="13"/>
      <c r="O1160" s="13"/>
      <c r="P1160" s="15"/>
      <c r="Q1160" s="13"/>
      <c r="R1160" s="13"/>
      <c r="S1160" s="13"/>
      <c r="T1160" s="13"/>
      <c r="U1160" s="13"/>
      <c r="V1160" s="13"/>
      <c r="W1160" s="13"/>
      <c r="X1160" s="13"/>
      <c r="Y1160" s="13"/>
      <c r="Z1160" s="13"/>
      <c r="AA1160" s="13"/>
      <c r="AB1160" s="13"/>
      <c r="AC1160" s="13"/>
      <c r="AD1160" s="13"/>
      <c r="AE1160" s="13"/>
      <c r="AF1160" s="13"/>
      <c r="AG1160" s="13"/>
      <c r="AH1160" s="13"/>
      <c r="AI1160" s="13"/>
      <c r="AJ1160" s="13"/>
      <c r="AK1160" s="13"/>
      <c r="AL1160" s="13"/>
      <c r="AM1160" s="13"/>
      <c r="AN1160" s="13"/>
      <c r="AO1160" s="13"/>
      <c r="AP1160" s="13"/>
      <c r="AQ1160" s="13"/>
      <c r="AR1160" s="13"/>
      <c r="AS1160" s="13"/>
    </row>
    <row r="1161" spans="1:45">
      <c r="A1161" s="10"/>
      <c r="B1161" s="10"/>
      <c r="C1161" s="10"/>
      <c r="D1161" s="10"/>
      <c r="E1161" s="21"/>
      <c r="F1161" s="21"/>
      <c r="G1161" s="21"/>
      <c r="H1161" s="21"/>
      <c r="I1161" s="21"/>
      <c r="J1161" s="21"/>
      <c r="K1161" s="21"/>
      <c r="L1161" s="13"/>
      <c r="M1161" s="13"/>
      <c r="N1161" s="13"/>
      <c r="O1161" s="13"/>
      <c r="P1161" s="15"/>
      <c r="Q1161" s="13"/>
      <c r="R1161" s="13"/>
      <c r="S1161" s="13"/>
      <c r="T1161" s="13"/>
      <c r="U1161" s="13"/>
      <c r="V1161" s="13"/>
      <c r="W1161" s="13"/>
      <c r="X1161" s="13"/>
      <c r="Y1161" s="13"/>
      <c r="Z1161" s="13"/>
      <c r="AA1161" s="13"/>
      <c r="AB1161" s="13"/>
      <c r="AC1161" s="13"/>
      <c r="AD1161" s="13"/>
      <c r="AE1161" s="13"/>
      <c r="AF1161" s="13"/>
      <c r="AG1161" s="13"/>
      <c r="AH1161" s="13"/>
      <c r="AI1161" s="13"/>
      <c r="AJ1161" s="13"/>
      <c r="AK1161" s="13"/>
      <c r="AL1161" s="13"/>
      <c r="AM1161" s="13"/>
      <c r="AN1161" s="13"/>
      <c r="AO1161" s="13"/>
      <c r="AP1161" s="13"/>
      <c r="AQ1161" s="13"/>
      <c r="AR1161" s="13"/>
      <c r="AS1161" s="13"/>
    </row>
    <row r="1162" spans="1:45">
      <c r="A1162" s="10"/>
      <c r="B1162" s="10"/>
      <c r="C1162" s="10"/>
      <c r="D1162" s="10"/>
      <c r="E1162" s="21"/>
      <c r="F1162" s="21"/>
      <c r="G1162" s="21"/>
      <c r="H1162" s="21"/>
      <c r="I1162" s="21"/>
      <c r="J1162" s="21"/>
      <c r="K1162" s="21"/>
      <c r="L1162" s="13"/>
      <c r="M1162" s="13"/>
      <c r="N1162" s="13"/>
      <c r="O1162" s="13"/>
      <c r="P1162" s="15"/>
      <c r="Q1162" s="13"/>
      <c r="R1162" s="13"/>
      <c r="S1162" s="13"/>
      <c r="T1162" s="13"/>
      <c r="U1162" s="13"/>
      <c r="V1162" s="13"/>
      <c r="W1162" s="13"/>
      <c r="X1162" s="13"/>
      <c r="Y1162" s="13"/>
      <c r="Z1162" s="13"/>
      <c r="AA1162" s="13"/>
      <c r="AB1162" s="13"/>
      <c r="AC1162" s="13"/>
      <c r="AD1162" s="13"/>
      <c r="AE1162" s="13"/>
      <c r="AF1162" s="13"/>
      <c r="AG1162" s="13"/>
      <c r="AH1162" s="13"/>
      <c r="AI1162" s="13"/>
      <c r="AJ1162" s="13"/>
      <c r="AK1162" s="13"/>
      <c r="AL1162" s="13"/>
      <c r="AM1162" s="13"/>
      <c r="AN1162" s="13"/>
      <c r="AO1162" s="13"/>
      <c r="AP1162" s="13"/>
      <c r="AQ1162" s="13"/>
      <c r="AR1162" s="13"/>
      <c r="AS1162" s="13"/>
    </row>
    <row r="1163" spans="1:45">
      <c r="A1163" s="10"/>
      <c r="B1163" s="10"/>
      <c r="C1163" s="10"/>
      <c r="D1163" s="10"/>
      <c r="E1163" s="21"/>
      <c r="F1163" s="21"/>
      <c r="G1163" s="21"/>
      <c r="H1163" s="21"/>
      <c r="I1163" s="21"/>
      <c r="J1163" s="21"/>
      <c r="K1163" s="21"/>
      <c r="L1163" s="13"/>
      <c r="M1163" s="13"/>
      <c r="N1163" s="13"/>
      <c r="O1163" s="13"/>
      <c r="P1163" s="15"/>
      <c r="Q1163" s="13"/>
      <c r="R1163" s="13"/>
      <c r="S1163" s="13"/>
      <c r="T1163" s="13"/>
      <c r="U1163" s="13"/>
      <c r="V1163" s="13"/>
      <c r="W1163" s="13"/>
      <c r="X1163" s="13"/>
      <c r="Y1163" s="13"/>
      <c r="Z1163" s="13"/>
      <c r="AA1163" s="13"/>
      <c r="AB1163" s="13"/>
      <c r="AC1163" s="13"/>
      <c r="AD1163" s="13"/>
      <c r="AE1163" s="13"/>
      <c r="AF1163" s="13"/>
      <c r="AG1163" s="13"/>
      <c r="AH1163" s="13"/>
      <c r="AI1163" s="13"/>
      <c r="AJ1163" s="13"/>
      <c r="AK1163" s="13"/>
      <c r="AL1163" s="13"/>
      <c r="AM1163" s="13"/>
      <c r="AN1163" s="13"/>
      <c r="AO1163" s="13"/>
      <c r="AP1163" s="13"/>
      <c r="AQ1163" s="13"/>
      <c r="AR1163" s="13"/>
      <c r="AS1163" s="13"/>
    </row>
    <row r="1164" spans="1:45">
      <c r="A1164" s="10"/>
      <c r="B1164" s="10"/>
      <c r="C1164" s="10"/>
      <c r="D1164" s="10"/>
      <c r="E1164" s="21"/>
      <c r="F1164" s="21"/>
      <c r="G1164" s="21"/>
      <c r="H1164" s="21"/>
      <c r="I1164" s="21"/>
      <c r="J1164" s="21"/>
      <c r="K1164" s="21"/>
      <c r="L1164" s="13"/>
      <c r="M1164" s="13"/>
      <c r="N1164" s="13"/>
      <c r="O1164" s="13"/>
      <c r="P1164" s="15"/>
      <c r="Q1164" s="13"/>
      <c r="R1164" s="13"/>
      <c r="S1164" s="13"/>
      <c r="T1164" s="13"/>
      <c r="U1164" s="13"/>
      <c r="V1164" s="13"/>
      <c r="W1164" s="13"/>
      <c r="X1164" s="13"/>
      <c r="Y1164" s="13"/>
      <c r="Z1164" s="13"/>
      <c r="AA1164" s="13"/>
      <c r="AB1164" s="13"/>
      <c r="AC1164" s="13"/>
      <c r="AD1164" s="13"/>
      <c r="AE1164" s="13"/>
      <c r="AF1164" s="13"/>
      <c r="AG1164" s="13"/>
      <c r="AH1164" s="13"/>
      <c r="AI1164" s="13"/>
      <c r="AJ1164" s="13"/>
      <c r="AK1164" s="13"/>
      <c r="AL1164" s="13"/>
      <c r="AM1164" s="13"/>
      <c r="AN1164" s="13"/>
      <c r="AO1164" s="13"/>
      <c r="AP1164" s="13"/>
      <c r="AQ1164" s="13"/>
      <c r="AR1164" s="13"/>
      <c r="AS1164" s="13"/>
    </row>
    <row r="1165" spans="1:45">
      <c r="A1165" s="10"/>
      <c r="B1165" s="10"/>
      <c r="C1165" s="10"/>
      <c r="D1165" s="10"/>
      <c r="E1165" s="21"/>
      <c r="F1165" s="21"/>
      <c r="G1165" s="21"/>
      <c r="H1165" s="21"/>
      <c r="I1165" s="21"/>
      <c r="J1165" s="21"/>
      <c r="K1165" s="21"/>
      <c r="L1165" s="13"/>
      <c r="M1165" s="13"/>
      <c r="N1165" s="13"/>
      <c r="O1165" s="13"/>
      <c r="P1165" s="15"/>
      <c r="Q1165" s="13"/>
      <c r="R1165" s="13"/>
      <c r="S1165" s="13"/>
      <c r="T1165" s="13"/>
      <c r="U1165" s="13"/>
      <c r="V1165" s="13"/>
      <c r="W1165" s="13"/>
      <c r="X1165" s="13"/>
      <c r="Y1165" s="13"/>
      <c r="Z1165" s="13"/>
      <c r="AA1165" s="13"/>
      <c r="AB1165" s="13"/>
      <c r="AC1165" s="13"/>
      <c r="AD1165" s="13"/>
      <c r="AE1165" s="13"/>
      <c r="AF1165" s="13"/>
      <c r="AG1165" s="13"/>
      <c r="AH1165" s="13"/>
      <c r="AI1165" s="13"/>
      <c r="AJ1165" s="13"/>
      <c r="AK1165" s="13"/>
      <c r="AL1165" s="13"/>
      <c r="AM1165" s="13"/>
      <c r="AN1165" s="13"/>
      <c r="AO1165" s="13"/>
      <c r="AP1165" s="13"/>
      <c r="AQ1165" s="13"/>
      <c r="AR1165" s="13"/>
      <c r="AS1165" s="13"/>
    </row>
    <row r="1166" spans="1:45">
      <c r="A1166" s="10"/>
      <c r="B1166" s="10"/>
      <c r="C1166" s="10"/>
      <c r="D1166" s="10"/>
      <c r="E1166" s="21"/>
      <c r="F1166" s="21"/>
      <c r="G1166" s="21"/>
      <c r="H1166" s="21"/>
      <c r="I1166" s="21"/>
      <c r="J1166" s="21"/>
      <c r="K1166" s="21"/>
      <c r="L1166" s="13"/>
      <c r="M1166" s="13"/>
      <c r="N1166" s="13"/>
      <c r="O1166" s="13"/>
      <c r="P1166" s="15"/>
      <c r="Q1166" s="13"/>
      <c r="R1166" s="13"/>
      <c r="S1166" s="13"/>
      <c r="T1166" s="13"/>
      <c r="U1166" s="13"/>
      <c r="V1166" s="13"/>
      <c r="W1166" s="13"/>
      <c r="X1166" s="13"/>
      <c r="Y1166" s="13"/>
      <c r="Z1166" s="13"/>
      <c r="AA1166" s="13"/>
      <c r="AB1166" s="13"/>
      <c r="AC1166" s="13"/>
      <c r="AD1166" s="13"/>
      <c r="AE1166" s="13"/>
      <c r="AF1166" s="13"/>
      <c r="AG1166" s="13"/>
      <c r="AH1166" s="13"/>
      <c r="AI1166" s="13"/>
      <c r="AJ1166" s="13"/>
      <c r="AK1166" s="13"/>
      <c r="AL1166" s="13"/>
      <c r="AM1166" s="13"/>
      <c r="AN1166" s="13"/>
      <c r="AO1166" s="13"/>
      <c r="AP1166" s="13"/>
      <c r="AQ1166" s="13"/>
      <c r="AR1166" s="13"/>
      <c r="AS1166" s="13"/>
    </row>
    <row r="1167" spans="1:45">
      <c r="A1167" s="10"/>
      <c r="B1167" s="10"/>
      <c r="C1167" s="10"/>
      <c r="D1167" s="10"/>
      <c r="E1167" s="21"/>
      <c r="F1167" s="21"/>
      <c r="G1167" s="21"/>
      <c r="H1167" s="21"/>
      <c r="I1167" s="21"/>
      <c r="J1167" s="21"/>
      <c r="K1167" s="21"/>
      <c r="L1167" s="13"/>
      <c r="M1167" s="13"/>
      <c r="N1167" s="13"/>
      <c r="O1167" s="13"/>
      <c r="P1167" s="15"/>
      <c r="Q1167" s="13"/>
      <c r="R1167" s="13"/>
      <c r="S1167" s="13"/>
      <c r="T1167" s="13"/>
      <c r="U1167" s="13"/>
      <c r="V1167" s="13"/>
      <c r="W1167" s="13"/>
      <c r="X1167" s="13"/>
      <c r="Y1167" s="13"/>
      <c r="Z1167" s="13"/>
      <c r="AA1167" s="13"/>
      <c r="AB1167" s="13"/>
      <c r="AC1167" s="13"/>
      <c r="AD1167" s="13"/>
      <c r="AE1167" s="13"/>
      <c r="AF1167" s="13"/>
      <c r="AG1167" s="13"/>
      <c r="AH1167" s="13"/>
      <c r="AI1167" s="13"/>
      <c r="AJ1167" s="13"/>
      <c r="AK1167" s="13"/>
      <c r="AL1167" s="13"/>
      <c r="AM1167" s="13"/>
      <c r="AN1167" s="13"/>
      <c r="AO1167" s="13"/>
      <c r="AP1167" s="13"/>
      <c r="AQ1167" s="13"/>
      <c r="AR1167" s="13"/>
      <c r="AS1167" s="13"/>
    </row>
    <row r="1168" spans="1:45">
      <c r="A1168" s="10"/>
      <c r="B1168" s="10"/>
      <c r="C1168" s="10"/>
      <c r="D1168" s="10"/>
      <c r="E1168" s="21"/>
      <c r="F1168" s="21"/>
      <c r="G1168" s="21"/>
      <c r="H1168" s="21"/>
      <c r="I1168" s="21"/>
      <c r="J1168" s="21"/>
      <c r="K1168" s="21"/>
      <c r="L1168" s="13"/>
      <c r="M1168" s="13"/>
      <c r="N1168" s="13"/>
      <c r="O1168" s="13"/>
      <c r="P1168" s="15"/>
      <c r="Q1168" s="13"/>
      <c r="R1168" s="13"/>
      <c r="S1168" s="13"/>
      <c r="T1168" s="13"/>
      <c r="U1168" s="13"/>
      <c r="V1168" s="13"/>
      <c r="W1168" s="13"/>
      <c r="X1168" s="13"/>
      <c r="Y1168" s="13"/>
      <c r="Z1168" s="13"/>
      <c r="AA1168" s="13"/>
      <c r="AB1168" s="13"/>
      <c r="AC1168" s="13"/>
      <c r="AD1168" s="13"/>
      <c r="AE1168" s="13"/>
      <c r="AF1168" s="13"/>
      <c r="AG1168" s="13"/>
      <c r="AH1168" s="13"/>
      <c r="AI1168" s="13"/>
      <c r="AJ1168" s="13"/>
      <c r="AK1168" s="13"/>
      <c r="AL1168" s="13"/>
      <c r="AM1168" s="13"/>
      <c r="AN1168" s="13"/>
      <c r="AO1168" s="13"/>
      <c r="AP1168" s="13"/>
      <c r="AQ1168" s="13"/>
      <c r="AR1168" s="13"/>
      <c r="AS1168" s="13"/>
    </row>
    <row r="1169" spans="1:45">
      <c r="A1169" s="10"/>
      <c r="B1169" s="10"/>
      <c r="C1169" s="10"/>
      <c r="D1169" s="10"/>
      <c r="E1169" s="21"/>
      <c r="F1169" s="21"/>
      <c r="G1169" s="21"/>
      <c r="H1169" s="21"/>
      <c r="I1169" s="21"/>
      <c r="J1169" s="21"/>
      <c r="K1169" s="21"/>
      <c r="L1169" s="13"/>
      <c r="M1169" s="13"/>
      <c r="N1169" s="13"/>
      <c r="O1169" s="13"/>
      <c r="P1169" s="15"/>
      <c r="Q1169" s="13"/>
      <c r="R1169" s="13"/>
      <c r="S1169" s="13"/>
      <c r="T1169" s="13"/>
      <c r="U1169" s="13"/>
      <c r="V1169" s="13"/>
      <c r="W1169" s="13"/>
      <c r="X1169" s="13"/>
      <c r="Y1169" s="13"/>
      <c r="Z1169" s="13"/>
      <c r="AA1169" s="13"/>
      <c r="AB1169" s="13"/>
      <c r="AC1169" s="13"/>
      <c r="AD1169" s="13"/>
      <c r="AE1169" s="13"/>
      <c r="AF1169" s="13"/>
      <c r="AG1169" s="13"/>
      <c r="AH1169" s="13"/>
      <c r="AI1169" s="13"/>
      <c r="AJ1169" s="13"/>
      <c r="AK1169" s="13"/>
      <c r="AL1169" s="13"/>
      <c r="AM1169" s="13"/>
      <c r="AN1169" s="13"/>
      <c r="AO1169" s="13"/>
      <c r="AP1169" s="13"/>
      <c r="AQ1169" s="13"/>
      <c r="AR1169" s="13"/>
      <c r="AS1169" s="13"/>
    </row>
    <row r="1170" spans="1:45">
      <c r="A1170" s="10"/>
      <c r="B1170" s="10"/>
      <c r="C1170" s="10"/>
      <c r="D1170" s="10"/>
      <c r="E1170" s="21"/>
      <c r="F1170" s="21"/>
      <c r="G1170" s="21"/>
      <c r="H1170" s="21"/>
      <c r="I1170" s="21"/>
      <c r="J1170" s="21"/>
      <c r="K1170" s="21"/>
      <c r="L1170" s="13"/>
      <c r="M1170" s="13"/>
      <c r="N1170" s="13"/>
      <c r="O1170" s="13"/>
      <c r="P1170" s="15"/>
      <c r="Q1170" s="13"/>
      <c r="R1170" s="13"/>
      <c r="S1170" s="13"/>
      <c r="T1170" s="13"/>
      <c r="U1170" s="13"/>
      <c r="V1170" s="13"/>
      <c r="W1170" s="13"/>
      <c r="X1170" s="13"/>
      <c r="Y1170" s="13"/>
      <c r="Z1170" s="13"/>
      <c r="AA1170" s="13"/>
      <c r="AB1170" s="13"/>
      <c r="AC1170" s="13"/>
      <c r="AD1170" s="13"/>
      <c r="AE1170" s="13"/>
      <c r="AF1170" s="13"/>
      <c r="AG1170" s="13"/>
      <c r="AH1170" s="13"/>
      <c r="AI1170" s="13"/>
      <c r="AJ1170" s="13"/>
      <c r="AK1170" s="13"/>
      <c r="AL1170" s="13"/>
      <c r="AM1170" s="13"/>
      <c r="AN1170" s="13"/>
      <c r="AO1170" s="13"/>
      <c r="AP1170" s="13"/>
      <c r="AQ1170" s="13"/>
      <c r="AR1170" s="13"/>
      <c r="AS1170" s="13"/>
    </row>
    <row r="1171" spans="1:45">
      <c r="A1171" s="10"/>
      <c r="B1171" s="10"/>
      <c r="C1171" s="10"/>
      <c r="D1171" s="10"/>
      <c r="E1171" s="21"/>
      <c r="F1171" s="21"/>
      <c r="G1171" s="21"/>
      <c r="H1171" s="21"/>
      <c r="I1171" s="21"/>
      <c r="J1171" s="21"/>
      <c r="K1171" s="21"/>
      <c r="L1171" s="13"/>
      <c r="M1171" s="13"/>
      <c r="N1171" s="13"/>
      <c r="O1171" s="13"/>
      <c r="P1171" s="15"/>
      <c r="Q1171" s="13"/>
      <c r="R1171" s="13"/>
      <c r="S1171" s="13"/>
      <c r="T1171" s="13"/>
      <c r="U1171" s="13"/>
      <c r="V1171" s="13"/>
      <c r="W1171" s="13"/>
      <c r="X1171" s="13"/>
      <c r="Y1171" s="13"/>
      <c r="Z1171" s="13"/>
      <c r="AA1171" s="13"/>
      <c r="AB1171" s="13"/>
      <c r="AC1171" s="13"/>
      <c r="AD1171" s="13"/>
      <c r="AE1171" s="13"/>
      <c r="AF1171" s="13"/>
      <c r="AG1171" s="13"/>
      <c r="AH1171" s="13"/>
      <c r="AI1171" s="13"/>
      <c r="AJ1171" s="13"/>
      <c r="AK1171" s="13"/>
      <c r="AL1171" s="13"/>
      <c r="AM1171" s="13"/>
      <c r="AN1171" s="13"/>
      <c r="AO1171" s="13"/>
      <c r="AP1171" s="13"/>
      <c r="AQ1171" s="13"/>
      <c r="AR1171" s="13"/>
      <c r="AS1171" s="13"/>
    </row>
    <row r="1172" spans="1:45">
      <c r="A1172" s="10"/>
      <c r="B1172" s="10"/>
      <c r="C1172" s="10"/>
      <c r="D1172" s="10"/>
      <c r="E1172" s="21"/>
      <c r="F1172" s="21"/>
      <c r="G1172" s="21"/>
      <c r="H1172" s="21"/>
      <c r="I1172" s="21"/>
      <c r="J1172" s="21"/>
      <c r="K1172" s="21"/>
      <c r="L1172" s="13"/>
      <c r="M1172" s="13"/>
      <c r="N1172" s="13"/>
      <c r="O1172" s="13"/>
      <c r="P1172" s="15"/>
      <c r="Q1172" s="13"/>
      <c r="R1172" s="13"/>
      <c r="S1172" s="13"/>
      <c r="T1172" s="13"/>
      <c r="U1172" s="13"/>
      <c r="V1172" s="13"/>
      <c r="W1172" s="13"/>
      <c r="X1172" s="13"/>
      <c r="Y1172" s="13"/>
      <c r="Z1172" s="13"/>
      <c r="AA1172" s="13"/>
      <c r="AB1172" s="13"/>
      <c r="AC1172" s="13"/>
      <c r="AD1172" s="13"/>
      <c r="AE1172" s="13"/>
      <c r="AF1172" s="13"/>
      <c r="AG1172" s="13"/>
      <c r="AH1172" s="13"/>
      <c r="AI1172" s="13"/>
      <c r="AJ1172" s="13"/>
      <c r="AK1172" s="13"/>
      <c r="AL1172" s="13"/>
      <c r="AM1172" s="13"/>
      <c r="AN1172" s="13"/>
      <c r="AO1172" s="13"/>
      <c r="AP1172" s="13"/>
      <c r="AQ1172" s="13"/>
      <c r="AR1172" s="13"/>
      <c r="AS1172" s="13"/>
    </row>
    <row r="1173" spans="1:45">
      <c r="A1173" s="10"/>
      <c r="B1173" s="10"/>
      <c r="C1173" s="10"/>
      <c r="D1173" s="10"/>
      <c r="E1173" s="21"/>
      <c r="F1173" s="21"/>
      <c r="G1173" s="21"/>
      <c r="H1173" s="21"/>
      <c r="I1173" s="21"/>
      <c r="J1173" s="21"/>
      <c r="K1173" s="21"/>
      <c r="L1173" s="13"/>
      <c r="M1173" s="13"/>
      <c r="N1173" s="13"/>
      <c r="O1173" s="13"/>
      <c r="P1173" s="15"/>
      <c r="Q1173" s="13"/>
      <c r="R1173" s="13"/>
      <c r="S1173" s="13"/>
      <c r="T1173" s="13"/>
      <c r="U1173" s="13"/>
      <c r="V1173" s="13"/>
      <c r="W1173" s="13"/>
      <c r="X1173" s="13"/>
      <c r="Y1173" s="13"/>
      <c r="Z1173" s="13"/>
      <c r="AA1173" s="13"/>
      <c r="AB1173" s="13"/>
      <c r="AC1173" s="13"/>
      <c r="AD1173" s="13"/>
      <c r="AE1173" s="13"/>
      <c r="AF1173" s="13"/>
      <c r="AG1173" s="13"/>
      <c r="AH1173" s="13"/>
      <c r="AI1173" s="13"/>
      <c r="AJ1173" s="13"/>
      <c r="AK1173" s="13"/>
      <c r="AL1173" s="13"/>
      <c r="AM1173" s="13"/>
      <c r="AN1173" s="13"/>
      <c r="AO1173" s="13"/>
      <c r="AP1173" s="13"/>
      <c r="AQ1173" s="13"/>
      <c r="AR1173" s="13"/>
      <c r="AS1173" s="13"/>
    </row>
    <row r="1174" spans="1:45">
      <c r="A1174" s="10"/>
      <c r="B1174" s="10"/>
      <c r="C1174" s="10"/>
      <c r="D1174" s="10"/>
      <c r="E1174" s="21"/>
      <c r="F1174" s="21"/>
      <c r="G1174" s="21"/>
      <c r="H1174" s="21"/>
      <c r="I1174" s="21"/>
      <c r="J1174" s="21"/>
      <c r="K1174" s="21"/>
      <c r="L1174" s="13"/>
      <c r="M1174" s="13"/>
      <c r="N1174" s="13"/>
      <c r="O1174" s="13"/>
      <c r="P1174" s="15"/>
      <c r="Q1174" s="13"/>
      <c r="R1174" s="13"/>
      <c r="S1174" s="13"/>
      <c r="T1174" s="13"/>
      <c r="U1174" s="13"/>
      <c r="V1174" s="13"/>
      <c r="W1174" s="13"/>
      <c r="X1174" s="13"/>
      <c r="Y1174" s="13"/>
      <c r="Z1174" s="13"/>
      <c r="AA1174" s="13"/>
      <c r="AB1174" s="13"/>
      <c r="AC1174" s="13"/>
      <c r="AD1174" s="13"/>
      <c r="AE1174" s="13"/>
      <c r="AF1174" s="13"/>
      <c r="AG1174" s="13"/>
      <c r="AH1174" s="13"/>
      <c r="AI1174" s="13"/>
      <c r="AJ1174" s="13"/>
      <c r="AK1174" s="13"/>
      <c r="AL1174" s="13"/>
      <c r="AM1174" s="13"/>
      <c r="AN1174" s="13"/>
      <c r="AO1174" s="13"/>
      <c r="AP1174" s="13"/>
      <c r="AQ1174" s="13"/>
      <c r="AR1174" s="13"/>
      <c r="AS1174" s="13"/>
    </row>
    <row r="1175" spans="1:45">
      <c r="A1175" s="10"/>
      <c r="B1175" s="10"/>
      <c r="C1175" s="10"/>
      <c r="D1175" s="10"/>
      <c r="E1175" s="21"/>
      <c r="F1175" s="21"/>
      <c r="G1175" s="21"/>
      <c r="H1175" s="21"/>
      <c r="I1175" s="21"/>
      <c r="J1175" s="21"/>
      <c r="K1175" s="21"/>
      <c r="L1175" s="13"/>
      <c r="M1175" s="13"/>
      <c r="N1175" s="13"/>
      <c r="O1175" s="13"/>
      <c r="P1175" s="15"/>
      <c r="Q1175" s="13"/>
      <c r="R1175" s="13"/>
      <c r="S1175" s="13"/>
      <c r="T1175" s="13"/>
      <c r="U1175" s="13"/>
      <c r="V1175" s="13"/>
      <c r="W1175" s="13"/>
      <c r="X1175" s="13"/>
      <c r="Y1175" s="13"/>
      <c r="Z1175" s="13"/>
      <c r="AA1175" s="13"/>
      <c r="AB1175" s="13"/>
      <c r="AC1175" s="13"/>
      <c r="AD1175" s="13"/>
      <c r="AE1175" s="13"/>
      <c r="AF1175" s="13"/>
      <c r="AG1175" s="13"/>
      <c r="AH1175" s="13"/>
      <c r="AI1175" s="13"/>
      <c r="AJ1175" s="13"/>
      <c r="AK1175" s="13"/>
      <c r="AL1175" s="13"/>
      <c r="AM1175" s="13"/>
      <c r="AN1175" s="13"/>
      <c r="AO1175" s="13"/>
      <c r="AP1175" s="13"/>
      <c r="AQ1175" s="13"/>
      <c r="AR1175" s="13"/>
      <c r="AS1175" s="13"/>
    </row>
    <row r="1176" spans="1:45">
      <c r="A1176" s="10"/>
      <c r="B1176" s="10"/>
      <c r="C1176" s="10"/>
      <c r="D1176" s="10"/>
      <c r="E1176" s="21"/>
      <c r="F1176" s="21"/>
      <c r="G1176" s="21"/>
      <c r="H1176" s="21"/>
      <c r="I1176" s="21"/>
      <c r="J1176" s="21"/>
      <c r="K1176" s="21"/>
      <c r="L1176" s="13"/>
      <c r="M1176" s="13"/>
      <c r="N1176" s="13"/>
      <c r="O1176" s="13"/>
      <c r="P1176" s="15"/>
      <c r="Q1176" s="13"/>
      <c r="R1176" s="13"/>
      <c r="S1176" s="13"/>
      <c r="T1176" s="13"/>
      <c r="U1176" s="13"/>
      <c r="V1176" s="13"/>
      <c r="W1176" s="13"/>
      <c r="X1176" s="13"/>
      <c r="Y1176" s="13"/>
      <c r="Z1176" s="13"/>
      <c r="AA1176" s="13"/>
      <c r="AB1176" s="13"/>
      <c r="AC1176" s="13"/>
      <c r="AD1176" s="13"/>
      <c r="AE1176" s="13"/>
      <c r="AF1176" s="13"/>
      <c r="AG1176" s="13"/>
      <c r="AH1176" s="13"/>
      <c r="AI1176" s="13"/>
      <c r="AJ1176" s="13"/>
      <c r="AK1176" s="13"/>
      <c r="AL1176" s="13"/>
      <c r="AM1176" s="13"/>
      <c r="AN1176" s="13"/>
      <c r="AO1176" s="13"/>
      <c r="AP1176" s="13"/>
      <c r="AQ1176" s="13"/>
      <c r="AR1176" s="13"/>
      <c r="AS1176" s="13"/>
    </row>
    <row r="1177" spans="1:45">
      <c r="A1177" s="10"/>
      <c r="B1177" s="10"/>
      <c r="C1177" s="10"/>
      <c r="D1177" s="10"/>
      <c r="E1177" s="21"/>
      <c r="F1177" s="21"/>
      <c r="G1177" s="21"/>
      <c r="H1177" s="21"/>
      <c r="I1177" s="21"/>
      <c r="J1177" s="21"/>
      <c r="K1177" s="21"/>
      <c r="L1177" s="13"/>
      <c r="M1177" s="13"/>
      <c r="N1177" s="13"/>
      <c r="O1177" s="13"/>
      <c r="P1177" s="15"/>
      <c r="Q1177" s="13"/>
      <c r="R1177" s="13"/>
      <c r="S1177" s="13"/>
      <c r="T1177" s="13"/>
      <c r="U1177" s="13"/>
      <c r="V1177" s="13"/>
      <c r="W1177" s="13"/>
      <c r="X1177" s="13"/>
      <c r="Y1177" s="13"/>
      <c r="Z1177" s="13"/>
      <c r="AA1177" s="13"/>
      <c r="AB1177" s="13"/>
      <c r="AC1177" s="13"/>
      <c r="AD1177" s="13"/>
      <c r="AE1177" s="13"/>
      <c r="AF1177" s="13"/>
      <c r="AG1177" s="13"/>
      <c r="AH1177" s="13"/>
      <c r="AI1177" s="13"/>
      <c r="AJ1177" s="13"/>
      <c r="AK1177" s="13"/>
      <c r="AL1177" s="13"/>
      <c r="AM1177" s="13"/>
      <c r="AN1177" s="13"/>
      <c r="AO1177" s="13"/>
      <c r="AP1177" s="13"/>
      <c r="AQ1177" s="13"/>
      <c r="AR1177" s="13"/>
      <c r="AS1177" s="13"/>
    </row>
    <row r="1178" spans="1:45">
      <c r="A1178" s="10"/>
      <c r="B1178" s="10"/>
      <c r="C1178" s="10"/>
      <c r="D1178" s="10"/>
      <c r="E1178" s="21"/>
      <c r="F1178" s="21"/>
      <c r="G1178" s="21"/>
      <c r="H1178" s="21"/>
      <c r="I1178" s="21"/>
      <c r="J1178" s="21"/>
      <c r="K1178" s="21"/>
      <c r="L1178" s="13"/>
      <c r="M1178" s="13"/>
      <c r="N1178" s="13"/>
      <c r="O1178" s="13"/>
      <c r="P1178" s="15"/>
      <c r="Q1178" s="13"/>
      <c r="R1178" s="13"/>
      <c r="S1178" s="13"/>
      <c r="T1178" s="13"/>
      <c r="U1178" s="13"/>
      <c r="V1178" s="13"/>
      <c r="W1178" s="13"/>
      <c r="X1178" s="13"/>
      <c r="Y1178" s="13"/>
      <c r="Z1178" s="13"/>
      <c r="AA1178" s="13"/>
      <c r="AB1178" s="13"/>
      <c r="AC1178" s="13"/>
      <c r="AD1178" s="13"/>
      <c r="AE1178" s="13"/>
      <c r="AF1178" s="13"/>
      <c r="AG1178" s="13"/>
      <c r="AH1178" s="13"/>
      <c r="AI1178" s="13"/>
      <c r="AJ1178" s="13"/>
      <c r="AK1178" s="13"/>
      <c r="AL1178" s="13"/>
      <c r="AM1178" s="13"/>
      <c r="AN1178" s="13"/>
      <c r="AO1178" s="13"/>
      <c r="AP1178" s="13"/>
      <c r="AQ1178" s="13"/>
      <c r="AR1178" s="13"/>
      <c r="AS1178" s="13"/>
    </row>
    <row r="1179" spans="1:45">
      <c r="A1179" s="10"/>
      <c r="B1179" s="10"/>
      <c r="C1179" s="10"/>
      <c r="D1179" s="10"/>
      <c r="E1179" s="21"/>
      <c r="F1179" s="21"/>
      <c r="G1179" s="21"/>
      <c r="H1179" s="21"/>
      <c r="I1179" s="21"/>
      <c r="J1179" s="21"/>
      <c r="K1179" s="21"/>
      <c r="L1179" s="13"/>
      <c r="M1179" s="13"/>
      <c r="N1179" s="13"/>
      <c r="O1179" s="13"/>
      <c r="P1179" s="15"/>
      <c r="Q1179" s="13"/>
      <c r="R1179" s="13"/>
      <c r="S1179" s="13"/>
      <c r="T1179" s="13"/>
      <c r="U1179" s="13"/>
      <c r="V1179" s="13"/>
      <c r="W1179" s="13"/>
      <c r="X1179" s="13"/>
      <c r="Y1179" s="13"/>
      <c r="Z1179" s="13"/>
      <c r="AA1179" s="13"/>
      <c r="AB1179" s="13"/>
      <c r="AC1179" s="13"/>
      <c r="AD1179" s="13"/>
      <c r="AE1179" s="13"/>
      <c r="AF1179" s="13"/>
      <c r="AG1179" s="13"/>
      <c r="AH1179" s="13"/>
      <c r="AI1179" s="13"/>
      <c r="AJ1179" s="13"/>
      <c r="AK1179" s="13"/>
      <c r="AL1179" s="13"/>
      <c r="AM1179" s="13"/>
      <c r="AN1179" s="13"/>
      <c r="AO1179" s="13"/>
      <c r="AP1179" s="13"/>
      <c r="AQ1179" s="13"/>
      <c r="AR1179" s="13"/>
      <c r="AS1179" s="13"/>
    </row>
    <row r="1180" spans="1:45">
      <c r="A1180" s="10"/>
      <c r="B1180" s="10"/>
      <c r="C1180" s="10"/>
      <c r="D1180" s="10"/>
      <c r="E1180" s="21"/>
      <c r="F1180" s="21"/>
      <c r="G1180" s="21"/>
      <c r="H1180" s="21"/>
      <c r="I1180" s="21"/>
      <c r="J1180" s="21"/>
      <c r="K1180" s="21"/>
      <c r="L1180" s="13"/>
      <c r="M1180" s="13"/>
      <c r="N1180" s="13"/>
      <c r="O1180" s="13"/>
      <c r="P1180" s="15"/>
      <c r="Q1180" s="13"/>
      <c r="R1180" s="13"/>
      <c r="S1180" s="13"/>
      <c r="T1180" s="13"/>
      <c r="U1180" s="13"/>
      <c r="V1180" s="13"/>
      <c r="W1180" s="13"/>
      <c r="X1180" s="13"/>
      <c r="Y1180" s="13"/>
      <c r="Z1180" s="13"/>
      <c r="AA1180" s="13"/>
      <c r="AB1180" s="13"/>
      <c r="AC1180" s="13"/>
      <c r="AD1180" s="13"/>
      <c r="AE1180" s="13"/>
      <c r="AF1180" s="13"/>
      <c r="AG1180" s="13"/>
      <c r="AH1180" s="13"/>
      <c r="AI1180" s="13"/>
      <c r="AJ1180" s="13"/>
      <c r="AK1180" s="13"/>
      <c r="AL1180" s="13"/>
      <c r="AM1180" s="13"/>
      <c r="AN1180" s="13"/>
      <c r="AO1180" s="13"/>
      <c r="AP1180" s="13"/>
      <c r="AQ1180" s="13"/>
      <c r="AR1180" s="13"/>
      <c r="AS1180" s="13"/>
    </row>
    <row r="1181" spans="1:45">
      <c r="A1181" s="10"/>
      <c r="B1181" s="10"/>
      <c r="C1181" s="10"/>
      <c r="D1181" s="10"/>
      <c r="E1181" s="21"/>
      <c r="F1181" s="21"/>
      <c r="G1181" s="21"/>
      <c r="H1181" s="21"/>
      <c r="I1181" s="21"/>
      <c r="J1181" s="21"/>
      <c r="K1181" s="21"/>
      <c r="L1181" s="13"/>
      <c r="M1181" s="13"/>
      <c r="N1181" s="13"/>
      <c r="O1181" s="13"/>
      <c r="P1181" s="15"/>
      <c r="Q1181" s="13"/>
      <c r="R1181" s="13"/>
      <c r="S1181" s="13"/>
      <c r="T1181" s="13"/>
      <c r="U1181" s="13"/>
      <c r="V1181" s="13"/>
      <c r="W1181" s="13"/>
      <c r="X1181" s="13"/>
      <c r="Y1181" s="13"/>
      <c r="Z1181" s="13"/>
      <c r="AA1181" s="13"/>
      <c r="AB1181" s="13"/>
      <c r="AC1181" s="13"/>
      <c r="AD1181" s="13"/>
      <c r="AE1181" s="13"/>
      <c r="AF1181" s="13"/>
      <c r="AG1181" s="13"/>
      <c r="AH1181" s="13"/>
      <c r="AI1181" s="13"/>
      <c r="AJ1181" s="13"/>
      <c r="AK1181" s="13"/>
      <c r="AL1181" s="13"/>
      <c r="AM1181" s="13"/>
      <c r="AN1181" s="13"/>
      <c r="AO1181" s="13"/>
      <c r="AP1181" s="13"/>
      <c r="AQ1181" s="13"/>
      <c r="AR1181" s="13"/>
      <c r="AS1181" s="13"/>
    </row>
    <row r="1182" spans="1:45">
      <c r="A1182" s="10"/>
      <c r="B1182" s="10"/>
      <c r="C1182" s="10"/>
      <c r="D1182" s="10"/>
      <c r="E1182" s="21"/>
      <c r="F1182" s="21"/>
      <c r="G1182" s="21"/>
      <c r="H1182" s="21"/>
      <c r="I1182" s="21"/>
      <c r="J1182" s="21"/>
      <c r="K1182" s="21"/>
      <c r="L1182" s="13"/>
      <c r="M1182" s="13"/>
      <c r="N1182" s="13"/>
      <c r="O1182" s="13"/>
      <c r="P1182" s="15"/>
      <c r="Q1182" s="13"/>
      <c r="R1182" s="13"/>
      <c r="S1182" s="13"/>
      <c r="T1182" s="13"/>
      <c r="U1182" s="13"/>
      <c r="V1182" s="13"/>
      <c r="W1182" s="13"/>
      <c r="X1182" s="13"/>
      <c r="Y1182" s="13"/>
      <c r="Z1182" s="13"/>
      <c r="AA1182" s="13"/>
      <c r="AB1182" s="13"/>
      <c r="AC1182" s="13"/>
      <c r="AD1182" s="13"/>
      <c r="AE1182" s="13"/>
      <c r="AF1182" s="13"/>
      <c r="AG1182" s="13"/>
      <c r="AH1182" s="13"/>
      <c r="AI1182" s="13"/>
      <c r="AJ1182" s="13"/>
      <c r="AK1182" s="13"/>
      <c r="AL1182" s="13"/>
      <c r="AM1182" s="13"/>
      <c r="AN1182" s="13"/>
      <c r="AO1182" s="13"/>
      <c r="AP1182" s="13"/>
      <c r="AQ1182" s="13"/>
      <c r="AR1182" s="13"/>
      <c r="AS1182" s="13"/>
    </row>
    <row r="1183" spans="1:45">
      <c r="A1183" s="10"/>
      <c r="B1183" s="10"/>
      <c r="C1183" s="10"/>
      <c r="D1183" s="10"/>
      <c r="E1183" s="21"/>
      <c r="F1183" s="21"/>
      <c r="G1183" s="21"/>
      <c r="H1183" s="21"/>
      <c r="I1183" s="21"/>
      <c r="J1183" s="21"/>
      <c r="K1183" s="21"/>
      <c r="L1183" s="13"/>
      <c r="M1183" s="13"/>
      <c r="N1183" s="13"/>
      <c r="O1183" s="13"/>
      <c r="P1183" s="15"/>
      <c r="Q1183" s="13"/>
      <c r="R1183" s="13"/>
      <c r="S1183" s="13"/>
      <c r="T1183" s="13"/>
      <c r="U1183" s="13"/>
      <c r="V1183" s="13"/>
      <c r="W1183" s="13"/>
      <c r="X1183" s="13"/>
      <c r="Y1183" s="13"/>
      <c r="Z1183" s="13"/>
      <c r="AA1183" s="13"/>
      <c r="AB1183" s="13"/>
      <c r="AC1183" s="13"/>
      <c r="AD1183" s="13"/>
      <c r="AE1183" s="13"/>
      <c r="AF1183" s="13"/>
      <c r="AG1183" s="13"/>
      <c r="AH1183" s="13"/>
      <c r="AI1183" s="13"/>
      <c r="AJ1183" s="13"/>
      <c r="AK1183" s="13"/>
      <c r="AL1183" s="13"/>
      <c r="AM1183" s="13"/>
      <c r="AN1183" s="13"/>
      <c r="AO1183" s="13"/>
      <c r="AP1183" s="13"/>
      <c r="AQ1183" s="13"/>
      <c r="AR1183" s="13"/>
      <c r="AS1183" s="13"/>
    </row>
    <row r="1184" spans="1:45">
      <c r="A1184" s="10"/>
      <c r="B1184" s="10"/>
      <c r="C1184" s="10"/>
      <c r="D1184" s="10"/>
      <c r="E1184" s="21"/>
      <c r="F1184" s="21"/>
      <c r="G1184" s="21"/>
      <c r="H1184" s="21"/>
      <c r="I1184" s="21"/>
      <c r="J1184" s="21"/>
      <c r="K1184" s="21"/>
      <c r="L1184" s="13"/>
      <c r="M1184" s="13"/>
      <c r="N1184" s="13"/>
      <c r="O1184" s="13"/>
      <c r="P1184" s="15"/>
      <c r="Q1184" s="13"/>
      <c r="R1184" s="13"/>
      <c r="S1184" s="13"/>
      <c r="T1184" s="13"/>
      <c r="U1184" s="13"/>
      <c r="V1184" s="13"/>
      <c r="W1184" s="13"/>
      <c r="X1184" s="13"/>
      <c r="Y1184" s="13"/>
      <c r="Z1184" s="13"/>
      <c r="AA1184" s="13"/>
      <c r="AB1184" s="13"/>
      <c r="AC1184" s="13"/>
      <c r="AD1184" s="13"/>
      <c r="AE1184" s="13"/>
      <c r="AF1184" s="13"/>
      <c r="AG1184" s="13"/>
      <c r="AH1184" s="13"/>
      <c r="AI1184" s="13"/>
      <c r="AJ1184" s="13"/>
      <c r="AK1184" s="13"/>
      <c r="AL1184" s="13"/>
      <c r="AM1184" s="13"/>
      <c r="AN1184" s="13"/>
      <c r="AO1184" s="13"/>
      <c r="AP1184" s="13"/>
      <c r="AQ1184" s="13"/>
      <c r="AR1184" s="13"/>
      <c r="AS1184" s="13"/>
    </row>
    <row r="1185" spans="1:45">
      <c r="A1185" s="10"/>
      <c r="B1185" s="10"/>
      <c r="C1185" s="10"/>
      <c r="D1185" s="10"/>
      <c r="E1185" s="21"/>
      <c r="F1185" s="21"/>
      <c r="G1185" s="21"/>
      <c r="H1185" s="21"/>
      <c r="I1185" s="21"/>
      <c r="J1185" s="21"/>
      <c r="K1185" s="21"/>
      <c r="L1185" s="13"/>
      <c r="M1185" s="13"/>
      <c r="N1185" s="13"/>
      <c r="O1185" s="13"/>
      <c r="P1185" s="15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  <c r="AA1185" s="13"/>
      <c r="AB1185" s="13"/>
      <c r="AC1185" s="13"/>
      <c r="AD1185" s="13"/>
      <c r="AE1185" s="13"/>
      <c r="AF1185" s="13"/>
      <c r="AG1185" s="13"/>
      <c r="AH1185" s="13"/>
      <c r="AI1185" s="13"/>
      <c r="AJ1185" s="13"/>
      <c r="AK1185" s="13"/>
      <c r="AL1185" s="13"/>
      <c r="AM1185" s="13"/>
      <c r="AN1185" s="13"/>
      <c r="AO1185" s="13"/>
      <c r="AP1185" s="13"/>
      <c r="AQ1185" s="13"/>
      <c r="AR1185" s="13"/>
      <c r="AS1185" s="13"/>
    </row>
    <row r="1186" spans="1:45">
      <c r="A1186" s="10"/>
      <c r="B1186" s="10"/>
      <c r="C1186" s="10"/>
      <c r="D1186" s="10"/>
      <c r="E1186" s="21"/>
      <c r="F1186" s="21"/>
      <c r="G1186" s="21"/>
      <c r="H1186" s="21"/>
      <c r="I1186" s="21"/>
      <c r="J1186" s="21"/>
      <c r="K1186" s="21"/>
      <c r="L1186" s="13"/>
      <c r="M1186" s="13"/>
      <c r="N1186" s="13"/>
      <c r="O1186" s="13"/>
      <c r="P1186" s="15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  <c r="AA1186" s="13"/>
      <c r="AB1186" s="13"/>
      <c r="AC1186" s="13"/>
      <c r="AD1186" s="13"/>
      <c r="AE1186" s="13"/>
      <c r="AF1186" s="13"/>
      <c r="AG1186" s="13"/>
      <c r="AH1186" s="13"/>
      <c r="AI1186" s="13"/>
      <c r="AJ1186" s="13"/>
      <c r="AK1186" s="13"/>
      <c r="AL1186" s="13"/>
      <c r="AM1186" s="13"/>
      <c r="AN1186" s="13"/>
      <c r="AO1186" s="13"/>
      <c r="AP1186" s="13"/>
      <c r="AQ1186" s="13"/>
      <c r="AR1186" s="13"/>
      <c r="AS1186" s="13"/>
    </row>
    <row r="1187" spans="1:45">
      <c r="A1187" s="10"/>
      <c r="B1187" s="10"/>
      <c r="C1187" s="10"/>
      <c r="D1187" s="10"/>
      <c r="E1187" s="21"/>
      <c r="F1187" s="21"/>
      <c r="G1187" s="21"/>
      <c r="H1187" s="21"/>
      <c r="I1187" s="21"/>
      <c r="J1187" s="21"/>
      <c r="K1187" s="21"/>
      <c r="L1187" s="13"/>
      <c r="M1187" s="13"/>
      <c r="N1187" s="13"/>
      <c r="O1187" s="13"/>
      <c r="P1187" s="15"/>
      <c r="Q1187" s="13"/>
      <c r="R1187" s="13"/>
      <c r="S1187" s="13"/>
      <c r="T1187" s="13"/>
      <c r="U1187" s="13"/>
      <c r="V1187" s="13"/>
      <c r="W1187" s="13"/>
      <c r="X1187" s="13"/>
      <c r="Y1187" s="13"/>
      <c r="Z1187" s="13"/>
      <c r="AA1187" s="13"/>
      <c r="AB1187" s="13"/>
      <c r="AC1187" s="13"/>
      <c r="AD1187" s="13"/>
      <c r="AE1187" s="13"/>
      <c r="AF1187" s="13"/>
      <c r="AG1187" s="13"/>
      <c r="AH1187" s="13"/>
      <c r="AI1187" s="13"/>
      <c r="AJ1187" s="13"/>
      <c r="AK1187" s="13"/>
      <c r="AL1187" s="13"/>
      <c r="AM1187" s="13"/>
      <c r="AN1187" s="13"/>
      <c r="AO1187" s="13"/>
      <c r="AP1187" s="13"/>
      <c r="AQ1187" s="13"/>
      <c r="AR1187" s="13"/>
      <c r="AS1187" s="13"/>
    </row>
    <row r="1188" spans="1:45">
      <c r="A1188" s="10"/>
      <c r="B1188" s="10"/>
      <c r="C1188" s="10"/>
      <c r="D1188" s="10"/>
      <c r="E1188" s="21"/>
      <c r="F1188" s="21"/>
      <c r="G1188" s="21"/>
      <c r="H1188" s="21"/>
      <c r="I1188" s="21"/>
      <c r="J1188" s="21"/>
      <c r="K1188" s="21"/>
      <c r="L1188" s="13"/>
      <c r="M1188" s="13"/>
      <c r="N1188" s="13"/>
      <c r="O1188" s="13"/>
      <c r="P1188" s="15"/>
      <c r="Q1188" s="13"/>
      <c r="R1188" s="13"/>
      <c r="S1188" s="13"/>
      <c r="T1188" s="13"/>
      <c r="U1188" s="13"/>
      <c r="V1188" s="13"/>
      <c r="W1188" s="13"/>
      <c r="X1188" s="13"/>
      <c r="Y1188" s="13"/>
      <c r="Z1188" s="13"/>
      <c r="AA1188" s="13"/>
      <c r="AB1188" s="13"/>
      <c r="AC1188" s="13"/>
      <c r="AD1188" s="13"/>
      <c r="AE1188" s="13"/>
      <c r="AF1188" s="13"/>
      <c r="AG1188" s="13"/>
      <c r="AH1188" s="13"/>
      <c r="AI1188" s="13"/>
      <c r="AJ1188" s="13"/>
      <c r="AK1188" s="13"/>
      <c r="AL1188" s="13"/>
      <c r="AM1188" s="13"/>
      <c r="AN1188" s="13"/>
      <c r="AO1188" s="13"/>
      <c r="AP1188" s="13"/>
      <c r="AQ1188" s="13"/>
      <c r="AR1188" s="13"/>
      <c r="AS1188" s="13"/>
    </row>
    <row r="1189" spans="1:45">
      <c r="A1189" s="10"/>
      <c r="B1189" s="10"/>
      <c r="C1189" s="10"/>
      <c r="D1189" s="10"/>
      <c r="E1189" s="21"/>
      <c r="F1189" s="21"/>
      <c r="G1189" s="21"/>
      <c r="H1189" s="21"/>
      <c r="I1189" s="21"/>
      <c r="J1189" s="21"/>
      <c r="K1189" s="21"/>
      <c r="L1189" s="13"/>
      <c r="M1189" s="13"/>
      <c r="N1189" s="13"/>
      <c r="O1189" s="13"/>
      <c r="P1189" s="15"/>
      <c r="Q1189" s="13"/>
      <c r="R1189" s="13"/>
      <c r="S1189" s="13"/>
      <c r="T1189" s="13"/>
      <c r="U1189" s="13"/>
      <c r="V1189" s="13"/>
      <c r="W1189" s="13"/>
      <c r="X1189" s="13"/>
      <c r="Y1189" s="13"/>
      <c r="Z1189" s="13"/>
      <c r="AA1189" s="13"/>
      <c r="AB1189" s="13"/>
      <c r="AC1189" s="13"/>
      <c r="AD1189" s="13"/>
      <c r="AE1189" s="13"/>
      <c r="AF1189" s="13"/>
      <c r="AG1189" s="13"/>
      <c r="AH1189" s="13"/>
      <c r="AI1189" s="13"/>
      <c r="AJ1189" s="13"/>
      <c r="AK1189" s="13"/>
      <c r="AL1189" s="13"/>
      <c r="AM1189" s="13"/>
      <c r="AN1189" s="13"/>
      <c r="AO1189" s="13"/>
      <c r="AP1189" s="13"/>
      <c r="AQ1189" s="13"/>
      <c r="AR1189" s="13"/>
      <c r="AS1189" s="13"/>
    </row>
    <row r="1190" spans="1:45">
      <c r="A1190" s="10"/>
      <c r="B1190" s="10"/>
      <c r="C1190" s="10"/>
      <c r="D1190" s="10"/>
      <c r="E1190" s="21"/>
      <c r="F1190" s="21"/>
      <c r="G1190" s="21"/>
      <c r="H1190" s="21"/>
      <c r="I1190" s="21"/>
      <c r="J1190" s="21"/>
      <c r="K1190" s="21"/>
      <c r="L1190" s="13"/>
      <c r="M1190" s="13"/>
      <c r="N1190" s="13"/>
      <c r="O1190" s="13"/>
      <c r="P1190" s="15"/>
      <c r="Q1190" s="13"/>
      <c r="R1190" s="13"/>
      <c r="S1190" s="13"/>
      <c r="T1190" s="13"/>
      <c r="U1190" s="13"/>
      <c r="V1190" s="13"/>
      <c r="W1190" s="13"/>
      <c r="X1190" s="13"/>
      <c r="Y1190" s="13"/>
      <c r="Z1190" s="13"/>
      <c r="AA1190" s="13"/>
      <c r="AB1190" s="13"/>
      <c r="AC1190" s="13"/>
      <c r="AD1190" s="13"/>
      <c r="AE1190" s="13"/>
      <c r="AF1190" s="13"/>
      <c r="AG1190" s="13"/>
      <c r="AH1190" s="13"/>
      <c r="AI1190" s="13"/>
      <c r="AJ1190" s="13"/>
      <c r="AK1190" s="13"/>
      <c r="AL1190" s="13"/>
      <c r="AM1190" s="13"/>
      <c r="AN1190" s="13"/>
      <c r="AO1190" s="13"/>
      <c r="AP1190" s="13"/>
      <c r="AQ1190" s="13"/>
      <c r="AR1190" s="13"/>
      <c r="AS1190" s="13"/>
    </row>
    <row r="1191" spans="1:45">
      <c r="A1191" s="10"/>
      <c r="B1191" s="10"/>
      <c r="C1191" s="10"/>
      <c r="D1191" s="10"/>
      <c r="E1191" s="21"/>
      <c r="F1191" s="21"/>
      <c r="G1191" s="21"/>
      <c r="H1191" s="21"/>
      <c r="I1191" s="21"/>
      <c r="J1191" s="21"/>
      <c r="K1191" s="21"/>
      <c r="L1191" s="13"/>
      <c r="M1191" s="13"/>
      <c r="N1191" s="13"/>
      <c r="O1191" s="13"/>
      <c r="P1191" s="15"/>
      <c r="Q1191" s="13"/>
      <c r="R1191" s="13"/>
      <c r="S1191" s="13"/>
      <c r="T1191" s="13"/>
      <c r="U1191" s="13"/>
      <c r="V1191" s="13"/>
      <c r="W1191" s="13"/>
      <c r="X1191" s="13"/>
      <c r="Y1191" s="13"/>
      <c r="Z1191" s="13"/>
      <c r="AA1191" s="13"/>
      <c r="AB1191" s="13"/>
      <c r="AC1191" s="13"/>
      <c r="AD1191" s="13"/>
      <c r="AE1191" s="13"/>
      <c r="AF1191" s="13"/>
      <c r="AG1191" s="13"/>
      <c r="AH1191" s="13"/>
      <c r="AI1191" s="13"/>
      <c r="AJ1191" s="13"/>
      <c r="AK1191" s="13"/>
      <c r="AL1191" s="13"/>
      <c r="AM1191" s="13"/>
      <c r="AN1191" s="13"/>
      <c r="AO1191" s="13"/>
      <c r="AP1191" s="13"/>
      <c r="AQ1191" s="13"/>
      <c r="AR1191" s="13"/>
      <c r="AS1191" s="13"/>
    </row>
    <row r="1192" spans="1:45">
      <c r="A1192" s="10"/>
      <c r="B1192" s="10"/>
      <c r="C1192" s="10"/>
      <c r="D1192" s="10"/>
      <c r="E1192" s="21"/>
      <c r="F1192" s="21"/>
      <c r="G1192" s="21"/>
      <c r="H1192" s="21"/>
      <c r="I1192" s="21"/>
      <c r="J1192" s="21"/>
      <c r="K1192" s="21"/>
      <c r="L1192" s="13"/>
      <c r="M1192" s="13"/>
      <c r="N1192" s="13"/>
      <c r="O1192" s="13"/>
      <c r="P1192" s="15"/>
      <c r="Q1192" s="13"/>
      <c r="R1192" s="13"/>
      <c r="S1192" s="13"/>
      <c r="T1192" s="13"/>
      <c r="U1192" s="13"/>
      <c r="V1192" s="13"/>
      <c r="W1192" s="13"/>
      <c r="X1192" s="13"/>
      <c r="Y1192" s="13"/>
      <c r="Z1192" s="13"/>
      <c r="AA1192" s="13"/>
      <c r="AB1192" s="13"/>
      <c r="AC1192" s="13"/>
      <c r="AD1192" s="13"/>
      <c r="AE1192" s="13"/>
      <c r="AF1192" s="13"/>
      <c r="AG1192" s="13"/>
      <c r="AH1192" s="13"/>
      <c r="AI1192" s="13"/>
      <c r="AJ1192" s="13"/>
      <c r="AK1192" s="13"/>
      <c r="AL1192" s="13"/>
      <c r="AM1192" s="13"/>
      <c r="AN1192" s="13"/>
      <c r="AO1192" s="13"/>
      <c r="AP1192" s="13"/>
      <c r="AQ1192" s="13"/>
      <c r="AR1192" s="13"/>
      <c r="AS1192" s="13"/>
    </row>
    <row r="1193" spans="1:45">
      <c r="A1193" s="10"/>
      <c r="B1193" s="10"/>
      <c r="C1193" s="10"/>
      <c r="D1193" s="10"/>
      <c r="E1193" s="21"/>
      <c r="F1193" s="21"/>
      <c r="G1193" s="21"/>
      <c r="H1193" s="21"/>
      <c r="I1193" s="21"/>
      <c r="J1193" s="21"/>
      <c r="K1193" s="21"/>
      <c r="L1193" s="13"/>
      <c r="M1193" s="13"/>
      <c r="N1193" s="13"/>
      <c r="O1193" s="13"/>
      <c r="P1193" s="15"/>
      <c r="Q1193" s="13"/>
      <c r="R1193" s="13"/>
      <c r="S1193" s="13"/>
      <c r="T1193" s="13"/>
      <c r="U1193" s="13"/>
      <c r="V1193" s="13"/>
      <c r="W1193" s="13"/>
      <c r="X1193" s="13"/>
      <c r="Y1193" s="13"/>
      <c r="Z1193" s="13"/>
      <c r="AA1193" s="13"/>
      <c r="AB1193" s="13"/>
      <c r="AC1193" s="13"/>
      <c r="AD1193" s="13"/>
      <c r="AE1193" s="13"/>
      <c r="AF1193" s="13"/>
      <c r="AG1193" s="13"/>
      <c r="AH1193" s="13"/>
      <c r="AI1193" s="13"/>
      <c r="AJ1193" s="13"/>
      <c r="AK1193" s="13"/>
      <c r="AL1193" s="13"/>
      <c r="AM1193" s="13"/>
      <c r="AN1193" s="13"/>
      <c r="AO1193" s="13"/>
      <c r="AP1193" s="13"/>
      <c r="AQ1193" s="13"/>
      <c r="AR1193" s="13"/>
      <c r="AS1193" s="13"/>
    </row>
    <row r="1194" spans="1:45">
      <c r="A1194" s="10"/>
      <c r="B1194" s="10"/>
      <c r="C1194" s="10"/>
      <c r="D1194" s="10"/>
      <c r="E1194" s="21"/>
      <c r="F1194" s="21"/>
      <c r="G1194" s="21"/>
      <c r="H1194" s="21"/>
      <c r="I1194" s="21"/>
      <c r="J1194" s="21"/>
      <c r="K1194" s="21"/>
      <c r="L1194" s="13"/>
      <c r="M1194" s="13"/>
      <c r="N1194" s="13"/>
      <c r="O1194" s="13"/>
      <c r="P1194" s="15"/>
      <c r="Q1194" s="13"/>
      <c r="R1194" s="13"/>
      <c r="S1194" s="13"/>
      <c r="T1194" s="13"/>
      <c r="U1194" s="13"/>
      <c r="V1194" s="13"/>
      <c r="W1194" s="13"/>
      <c r="X1194" s="13"/>
      <c r="Y1194" s="13"/>
      <c r="Z1194" s="13"/>
      <c r="AA1194" s="13"/>
      <c r="AB1194" s="13"/>
      <c r="AC1194" s="13"/>
      <c r="AD1194" s="13"/>
      <c r="AE1194" s="13"/>
      <c r="AF1194" s="13"/>
      <c r="AG1194" s="13"/>
      <c r="AH1194" s="13"/>
      <c r="AI1194" s="13"/>
      <c r="AJ1194" s="13"/>
      <c r="AK1194" s="13"/>
      <c r="AL1194" s="13"/>
      <c r="AM1194" s="13"/>
      <c r="AN1194" s="13"/>
      <c r="AO1194" s="13"/>
      <c r="AP1194" s="13"/>
      <c r="AQ1194" s="13"/>
      <c r="AR1194" s="13"/>
      <c r="AS1194" s="13"/>
    </row>
    <row r="1195" spans="1:45">
      <c r="A1195" s="10"/>
      <c r="B1195" s="10"/>
      <c r="C1195" s="10"/>
      <c r="D1195" s="10"/>
      <c r="E1195" s="21"/>
      <c r="F1195" s="21"/>
      <c r="G1195" s="21"/>
      <c r="H1195" s="21"/>
      <c r="I1195" s="21"/>
      <c r="J1195" s="21"/>
      <c r="K1195" s="21"/>
      <c r="L1195" s="13"/>
      <c r="M1195" s="13"/>
      <c r="N1195" s="13"/>
      <c r="O1195" s="13"/>
      <c r="P1195" s="15"/>
      <c r="Q1195" s="13"/>
      <c r="R1195" s="13"/>
      <c r="S1195" s="13"/>
      <c r="T1195" s="13"/>
      <c r="U1195" s="13"/>
      <c r="V1195" s="13"/>
      <c r="W1195" s="13"/>
      <c r="X1195" s="13"/>
      <c r="Y1195" s="13"/>
      <c r="Z1195" s="13"/>
      <c r="AA1195" s="13"/>
      <c r="AB1195" s="13"/>
      <c r="AC1195" s="13"/>
      <c r="AD1195" s="13"/>
      <c r="AE1195" s="13"/>
      <c r="AF1195" s="13"/>
      <c r="AG1195" s="13"/>
      <c r="AH1195" s="13"/>
      <c r="AI1195" s="13"/>
      <c r="AJ1195" s="13"/>
      <c r="AK1195" s="13"/>
      <c r="AL1195" s="13"/>
      <c r="AM1195" s="13"/>
      <c r="AN1195" s="13"/>
      <c r="AO1195" s="13"/>
      <c r="AP1195" s="13"/>
      <c r="AQ1195" s="13"/>
      <c r="AR1195" s="13"/>
      <c r="AS1195" s="13"/>
    </row>
    <row r="1196" spans="1:45">
      <c r="A1196" s="10"/>
      <c r="B1196" s="10"/>
      <c r="C1196" s="10"/>
      <c r="D1196" s="10"/>
      <c r="E1196" s="21"/>
      <c r="F1196" s="21"/>
      <c r="G1196" s="21"/>
      <c r="H1196" s="21"/>
      <c r="I1196" s="21"/>
      <c r="J1196" s="21"/>
      <c r="K1196" s="21"/>
      <c r="L1196" s="13"/>
      <c r="M1196" s="13"/>
      <c r="N1196" s="13"/>
      <c r="O1196" s="13"/>
      <c r="P1196" s="15"/>
      <c r="Q1196" s="13"/>
      <c r="R1196" s="13"/>
      <c r="S1196" s="13"/>
      <c r="T1196" s="13"/>
      <c r="U1196" s="13"/>
      <c r="V1196" s="13"/>
      <c r="W1196" s="13"/>
      <c r="X1196" s="13"/>
      <c r="Y1196" s="13"/>
      <c r="Z1196" s="13"/>
      <c r="AA1196" s="13"/>
      <c r="AB1196" s="13"/>
      <c r="AC1196" s="13"/>
      <c r="AD1196" s="13"/>
      <c r="AE1196" s="13"/>
      <c r="AF1196" s="13"/>
      <c r="AG1196" s="13"/>
      <c r="AH1196" s="13"/>
      <c r="AI1196" s="13"/>
      <c r="AJ1196" s="13"/>
      <c r="AK1196" s="13"/>
      <c r="AL1196" s="13"/>
      <c r="AM1196" s="13"/>
      <c r="AN1196" s="13"/>
      <c r="AO1196" s="13"/>
      <c r="AP1196" s="13"/>
      <c r="AQ1196" s="13"/>
      <c r="AR1196" s="13"/>
      <c r="AS1196" s="13"/>
    </row>
    <row r="1197" spans="1:45">
      <c r="A1197" s="10"/>
      <c r="B1197" s="10"/>
      <c r="C1197" s="10"/>
      <c r="D1197" s="10"/>
      <c r="E1197" s="21"/>
      <c r="F1197" s="21"/>
      <c r="G1197" s="21"/>
      <c r="H1197" s="21"/>
      <c r="I1197" s="21"/>
      <c r="J1197" s="21"/>
      <c r="K1197" s="21"/>
      <c r="L1197" s="13"/>
      <c r="M1197" s="13"/>
      <c r="N1197" s="13"/>
      <c r="O1197" s="13"/>
      <c r="P1197" s="15"/>
      <c r="Q1197" s="13"/>
      <c r="R1197" s="13"/>
      <c r="S1197" s="13"/>
      <c r="T1197" s="13"/>
      <c r="U1197" s="13"/>
      <c r="V1197" s="13"/>
      <c r="W1197" s="13"/>
      <c r="X1197" s="13"/>
      <c r="Y1197" s="13"/>
      <c r="Z1197" s="13"/>
      <c r="AA1197" s="13"/>
      <c r="AB1197" s="13"/>
      <c r="AC1197" s="13"/>
      <c r="AD1197" s="13"/>
      <c r="AE1197" s="13"/>
      <c r="AF1197" s="13"/>
      <c r="AG1197" s="13"/>
      <c r="AH1197" s="13"/>
      <c r="AI1197" s="13"/>
      <c r="AJ1197" s="13"/>
      <c r="AK1197" s="13"/>
      <c r="AL1197" s="13"/>
      <c r="AM1197" s="13"/>
      <c r="AN1197" s="13"/>
      <c r="AO1197" s="13"/>
      <c r="AP1197" s="13"/>
      <c r="AQ1197" s="13"/>
      <c r="AR1197" s="13"/>
      <c r="AS1197" s="13"/>
    </row>
    <row r="1198" spans="1:45">
      <c r="A1198" s="10"/>
      <c r="B1198" s="10"/>
      <c r="C1198" s="10"/>
      <c r="D1198" s="10"/>
      <c r="E1198" s="21"/>
      <c r="F1198" s="21"/>
      <c r="G1198" s="21"/>
      <c r="H1198" s="21"/>
      <c r="I1198" s="21"/>
      <c r="J1198" s="21"/>
      <c r="K1198" s="21"/>
      <c r="L1198" s="13"/>
      <c r="M1198" s="13"/>
      <c r="N1198" s="13"/>
      <c r="O1198" s="13"/>
      <c r="P1198" s="15"/>
      <c r="Q1198" s="13"/>
      <c r="R1198" s="13"/>
      <c r="S1198" s="13"/>
      <c r="T1198" s="13"/>
      <c r="U1198" s="13"/>
      <c r="V1198" s="13"/>
      <c r="W1198" s="13"/>
      <c r="X1198" s="13"/>
      <c r="Y1198" s="13"/>
      <c r="Z1198" s="13"/>
      <c r="AA1198" s="13"/>
      <c r="AB1198" s="13"/>
      <c r="AC1198" s="13"/>
      <c r="AD1198" s="13"/>
      <c r="AE1198" s="13"/>
      <c r="AF1198" s="13"/>
      <c r="AG1198" s="13"/>
      <c r="AH1198" s="13"/>
      <c r="AI1198" s="13"/>
      <c r="AJ1198" s="13"/>
      <c r="AK1198" s="13"/>
      <c r="AL1198" s="13"/>
      <c r="AM1198" s="13"/>
      <c r="AN1198" s="13"/>
      <c r="AO1198" s="13"/>
      <c r="AP1198" s="13"/>
      <c r="AQ1198" s="13"/>
      <c r="AR1198" s="13"/>
      <c r="AS1198" s="13"/>
    </row>
    <row r="1199" spans="1:45">
      <c r="A1199" s="10"/>
      <c r="B1199" s="10"/>
      <c r="C1199" s="10"/>
      <c r="D1199" s="10"/>
      <c r="E1199" s="21"/>
      <c r="F1199" s="21"/>
      <c r="G1199" s="21"/>
      <c r="H1199" s="21"/>
      <c r="I1199" s="21"/>
      <c r="J1199" s="21"/>
      <c r="K1199" s="21"/>
      <c r="L1199" s="13"/>
      <c r="M1199" s="13"/>
      <c r="N1199" s="13"/>
      <c r="O1199" s="13"/>
      <c r="P1199" s="15"/>
      <c r="Q1199" s="13"/>
      <c r="R1199" s="13"/>
      <c r="S1199" s="13"/>
      <c r="T1199" s="13"/>
      <c r="U1199" s="13"/>
      <c r="V1199" s="13"/>
      <c r="W1199" s="13"/>
      <c r="X1199" s="13"/>
      <c r="Y1199" s="13"/>
      <c r="Z1199" s="13"/>
      <c r="AA1199" s="13"/>
      <c r="AB1199" s="13"/>
      <c r="AC1199" s="13"/>
      <c r="AD1199" s="13"/>
      <c r="AE1199" s="13"/>
      <c r="AF1199" s="13"/>
      <c r="AG1199" s="13"/>
      <c r="AH1199" s="13"/>
      <c r="AI1199" s="13"/>
      <c r="AJ1199" s="13"/>
      <c r="AK1199" s="13"/>
      <c r="AL1199" s="13"/>
      <c r="AM1199" s="13"/>
      <c r="AN1199" s="13"/>
      <c r="AO1199" s="13"/>
      <c r="AP1199" s="13"/>
      <c r="AQ1199" s="13"/>
      <c r="AR1199" s="13"/>
      <c r="AS1199" s="13"/>
    </row>
    <row r="1200" spans="1:45">
      <c r="A1200" s="10"/>
      <c r="B1200" s="10"/>
      <c r="C1200" s="10"/>
      <c r="D1200" s="10"/>
      <c r="E1200" s="21"/>
      <c r="F1200" s="21"/>
      <c r="G1200" s="21"/>
      <c r="H1200" s="21"/>
      <c r="I1200" s="21"/>
      <c r="J1200" s="21"/>
      <c r="K1200" s="21"/>
      <c r="L1200" s="13"/>
      <c r="M1200" s="13"/>
      <c r="N1200" s="13"/>
      <c r="O1200" s="13"/>
      <c r="P1200" s="15"/>
      <c r="Q1200" s="13"/>
      <c r="R1200" s="13"/>
      <c r="S1200" s="13"/>
      <c r="T1200" s="13"/>
      <c r="U1200" s="13"/>
      <c r="V1200" s="13"/>
      <c r="W1200" s="13"/>
      <c r="X1200" s="13"/>
      <c r="Y1200" s="13"/>
      <c r="Z1200" s="13"/>
      <c r="AA1200" s="13"/>
      <c r="AB1200" s="13"/>
      <c r="AC1200" s="13"/>
      <c r="AD1200" s="13"/>
      <c r="AE1200" s="13"/>
      <c r="AF1200" s="13"/>
      <c r="AG1200" s="13"/>
      <c r="AH1200" s="13"/>
      <c r="AI1200" s="13"/>
      <c r="AJ1200" s="13"/>
      <c r="AK1200" s="13"/>
      <c r="AL1200" s="13"/>
      <c r="AM1200" s="13"/>
      <c r="AN1200" s="13"/>
      <c r="AO1200" s="13"/>
      <c r="AP1200" s="13"/>
      <c r="AQ1200" s="13"/>
      <c r="AR1200" s="13"/>
      <c r="AS1200" s="13"/>
    </row>
    <row r="1201" spans="1:45">
      <c r="A1201" s="10"/>
      <c r="B1201" s="10"/>
      <c r="C1201" s="10"/>
      <c r="D1201" s="10"/>
      <c r="E1201" s="21"/>
      <c r="F1201" s="21"/>
      <c r="G1201" s="21"/>
      <c r="H1201" s="21"/>
      <c r="I1201" s="21"/>
      <c r="J1201" s="21"/>
      <c r="K1201" s="21"/>
      <c r="L1201" s="13"/>
      <c r="M1201" s="13"/>
      <c r="N1201" s="13"/>
      <c r="O1201" s="13"/>
      <c r="P1201" s="15"/>
      <c r="Q1201" s="13"/>
      <c r="R1201" s="13"/>
      <c r="S1201" s="13"/>
      <c r="T1201" s="13"/>
      <c r="U1201" s="13"/>
      <c r="V1201" s="13"/>
      <c r="W1201" s="13"/>
      <c r="X1201" s="13"/>
      <c r="Y1201" s="13"/>
      <c r="Z1201" s="13"/>
      <c r="AA1201" s="13"/>
      <c r="AB1201" s="13"/>
      <c r="AC1201" s="13"/>
      <c r="AD1201" s="13"/>
      <c r="AE1201" s="13"/>
      <c r="AF1201" s="13"/>
      <c r="AG1201" s="13"/>
      <c r="AH1201" s="13"/>
      <c r="AI1201" s="13"/>
      <c r="AJ1201" s="13"/>
      <c r="AK1201" s="13"/>
      <c r="AL1201" s="13"/>
      <c r="AM1201" s="13"/>
      <c r="AN1201" s="13"/>
      <c r="AO1201" s="13"/>
      <c r="AP1201" s="13"/>
      <c r="AQ1201" s="13"/>
      <c r="AR1201" s="13"/>
      <c r="AS1201" s="13"/>
    </row>
    <row r="1202" spans="1:45">
      <c r="A1202" s="10"/>
      <c r="B1202" s="10"/>
      <c r="C1202" s="10"/>
      <c r="D1202" s="10"/>
      <c r="E1202" s="21"/>
      <c r="F1202" s="21"/>
      <c r="G1202" s="21"/>
      <c r="H1202" s="21"/>
      <c r="I1202" s="21"/>
      <c r="J1202" s="21"/>
      <c r="K1202" s="21"/>
      <c r="L1202" s="13"/>
      <c r="M1202" s="13"/>
      <c r="N1202" s="13"/>
      <c r="O1202" s="13"/>
      <c r="P1202" s="15"/>
      <c r="Q1202" s="13"/>
      <c r="R1202" s="13"/>
      <c r="S1202" s="13"/>
      <c r="T1202" s="13"/>
      <c r="U1202" s="13"/>
      <c r="V1202" s="13"/>
      <c r="W1202" s="13"/>
      <c r="X1202" s="13"/>
      <c r="Y1202" s="13"/>
      <c r="Z1202" s="13"/>
      <c r="AA1202" s="13"/>
      <c r="AB1202" s="13"/>
      <c r="AC1202" s="13"/>
      <c r="AD1202" s="13"/>
      <c r="AE1202" s="13"/>
      <c r="AF1202" s="13"/>
      <c r="AG1202" s="13"/>
      <c r="AH1202" s="13"/>
      <c r="AI1202" s="13"/>
      <c r="AJ1202" s="13"/>
      <c r="AK1202" s="13"/>
      <c r="AL1202" s="13"/>
      <c r="AM1202" s="13"/>
      <c r="AN1202" s="13"/>
      <c r="AO1202" s="13"/>
      <c r="AP1202" s="13"/>
      <c r="AQ1202" s="13"/>
      <c r="AR1202" s="13"/>
      <c r="AS1202" s="13"/>
    </row>
    <row r="1203" spans="1:45">
      <c r="A1203" s="10"/>
      <c r="B1203" s="10"/>
      <c r="C1203" s="10"/>
      <c r="D1203" s="10"/>
      <c r="E1203" s="21"/>
      <c r="F1203" s="21"/>
      <c r="G1203" s="21"/>
      <c r="H1203" s="21"/>
      <c r="I1203" s="21"/>
      <c r="J1203" s="21"/>
      <c r="K1203" s="21"/>
      <c r="L1203" s="13"/>
      <c r="M1203" s="13"/>
      <c r="N1203" s="13"/>
      <c r="O1203" s="13"/>
      <c r="P1203" s="15"/>
      <c r="Q1203" s="13"/>
      <c r="R1203" s="13"/>
      <c r="S1203" s="13"/>
      <c r="T1203" s="13"/>
      <c r="U1203" s="13"/>
      <c r="V1203" s="13"/>
      <c r="W1203" s="13"/>
      <c r="X1203" s="13"/>
      <c r="Y1203" s="13"/>
      <c r="Z1203" s="13"/>
      <c r="AA1203" s="13"/>
      <c r="AB1203" s="13"/>
      <c r="AC1203" s="13"/>
      <c r="AD1203" s="13"/>
      <c r="AE1203" s="13"/>
      <c r="AF1203" s="13"/>
      <c r="AG1203" s="13"/>
      <c r="AH1203" s="13"/>
      <c r="AI1203" s="13"/>
      <c r="AJ1203" s="13"/>
      <c r="AK1203" s="13"/>
      <c r="AL1203" s="13"/>
      <c r="AM1203" s="13"/>
      <c r="AN1203" s="13"/>
      <c r="AO1203" s="13"/>
      <c r="AP1203" s="13"/>
      <c r="AQ1203" s="13"/>
      <c r="AR1203" s="13"/>
      <c r="AS1203" s="13"/>
    </row>
    <row r="1204" spans="1:45">
      <c r="A1204" s="10"/>
      <c r="B1204" s="10"/>
      <c r="C1204" s="10"/>
      <c r="D1204" s="10"/>
      <c r="E1204" s="21"/>
      <c r="F1204" s="21"/>
      <c r="G1204" s="21"/>
      <c r="H1204" s="21"/>
      <c r="I1204" s="21"/>
      <c r="J1204" s="21"/>
      <c r="K1204" s="21"/>
      <c r="L1204" s="13"/>
      <c r="M1204" s="13"/>
      <c r="N1204" s="13"/>
      <c r="O1204" s="13"/>
      <c r="P1204" s="15"/>
      <c r="Q1204" s="13"/>
      <c r="R1204" s="13"/>
      <c r="S1204" s="13"/>
      <c r="T1204" s="13"/>
      <c r="U1204" s="13"/>
      <c r="V1204" s="13"/>
      <c r="W1204" s="13"/>
      <c r="X1204" s="13"/>
      <c r="Y1204" s="13"/>
      <c r="Z1204" s="13"/>
      <c r="AA1204" s="13"/>
      <c r="AB1204" s="13"/>
      <c r="AC1204" s="13"/>
      <c r="AD1204" s="13"/>
      <c r="AE1204" s="13"/>
      <c r="AF1204" s="13"/>
      <c r="AG1204" s="13"/>
      <c r="AH1204" s="13"/>
      <c r="AI1204" s="13"/>
      <c r="AJ1204" s="13"/>
      <c r="AK1204" s="13"/>
      <c r="AL1204" s="13"/>
      <c r="AM1204" s="13"/>
      <c r="AN1204" s="13"/>
      <c r="AO1204" s="13"/>
      <c r="AP1204" s="13"/>
      <c r="AQ1204" s="13"/>
      <c r="AR1204" s="13"/>
      <c r="AS1204" s="13"/>
    </row>
    <row r="1205" spans="1:45">
      <c r="A1205" s="10"/>
      <c r="B1205" s="10"/>
      <c r="C1205" s="10"/>
      <c r="D1205" s="10"/>
      <c r="E1205" s="21"/>
      <c r="F1205" s="21"/>
      <c r="G1205" s="21"/>
      <c r="H1205" s="21"/>
      <c r="I1205" s="21"/>
      <c r="J1205" s="21"/>
      <c r="K1205" s="21"/>
      <c r="L1205" s="13"/>
      <c r="M1205" s="13"/>
      <c r="N1205" s="13"/>
      <c r="O1205" s="13"/>
      <c r="P1205" s="15"/>
      <c r="Q1205" s="13"/>
      <c r="R1205" s="13"/>
      <c r="S1205" s="13"/>
      <c r="T1205" s="13"/>
      <c r="U1205" s="13"/>
      <c r="V1205" s="13"/>
      <c r="W1205" s="13"/>
      <c r="X1205" s="13"/>
      <c r="Y1205" s="13"/>
      <c r="Z1205" s="13"/>
      <c r="AA1205" s="13"/>
      <c r="AB1205" s="13"/>
      <c r="AC1205" s="13"/>
      <c r="AD1205" s="13"/>
      <c r="AE1205" s="13"/>
      <c r="AF1205" s="13"/>
      <c r="AG1205" s="13"/>
      <c r="AH1205" s="13"/>
      <c r="AI1205" s="13"/>
      <c r="AJ1205" s="13"/>
      <c r="AK1205" s="13"/>
      <c r="AL1205" s="13"/>
      <c r="AM1205" s="13"/>
      <c r="AN1205" s="13"/>
      <c r="AO1205" s="13"/>
      <c r="AP1205" s="13"/>
      <c r="AQ1205" s="13"/>
      <c r="AR1205" s="13"/>
      <c r="AS1205" s="13"/>
    </row>
    <row r="1206" spans="1:45">
      <c r="A1206" s="10"/>
      <c r="B1206" s="10"/>
      <c r="C1206" s="10"/>
      <c r="D1206" s="10"/>
      <c r="E1206" s="21"/>
      <c r="F1206" s="21"/>
      <c r="G1206" s="21"/>
      <c r="H1206" s="21"/>
      <c r="I1206" s="21"/>
      <c r="J1206" s="21"/>
      <c r="K1206" s="21"/>
      <c r="L1206" s="13"/>
      <c r="M1206" s="13"/>
      <c r="N1206" s="13"/>
      <c r="O1206" s="13"/>
      <c r="P1206" s="15"/>
      <c r="Q1206" s="13"/>
      <c r="R1206" s="13"/>
      <c r="S1206" s="13"/>
      <c r="T1206" s="13"/>
      <c r="U1206" s="13"/>
      <c r="V1206" s="13"/>
      <c r="W1206" s="13"/>
      <c r="X1206" s="13"/>
      <c r="Y1206" s="13"/>
      <c r="Z1206" s="13"/>
      <c r="AA1206" s="13"/>
      <c r="AB1206" s="13"/>
      <c r="AC1206" s="13"/>
      <c r="AD1206" s="13"/>
      <c r="AE1206" s="13"/>
      <c r="AF1206" s="13"/>
      <c r="AG1206" s="13"/>
      <c r="AH1206" s="13"/>
      <c r="AI1206" s="13"/>
      <c r="AJ1206" s="13"/>
      <c r="AK1206" s="13"/>
      <c r="AL1206" s="13"/>
      <c r="AM1206" s="13"/>
      <c r="AN1206" s="13"/>
      <c r="AO1206" s="13"/>
      <c r="AP1206" s="13"/>
      <c r="AQ1206" s="13"/>
      <c r="AR1206" s="13"/>
      <c r="AS1206" s="13"/>
    </row>
    <row r="1207" spans="1:45">
      <c r="A1207" s="10"/>
      <c r="B1207" s="10"/>
      <c r="C1207" s="10"/>
      <c r="D1207" s="10"/>
      <c r="E1207" s="21"/>
      <c r="F1207" s="21"/>
      <c r="G1207" s="21"/>
      <c r="H1207" s="21"/>
      <c r="I1207" s="21"/>
      <c r="J1207" s="21"/>
      <c r="K1207" s="21"/>
      <c r="L1207" s="13"/>
      <c r="M1207" s="13"/>
      <c r="N1207" s="13"/>
      <c r="O1207" s="13"/>
      <c r="P1207" s="15"/>
      <c r="Q1207" s="13"/>
      <c r="R1207" s="13"/>
      <c r="S1207" s="13"/>
      <c r="T1207" s="13"/>
      <c r="U1207" s="13"/>
      <c r="V1207" s="13"/>
      <c r="W1207" s="13"/>
      <c r="X1207" s="13"/>
      <c r="Y1207" s="13"/>
      <c r="Z1207" s="13"/>
      <c r="AA1207" s="13"/>
      <c r="AB1207" s="13"/>
      <c r="AC1207" s="13"/>
      <c r="AD1207" s="13"/>
      <c r="AE1207" s="13"/>
      <c r="AF1207" s="13"/>
      <c r="AG1207" s="13"/>
      <c r="AH1207" s="13"/>
      <c r="AI1207" s="13"/>
      <c r="AJ1207" s="13"/>
      <c r="AK1207" s="13"/>
      <c r="AL1207" s="13"/>
      <c r="AM1207" s="13"/>
      <c r="AN1207" s="13"/>
      <c r="AO1207" s="13"/>
      <c r="AP1207" s="13"/>
      <c r="AQ1207" s="13"/>
      <c r="AR1207" s="13"/>
      <c r="AS1207" s="13"/>
    </row>
    <row r="1208" spans="1:45">
      <c r="A1208" s="10"/>
      <c r="B1208" s="10"/>
      <c r="C1208" s="10"/>
      <c r="D1208" s="10"/>
      <c r="E1208" s="21"/>
      <c r="F1208" s="21"/>
      <c r="G1208" s="21"/>
      <c r="H1208" s="21"/>
      <c r="I1208" s="21"/>
      <c r="J1208" s="21"/>
      <c r="K1208" s="21"/>
      <c r="L1208" s="13"/>
      <c r="M1208" s="13"/>
      <c r="N1208" s="13"/>
      <c r="O1208" s="13"/>
      <c r="P1208" s="15"/>
      <c r="Q1208" s="13"/>
      <c r="R1208" s="13"/>
      <c r="S1208" s="13"/>
      <c r="T1208" s="13"/>
      <c r="U1208" s="13"/>
      <c r="V1208" s="13"/>
      <c r="W1208" s="13"/>
      <c r="X1208" s="13"/>
      <c r="Y1208" s="13"/>
      <c r="Z1208" s="13"/>
      <c r="AA1208" s="13"/>
      <c r="AB1208" s="13"/>
      <c r="AC1208" s="13"/>
      <c r="AD1208" s="13"/>
      <c r="AE1208" s="13"/>
      <c r="AF1208" s="13"/>
      <c r="AG1208" s="13"/>
      <c r="AH1208" s="13"/>
      <c r="AI1208" s="13"/>
      <c r="AJ1208" s="13"/>
      <c r="AK1208" s="13"/>
      <c r="AL1208" s="13"/>
      <c r="AM1208" s="13"/>
      <c r="AN1208" s="13"/>
      <c r="AO1208" s="13"/>
      <c r="AP1208" s="13"/>
      <c r="AQ1208" s="13"/>
      <c r="AR1208" s="13"/>
      <c r="AS1208" s="13"/>
    </row>
    <row r="1209" spans="1:45">
      <c r="A1209" s="10"/>
      <c r="B1209" s="10"/>
      <c r="C1209" s="10"/>
      <c r="D1209" s="10"/>
      <c r="E1209" s="21"/>
      <c r="F1209" s="21"/>
      <c r="G1209" s="21"/>
      <c r="H1209" s="21"/>
      <c r="I1209" s="21"/>
      <c r="J1209" s="21"/>
      <c r="K1209" s="21"/>
      <c r="L1209" s="13"/>
      <c r="M1209" s="13"/>
      <c r="N1209" s="13"/>
      <c r="O1209" s="13"/>
      <c r="P1209" s="15"/>
      <c r="Q1209" s="13"/>
      <c r="R1209" s="13"/>
      <c r="S1209" s="13"/>
      <c r="T1209" s="13"/>
      <c r="U1209" s="13"/>
      <c r="V1209" s="13"/>
      <c r="W1209" s="13"/>
      <c r="X1209" s="13"/>
      <c r="Y1209" s="13"/>
      <c r="Z1209" s="13"/>
      <c r="AA1209" s="13"/>
      <c r="AB1209" s="13"/>
      <c r="AC1209" s="13"/>
      <c r="AD1209" s="13"/>
      <c r="AE1209" s="13"/>
      <c r="AF1209" s="13"/>
      <c r="AG1209" s="13"/>
      <c r="AH1209" s="13"/>
      <c r="AI1209" s="13"/>
      <c r="AJ1209" s="13"/>
      <c r="AK1209" s="13"/>
      <c r="AL1209" s="13"/>
      <c r="AM1209" s="13"/>
      <c r="AN1209" s="13"/>
      <c r="AO1209" s="13"/>
      <c r="AP1209" s="13"/>
      <c r="AQ1209" s="13"/>
      <c r="AR1209" s="13"/>
      <c r="AS1209" s="13"/>
    </row>
    <row r="1210" spans="1:45">
      <c r="A1210" s="10"/>
      <c r="B1210" s="10"/>
      <c r="C1210" s="10"/>
      <c r="D1210" s="10"/>
      <c r="E1210" s="21"/>
      <c r="F1210" s="21"/>
      <c r="G1210" s="21"/>
      <c r="H1210" s="21"/>
      <c r="I1210" s="21"/>
      <c r="J1210" s="21"/>
      <c r="K1210" s="21"/>
      <c r="L1210" s="13"/>
      <c r="M1210" s="13"/>
      <c r="N1210" s="13"/>
      <c r="O1210" s="13"/>
      <c r="P1210" s="15"/>
      <c r="Q1210" s="13"/>
      <c r="R1210" s="13"/>
      <c r="S1210" s="13"/>
      <c r="T1210" s="13"/>
      <c r="U1210" s="13"/>
      <c r="V1210" s="13"/>
      <c r="W1210" s="13"/>
      <c r="X1210" s="13"/>
      <c r="Y1210" s="13"/>
      <c r="Z1210" s="13"/>
      <c r="AA1210" s="13"/>
      <c r="AB1210" s="13"/>
      <c r="AC1210" s="13"/>
      <c r="AD1210" s="13"/>
      <c r="AE1210" s="13"/>
      <c r="AF1210" s="13"/>
      <c r="AG1210" s="13"/>
      <c r="AH1210" s="13"/>
      <c r="AI1210" s="13"/>
      <c r="AJ1210" s="13"/>
      <c r="AK1210" s="13"/>
      <c r="AL1210" s="13"/>
      <c r="AM1210" s="13"/>
      <c r="AN1210" s="13"/>
      <c r="AO1210" s="13"/>
      <c r="AP1210" s="13"/>
      <c r="AQ1210" s="13"/>
      <c r="AR1210" s="13"/>
      <c r="AS1210" s="13"/>
    </row>
    <row r="1211" spans="1:45">
      <c r="A1211" s="10"/>
      <c r="B1211" s="10"/>
      <c r="C1211" s="10"/>
      <c r="D1211" s="10"/>
      <c r="E1211" s="21"/>
      <c r="F1211" s="21"/>
      <c r="G1211" s="21"/>
      <c r="H1211" s="21"/>
      <c r="I1211" s="21"/>
      <c r="J1211" s="21"/>
      <c r="K1211" s="21"/>
      <c r="L1211" s="13"/>
      <c r="M1211" s="13"/>
      <c r="N1211" s="13"/>
      <c r="O1211" s="13"/>
      <c r="P1211" s="15"/>
      <c r="Q1211" s="13"/>
      <c r="R1211" s="13"/>
      <c r="S1211" s="13"/>
      <c r="T1211" s="13"/>
      <c r="U1211" s="13"/>
      <c r="V1211" s="13"/>
      <c r="W1211" s="13"/>
      <c r="X1211" s="13"/>
      <c r="Y1211" s="13"/>
      <c r="Z1211" s="13"/>
      <c r="AA1211" s="13"/>
      <c r="AB1211" s="13"/>
      <c r="AC1211" s="13"/>
      <c r="AD1211" s="13"/>
      <c r="AE1211" s="13"/>
      <c r="AF1211" s="13"/>
      <c r="AG1211" s="13"/>
      <c r="AH1211" s="13"/>
      <c r="AI1211" s="13"/>
      <c r="AJ1211" s="13"/>
      <c r="AK1211" s="13"/>
      <c r="AL1211" s="13"/>
      <c r="AM1211" s="13"/>
      <c r="AN1211" s="13"/>
      <c r="AO1211" s="13"/>
      <c r="AP1211" s="13"/>
      <c r="AQ1211" s="13"/>
      <c r="AR1211" s="13"/>
      <c r="AS1211" s="13"/>
    </row>
    <row r="1212" spans="1:45">
      <c r="A1212" s="10"/>
      <c r="B1212" s="10"/>
      <c r="C1212" s="10"/>
      <c r="D1212" s="10"/>
      <c r="E1212" s="21"/>
      <c r="F1212" s="21"/>
      <c r="G1212" s="21"/>
      <c r="H1212" s="21"/>
      <c r="I1212" s="21"/>
      <c r="J1212" s="21"/>
      <c r="K1212" s="21"/>
      <c r="L1212" s="13"/>
      <c r="M1212" s="13"/>
      <c r="N1212" s="13"/>
      <c r="O1212" s="13"/>
      <c r="P1212" s="15"/>
      <c r="Q1212" s="13"/>
      <c r="R1212" s="13"/>
      <c r="S1212" s="13"/>
      <c r="T1212" s="13"/>
      <c r="U1212" s="13"/>
      <c r="V1212" s="13"/>
      <c r="W1212" s="13"/>
      <c r="X1212" s="13"/>
      <c r="Y1212" s="13"/>
      <c r="Z1212" s="13"/>
      <c r="AA1212" s="13"/>
      <c r="AB1212" s="13"/>
      <c r="AC1212" s="13"/>
      <c r="AD1212" s="13"/>
      <c r="AE1212" s="13"/>
      <c r="AF1212" s="13"/>
      <c r="AG1212" s="13"/>
      <c r="AH1212" s="13"/>
      <c r="AI1212" s="13"/>
      <c r="AJ1212" s="13"/>
      <c r="AK1212" s="13"/>
      <c r="AL1212" s="13"/>
      <c r="AM1212" s="13"/>
      <c r="AN1212" s="13"/>
      <c r="AO1212" s="13"/>
      <c r="AP1212" s="13"/>
      <c r="AQ1212" s="13"/>
      <c r="AR1212" s="13"/>
      <c r="AS1212" s="13"/>
    </row>
    <row r="1213" spans="1:45">
      <c r="A1213" s="10"/>
      <c r="B1213" s="10"/>
      <c r="C1213" s="10"/>
      <c r="D1213" s="10"/>
      <c r="E1213" s="21"/>
      <c r="F1213" s="21"/>
      <c r="G1213" s="21"/>
      <c r="H1213" s="21"/>
      <c r="I1213" s="21"/>
      <c r="J1213" s="21"/>
      <c r="K1213" s="21"/>
      <c r="L1213" s="13"/>
      <c r="M1213" s="13"/>
      <c r="N1213" s="13"/>
      <c r="O1213" s="13"/>
      <c r="P1213" s="15"/>
      <c r="Q1213" s="13"/>
      <c r="R1213" s="13"/>
      <c r="S1213" s="13"/>
      <c r="T1213" s="13"/>
      <c r="U1213" s="13"/>
      <c r="V1213" s="13"/>
      <c r="W1213" s="13"/>
      <c r="X1213" s="13"/>
      <c r="Y1213" s="13"/>
      <c r="Z1213" s="13"/>
      <c r="AA1213" s="13"/>
      <c r="AB1213" s="13"/>
      <c r="AC1213" s="13"/>
      <c r="AD1213" s="13"/>
      <c r="AE1213" s="13"/>
      <c r="AF1213" s="13"/>
      <c r="AG1213" s="13"/>
      <c r="AH1213" s="13"/>
      <c r="AI1213" s="13"/>
      <c r="AJ1213" s="13"/>
      <c r="AK1213" s="13"/>
      <c r="AL1213" s="13"/>
      <c r="AM1213" s="13"/>
      <c r="AN1213" s="13"/>
      <c r="AO1213" s="13"/>
      <c r="AP1213" s="13"/>
      <c r="AQ1213" s="13"/>
      <c r="AR1213" s="13"/>
      <c r="AS1213" s="13"/>
    </row>
    <row r="1214" spans="1:45">
      <c r="A1214" s="10"/>
      <c r="B1214" s="10"/>
      <c r="C1214" s="10"/>
      <c r="D1214" s="10"/>
      <c r="E1214" s="21"/>
      <c r="F1214" s="21"/>
      <c r="G1214" s="21"/>
      <c r="H1214" s="21"/>
      <c r="I1214" s="21"/>
      <c r="J1214" s="21"/>
      <c r="K1214" s="21"/>
      <c r="L1214" s="13"/>
      <c r="M1214" s="13"/>
      <c r="N1214" s="13"/>
      <c r="O1214" s="13"/>
      <c r="P1214" s="15"/>
      <c r="Q1214" s="13"/>
      <c r="R1214" s="13"/>
      <c r="S1214" s="13"/>
      <c r="T1214" s="13"/>
      <c r="U1214" s="13"/>
      <c r="V1214" s="13"/>
      <c r="W1214" s="13"/>
      <c r="X1214" s="13"/>
      <c r="Y1214" s="13"/>
      <c r="Z1214" s="13"/>
      <c r="AA1214" s="13"/>
      <c r="AB1214" s="13"/>
      <c r="AC1214" s="13"/>
      <c r="AD1214" s="13"/>
      <c r="AE1214" s="13"/>
      <c r="AF1214" s="13"/>
      <c r="AG1214" s="13"/>
      <c r="AH1214" s="13"/>
      <c r="AI1214" s="13"/>
      <c r="AJ1214" s="13"/>
      <c r="AK1214" s="13"/>
      <c r="AL1214" s="13"/>
      <c r="AM1214" s="13"/>
      <c r="AN1214" s="13"/>
      <c r="AO1214" s="13"/>
      <c r="AP1214" s="13"/>
      <c r="AQ1214" s="13"/>
      <c r="AR1214" s="13"/>
      <c r="AS1214" s="13"/>
    </row>
    <row r="1215" spans="1:45">
      <c r="A1215" s="10"/>
      <c r="B1215" s="10"/>
      <c r="C1215" s="10"/>
      <c r="D1215" s="10"/>
      <c r="E1215" s="21"/>
      <c r="F1215" s="21"/>
      <c r="G1215" s="21"/>
      <c r="H1215" s="21"/>
      <c r="I1215" s="21"/>
      <c r="J1215" s="21"/>
      <c r="K1215" s="21"/>
      <c r="L1215" s="13"/>
      <c r="M1215" s="13"/>
      <c r="N1215" s="13"/>
      <c r="O1215" s="13"/>
      <c r="P1215" s="15"/>
      <c r="Q1215" s="13"/>
      <c r="R1215" s="13"/>
      <c r="S1215" s="13"/>
      <c r="T1215" s="13"/>
      <c r="U1215" s="13"/>
      <c r="V1215" s="13"/>
      <c r="W1215" s="13"/>
      <c r="X1215" s="13"/>
      <c r="Y1215" s="13"/>
      <c r="Z1215" s="13"/>
      <c r="AA1215" s="13"/>
      <c r="AB1215" s="13"/>
      <c r="AC1215" s="13"/>
      <c r="AD1215" s="13"/>
      <c r="AE1215" s="13"/>
      <c r="AF1215" s="13"/>
      <c r="AG1215" s="13"/>
      <c r="AH1215" s="13"/>
      <c r="AI1215" s="13"/>
      <c r="AJ1215" s="13"/>
      <c r="AK1215" s="13"/>
      <c r="AL1215" s="13"/>
      <c r="AM1215" s="13"/>
      <c r="AN1215" s="13"/>
      <c r="AO1215" s="13"/>
      <c r="AP1215" s="13"/>
      <c r="AQ1215" s="13"/>
      <c r="AR1215" s="13"/>
      <c r="AS1215" s="13"/>
    </row>
    <row r="1216" spans="1:45">
      <c r="A1216" s="10"/>
      <c r="B1216" s="10"/>
      <c r="C1216" s="10"/>
      <c r="D1216" s="10"/>
      <c r="E1216" s="21"/>
      <c r="F1216" s="21"/>
      <c r="G1216" s="21"/>
      <c r="H1216" s="21"/>
      <c r="I1216" s="21"/>
      <c r="J1216" s="21"/>
      <c r="K1216" s="21"/>
      <c r="L1216" s="13"/>
      <c r="M1216" s="13"/>
      <c r="N1216" s="13"/>
      <c r="O1216" s="13"/>
      <c r="P1216" s="15"/>
      <c r="Q1216" s="13"/>
      <c r="R1216" s="13"/>
      <c r="S1216" s="13"/>
      <c r="T1216" s="13"/>
      <c r="U1216" s="13"/>
      <c r="V1216" s="13"/>
      <c r="W1216" s="13"/>
      <c r="X1216" s="13"/>
      <c r="Y1216" s="13"/>
      <c r="Z1216" s="13"/>
      <c r="AA1216" s="13"/>
      <c r="AB1216" s="13"/>
      <c r="AC1216" s="13"/>
      <c r="AD1216" s="13"/>
      <c r="AE1216" s="13"/>
      <c r="AF1216" s="13"/>
      <c r="AG1216" s="13"/>
      <c r="AH1216" s="13"/>
      <c r="AI1216" s="13"/>
      <c r="AJ1216" s="13"/>
      <c r="AK1216" s="13"/>
      <c r="AL1216" s="13"/>
      <c r="AM1216" s="13"/>
      <c r="AN1216" s="13"/>
      <c r="AO1216" s="13"/>
      <c r="AP1216" s="13"/>
      <c r="AQ1216" s="13"/>
      <c r="AR1216" s="13"/>
      <c r="AS1216" s="13"/>
    </row>
    <row r="1217" spans="1:45">
      <c r="A1217" s="10"/>
      <c r="B1217" s="10"/>
      <c r="C1217" s="10"/>
      <c r="D1217" s="10"/>
      <c r="E1217" s="21"/>
      <c r="F1217" s="21"/>
      <c r="G1217" s="21"/>
      <c r="H1217" s="21"/>
      <c r="I1217" s="21"/>
      <c r="J1217" s="21"/>
      <c r="K1217" s="21"/>
      <c r="L1217" s="13"/>
      <c r="M1217" s="13"/>
      <c r="N1217" s="13"/>
      <c r="O1217" s="13"/>
      <c r="P1217" s="15"/>
      <c r="Q1217" s="13"/>
      <c r="R1217" s="13"/>
      <c r="S1217" s="13"/>
      <c r="T1217" s="13"/>
      <c r="U1217" s="13"/>
      <c r="V1217" s="13"/>
      <c r="W1217" s="13"/>
      <c r="X1217" s="13"/>
      <c r="Y1217" s="13"/>
      <c r="Z1217" s="13"/>
      <c r="AA1217" s="13"/>
      <c r="AB1217" s="13"/>
      <c r="AC1217" s="13"/>
      <c r="AD1217" s="13"/>
      <c r="AE1217" s="13"/>
      <c r="AF1217" s="13"/>
      <c r="AG1217" s="13"/>
      <c r="AH1217" s="13"/>
      <c r="AI1217" s="13"/>
      <c r="AJ1217" s="13"/>
      <c r="AK1217" s="13"/>
      <c r="AL1217" s="13"/>
      <c r="AM1217" s="13"/>
      <c r="AN1217" s="13"/>
      <c r="AO1217" s="13"/>
      <c r="AP1217" s="13"/>
      <c r="AQ1217" s="13"/>
      <c r="AR1217" s="13"/>
      <c r="AS1217" s="13"/>
    </row>
    <row r="1218" spans="1:45">
      <c r="A1218" s="10"/>
      <c r="B1218" s="10"/>
      <c r="C1218" s="10"/>
      <c r="D1218" s="10"/>
      <c r="E1218" s="21"/>
      <c r="F1218" s="21"/>
      <c r="G1218" s="21"/>
      <c r="H1218" s="21"/>
      <c r="I1218" s="21"/>
      <c r="J1218" s="21"/>
      <c r="K1218" s="21"/>
      <c r="L1218" s="13"/>
      <c r="M1218" s="13"/>
      <c r="N1218" s="13"/>
      <c r="O1218" s="13"/>
      <c r="P1218" s="15"/>
      <c r="Q1218" s="13"/>
      <c r="R1218" s="13"/>
      <c r="S1218" s="13"/>
      <c r="T1218" s="13"/>
      <c r="U1218" s="13"/>
      <c r="V1218" s="13"/>
      <c r="W1218" s="13"/>
      <c r="X1218" s="13"/>
      <c r="Y1218" s="13"/>
      <c r="Z1218" s="13"/>
      <c r="AA1218" s="13"/>
      <c r="AB1218" s="13"/>
      <c r="AC1218" s="13"/>
      <c r="AD1218" s="13"/>
      <c r="AE1218" s="13"/>
      <c r="AF1218" s="13"/>
      <c r="AG1218" s="13"/>
      <c r="AH1218" s="13"/>
      <c r="AI1218" s="13"/>
      <c r="AJ1218" s="13"/>
      <c r="AK1218" s="13"/>
      <c r="AL1218" s="13"/>
      <c r="AM1218" s="13"/>
      <c r="AN1218" s="13"/>
      <c r="AO1218" s="13"/>
      <c r="AP1218" s="13"/>
      <c r="AQ1218" s="13"/>
      <c r="AR1218" s="13"/>
      <c r="AS1218" s="13"/>
    </row>
    <row r="1219" spans="1:45">
      <c r="A1219" s="10"/>
      <c r="B1219" s="10"/>
      <c r="C1219" s="10"/>
      <c r="D1219" s="10"/>
      <c r="E1219" s="21"/>
      <c r="F1219" s="21"/>
      <c r="G1219" s="21"/>
      <c r="H1219" s="21"/>
      <c r="I1219" s="21"/>
      <c r="J1219" s="21"/>
      <c r="K1219" s="21"/>
      <c r="L1219" s="13"/>
      <c r="M1219" s="13"/>
      <c r="N1219" s="13"/>
      <c r="O1219" s="13"/>
      <c r="P1219" s="15"/>
      <c r="Q1219" s="13"/>
      <c r="R1219" s="13"/>
      <c r="S1219" s="13"/>
      <c r="T1219" s="13"/>
      <c r="U1219" s="13"/>
      <c r="V1219" s="13"/>
      <c r="W1219" s="13"/>
      <c r="X1219" s="13"/>
      <c r="Y1219" s="13"/>
      <c r="Z1219" s="13"/>
      <c r="AA1219" s="13"/>
      <c r="AB1219" s="13"/>
      <c r="AC1219" s="13"/>
      <c r="AD1219" s="13"/>
      <c r="AE1219" s="13"/>
      <c r="AF1219" s="13"/>
      <c r="AG1219" s="13"/>
      <c r="AH1219" s="13"/>
      <c r="AI1219" s="13"/>
      <c r="AJ1219" s="13"/>
      <c r="AK1219" s="13"/>
      <c r="AL1219" s="13"/>
      <c r="AM1219" s="13"/>
      <c r="AN1219" s="13"/>
      <c r="AO1219" s="13"/>
      <c r="AP1219" s="13"/>
      <c r="AQ1219" s="13"/>
      <c r="AR1219" s="13"/>
      <c r="AS1219" s="13"/>
    </row>
    <row r="1220" spans="1:45">
      <c r="A1220" s="10"/>
      <c r="B1220" s="10"/>
      <c r="C1220" s="10"/>
      <c r="D1220" s="10"/>
      <c r="E1220" s="21"/>
      <c r="F1220" s="21"/>
      <c r="G1220" s="21"/>
      <c r="H1220" s="21"/>
      <c r="I1220" s="21"/>
      <c r="J1220" s="21"/>
      <c r="K1220" s="21"/>
      <c r="L1220" s="13"/>
      <c r="M1220" s="13"/>
      <c r="N1220" s="13"/>
      <c r="O1220" s="13"/>
      <c r="P1220" s="15"/>
      <c r="Q1220" s="13"/>
      <c r="R1220" s="13"/>
      <c r="S1220" s="13"/>
      <c r="T1220" s="13"/>
      <c r="U1220" s="13"/>
      <c r="V1220" s="13"/>
      <c r="W1220" s="13"/>
      <c r="X1220" s="13"/>
      <c r="Y1220" s="13"/>
      <c r="Z1220" s="13"/>
      <c r="AA1220" s="13"/>
      <c r="AB1220" s="13"/>
      <c r="AC1220" s="13"/>
      <c r="AD1220" s="13"/>
      <c r="AE1220" s="13"/>
      <c r="AF1220" s="13"/>
      <c r="AG1220" s="13"/>
      <c r="AH1220" s="13"/>
      <c r="AI1220" s="13"/>
      <c r="AJ1220" s="13"/>
      <c r="AK1220" s="13"/>
      <c r="AL1220" s="13"/>
      <c r="AM1220" s="13"/>
      <c r="AN1220" s="13"/>
      <c r="AO1220" s="13"/>
      <c r="AP1220" s="13"/>
      <c r="AQ1220" s="13"/>
      <c r="AR1220" s="13"/>
      <c r="AS1220" s="13"/>
    </row>
    <row r="1221" spans="1:45">
      <c r="A1221" s="10"/>
      <c r="B1221" s="10"/>
      <c r="C1221" s="10"/>
      <c r="D1221" s="10"/>
      <c r="E1221" s="21"/>
      <c r="F1221" s="21"/>
      <c r="G1221" s="21"/>
      <c r="H1221" s="21"/>
      <c r="I1221" s="21"/>
      <c r="J1221" s="21"/>
      <c r="K1221" s="21"/>
      <c r="L1221" s="13"/>
      <c r="M1221" s="13"/>
      <c r="N1221" s="13"/>
      <c r="O1221" s="13"/>
      <c r="P1221" s="15"/>
      <c r="Q1221" s="13"/>
      <c r="R1221" s="13"/>
      <c r="S1221" s="13"/>
      <c r="T1221" s="13"/>
      <c r="U1221" s="13"/>
      <c r="V1221" s="13"/>
      <c r="W1221" s="13"/>
      <c r="X1221" s="13"/>
      <c r="Y1221" s="13"/>
      <c r="Z1221" s="13"/>
      <c r="AA1221" s="13"/>
      <c r="AB1221" s="13"/>
      <c r="AC1221" s="13"/>
      <c r="AD1221" s="13"/>
      <c r="AE1221" s="13"/>
      <c r="AF1221" s="13"/>
      <c r="AG1221" s="13"/>
      <c r="AH1221" s="13"/>
      <c r="AI1221" s="13"/>
      <c r="AJ1221" s="13"/>
      <c r="AK1221" s="13"/>
      <c r="AL1221" s="13"/>
      <c r="AM1221" s="13"/>
      <c r="AN1221" s="13"/>
      <c r="AO1221" s="13"/>
      <c r="AP1221" s="13"/>
      <c r="AQ1221" s="13"/>
      <c r="AR1221" s="13"/>
      <c r="AS1221" s="13"/>
    </row>
    <row r="1222" spans="1:45">
      <c r="A1222" s="10"/>
      <c r="B1222" s="10"/>
      <c r="C1222" s="10"/>
      <c r="D1222" s="10"/>
      <c r="E1222" s="21"/>
      <c r="F1222" s="21"/>
      <c r="G1222" s="21"/>
      <c r="H1222" s="21"/>
      <c r="I1222" s="21"/>
      <c r="J1222" s="21"/>
      <c r="K1222" s="21"/>
      <c r="L1222" s="13"/>
      <c r="M1222" s="13"/>
      <c r="N1222" s="13"/>
      <c r="O1222" s="13"/>
      <c r="P1222" s="15"/>
      <c r="Q1222" s="13"/>
      <c r="R1222" s="13"/>
      <c r="S1222" s="13"/>
      <c r="T1222" s="13"/>
      <c r="U1222" s="13"/>
      <c r="V1222" s="13"/>
      <c r="W1222" s="13"/>
      <c r="X1222" s="13"/>
      <c r="Y1222" s="13"/>
      <c r="Z1222" s="13"/>
      <c r="AA1222" s="13"/>
      <c r="AB1222" s="13"/>
      <c r="AC1222" s="13"/>
      <c r="AD1222" s="13"/>
      <c r="AE1222" s="13"/>
      <c r="AF1222" s="13"/>
      <c r="AG1222" s="13"/>
      <c r="AH1222" s="13"/>
      <c r="AI1222" s="13"/>
      <c r="AJ1222" s="13"/>
      <c r="AK1222" s="13"/>
      <c r="AL1222" s="13"/>
      <c r="AM1222" s="13"/>
      <c r="AN1222" s="13"/>
      <c r="AO1222" s="13"/>
      <c r="AP1222" s="13"/>
      <c r="AQ1222" s="13"/>
      <c r="AR1222" s="13"/>
      <c r="AS1222" s="13"/>
    </row>
    <row r="1223" spans="1:45">
      <c r="A1223" s="10"/>
      <c r="B1223" s="10"/>
      <c r="C1223" s="10"/>
      <c r="D1223" s="10"/>
      <c r="E1223" s="21"/>
      <c r="F1223" s="21"/>
      <c r="G1223" s="21"/>
      <c r="H1223" s="21"/>
      <c r="I1223" s="21"/>
      <c r="J1223" s="21"/>
      <c r="K1223" s="21"/>
      <c r="L1223" s="13"/>
      <c r="M1223" s="13"/>
      <c r="N1223" s="13"/>
      <c r="O1223" s="13"/>
      <c r="P1223" s="15"/>
      <c r="Q1223" s="13"/>
      <c r="R1223" s="13"/>
      <c r="S1223" s="13"/>
      <c r="T1223" s="13"/>
      <c r="U1223" s="13"/>
      <c r="V1223" s="13"/>
      <c r="W1223" s="13"/>
      <c r="X1223" s="13"/>
      <c r="Y1223" s="13"/>
      <c r="Z1223" s="13"/>
      <c r="AA1223" s="13"/>
      <c r="AB1223" s="13"/>
      <c r="AC1223" s="13"/>
      <c r="AD1223" s="13"/>
      <c r="AE1223" s="13"/>
      <c r="AF1223" s="13"/>
      <c r="AG1223" s="13"/>
      <c r="AH1223" s="13"/>
      <c r="AI1223" s="13"/>
      <c r="AJ1223" s="13"/>
      <c r="AK1223" s="13"/>
      <c r="AL1223" s="13"/>
      <c r="AM1223" s="13"/>
      <c r="AN1223" s="13"/>
      <c r="AO1223" s="13"/>
      <c r="AP1223" s="13"/>
      <c r="AQ1223" s="13"/>
      <c r="AR1223" s="13"/>
      <c r="AS1223" s="13"/>
    </row>
    <row r="1224" spans="1:45">
      <c r="A1224" s="10"/>
      <c r="B1224" s="10"/>
      <c r="C1224" s="10"/>
      <c r="D1224" s="10"/>
      <c r="E1224" s="21"/>
      <c r="F1224" s="21"/>
      <c r="G1224" s="21"/>
      <c r="H1224" s="21"/>
      <c r="I1224" s="21"/>
      <c r="J1224" s="21"/>
      <c r="K1224" s="21"/>
      <c r="L1224" s="13"/>
      <c r="M1224" s="13"/>
      <c r="N1224" s="13"/>
      <c r="O1224" s="13"/>
      <c r="P1224" s="15"/>
      <c r="Q1224" s="13"/>
      <c r="R1224" s="13"/>
      <c r="S1224" s="13"/>
      <c r="T1224" s="13"/>
      <c r="U1224" s="13"/>
      <c r="V1224" s="13"/>
      <c r="W1224" s="13"/>
      <c r="X1224" s="13"/>
      <c r="Y1224" s="13"/>
      <c r="Z1224" s="13"/>
      <c r="AA1224" s="13"/>
      <c r="AB1224" s="13"/>
      <c r="AC1224" s="13"/>
      <c r="AD1224" s="13"/>
      <c r="AE1224" s="13"/>
      <c r="AF1224" s="13"/>
      <c r="AG1224" s="13"/>
      <c r="AH1224" s="13"/>
      <c r="AI1224" s="13"/>
      <c r="AJ1224" s="13"/>
      <c r="AK1224" s="13"/>
      <c r="AL1224" s="13"/>
      <c r="AM1224" s="13"/>
      <c r="AN1224" s="13"/>
      <c r="AO1224" s="13"/>
      <c r="AP1224" s="13"/>
      <c r="AQ1224" s="13"/>
      <c r="AR1224" s="13"/>
      <c r="AS1224" s="13"/>
    </row>
    <row r="1225" spans="1:45">
      <c r="A1225" s="10"/>
      <c r="B1225" s="10"/>
      <c r="C1225" s="10"/>
      <c r="D1225" s="10"/>
      <c r="E1225" s="21"/>
      <c r="F1225" s="21"/>
      <c r="G1225" s="21"/>
      <c r="H1225" s="21"/>
      <c r="I1225" s="21"/>
      <c r="J1225" s="21"/>
      <c r="K1225" s="21"/>
      <c r="L1225" s="13"/>
      <c r="M1225" s="13"/>
      <c r="N1225" s="13"/>
      <c r="O1225" s="13"/>
      <c r="P1225" s="15"/>
      <c r="Q1225" s="13"/>
      <c r="R1225" s="13"/>
      <c r="S1225" s="13"/>
      <c r="T1225" s="13"/>
      <c r="U1225" s="13"/>
      <c r="V1225" s="13"/>
      <c r="W1225" s="13"/>
      <c r="X1225" s="13"/>
      <c r="Y1225" s="13"/>
      <c r="Z1225" s="13"/>
      <c r="AA1225" s="13"/>
      <c r="AB1225" s="13"/>
      <c r="AC1225" s="13"/>
      <c r="AD1225" s="13"/>
      <c r="AE1225" s="13"/>
      <c r="AF1225" s="13"/>
      <c r="AG1225" s="13"/>
      <c r="AH1225" s="13"/>
      <c r="AI1225" s="13"/>
      <c r="AJ1225" s="13"/>
      <c r="AK1225" s="13"/>
      <c r="AL1225" s="13"/>
      <c r="AM1225" s="13"/>
      <c r="AN1225" s="13"/>
      <c r="AO1225" s="13"/>
      <c r="AP1225" s="13"/>
      <c r="AQ1225" s="13"/>
      <c r="AR1225" s="13"/>
      <c r="AS1225" s="13"/>
    </row>
    <row r="1226" spans="1:45">
      <c r="A1226" s="10"/>
      <c r="B1226" s="10"/>
      <c r="C1226" s="10"/>
      <c r="D1226" s="10"/>
      <c r="E1226" s="21"/>
      <c r="F1226" s="21"/>
      <c r="G1226" s="21"/>
      <c r="H1226" s="21"/>
      <c r="I1226" s="21"/>
      <c r="J1226" s="21"/>
      <c r="K1226" s="21"/>
      <c r="L1226" s="13"/>
      <c r="M1226" s="13"/>
      <c r="N1226" s="13"/>
      <c r="O1226" s="13"/>
      <c r="P1226" s="15"/>
      <c r="Q1226" s="13"/>
      <c r="R1226" s="13"/>
      <c r="S1226" s="13"/>
      <c r="T1226" s="13"/>
      <c r="U1226" s="13"/>
      <c r="V1226" s="13"/>
      <c r="W1226" s="13"/>
      <c r="X1226" s="13"/>
      <c r="Y1226" s="13"/>
      <c r="Z1226" s="13"/>
      <c r="AA1226" s="13"/>
      <c r="AB1226" s="13"/>
      <c r="AC1226" s="13"/>
      <c r="AD1226" s="13"/>
      <c r="AE1226" s="13"/>
      <c r="AF1226" s="13"/>
      <c r="AG1226" s="13"/>
      <c r="AH1226" s="13"/>
      <c r="AI1226" s="13"/>
      <c r="AJ1226" s="13"/>
      <c r="AK1226" s="13"/>
      <c r="AL1226" s="13"/>
      <c r="AM1226" s="13"/>
      <c r="AN1226" s="13"/>
      <c r="AO1226" s="13"/>
      <c r="AP1226" s="13"/>
      <c r="AQ1226" s="13"/>
      <c r="AR1226" s="13"/>
      <c r="AS1226" s="13"/>
    </row>
    <row r="1227" spans="1:45">
      <c r="A1227" s="10"/>
      <c r="B1227" s="10"/>
      <c r="C1227" s="10"/>
      <c r="D1227" s="10"/>
      <c r="E1227" s="21"/>
      <c r="F1227" s="21"/>
      <c r="G1227" s="21"/>
      <c r="H1227" s="21"/>
      <c r="I1227" s="21"/>
      <c r="J1227" s="21"/>
      <c r="K1227" s="21"/>
      <c r="L1227" s="13"/>
      <c r="M1227" s="13"/>
      <c r="N1227" s="13"/>
      <c r="O1227" s="13"/>
      <c r="P1227" s="15"/>
      <c r="Q1227" s="13"/>
      <c r="R1227" s="13"/>
      <c r="S1227" s="13"/>
      <c r="T1227" s="13"/>
      <c r="U1227" s="13"/>
      <c r="V1227" s="13"/>
      <c r="W1227" s="13"/>
      <c r="X1227" s="13"/>
      <c r="Y1227" s="13"/>
      <c r="Z1227" s="13"/>
      <c r="AA1227" s="13"/>
      <c r="AB1227" s="13"/>
      <c r="AC1227" s="13"/>
      <c r="AD1227" s="13"/>
      <c r="AE1227" s="13"/>
      <c r="AF1227" s="13"/>
      <c r="AG1227" s="13"/>
      <c r="AH1227" s="13"/>
      <c r="AI1227" s="13"/>
      <c r="AJ1227" s="13"/>
      <c r="AK1227" s="13"/>
      <c r="AL1227" s="13"/>
      <c r="AM1227" s="13"/>
      <c r="AN1227" s="13"/>
      <c r="AO1227" s="13"/>
      <c r="AP1227" s="13"/>
      <c r="AQ1227" s="13"/>
      <c r="AR1227" s="13"/>
      <c r="AS1227" s="13"/>
    </row>
    <row r="1228" spans="1:45">
      <c r="A1228" s="10"/>
      <c r="B1228" s="10"/>
      <c r="C1228" s="10"/>
      <c r="D1228" s="10"/>
      <c r="E1228" s="21"/>
      <c r="F1228" s="21"/>
      <c r="G1228" s="21"/>
      <c r="H1228" s="21"/>
      <c r="I1228" s="21"/>
      <c r="J1228" s="21"/>
      <c r="K1228" s="21"/>
      <c r="L1228" s="13"/>
      <c r="M1228" s="13"/>
      <c r="N1228" s="13"/>
      <c r="O1228" s="13"/>
      <c r="P1228" s="15"/>
      <c r="Q1228" s="13"/>
      <c r="R1228" s="13"/>
      <c r="S1228" s="13"/>
      <c r="T1228" s="13"/>
      <c r="U1228" s="13"/>
      <c r="V1228" s="13"/>
      <c r="W1228" s="13"/>
      <c r="X1228" s="13"/>
      <c r="Y1228" s="13"/>
      <c r="Z1228" s="13"/>
      <c r="AA1228" s="13"/>
      <c r="AB1228" s="13"/>
      <c r="AC1228" s="13"/>
      <c r="AD1228" s="13"/>
      <c r="AE1228" s="13"/>
      <c r="AF1228" s="13"/>
      <c r="AG1228" s="13"/>
      <c r="AH1228" s="13"/>
      <c r="AI1228" s="13"/>
      <c r="AJ1228" s="13"/>
      <c r="AK1228" s="13"/>
      <c r="AL1228" s="13"/>
      <c r="AM1228" s="13"/>
      <c r="AN1228" s="13"/>
      <c r="AO1228" s="13"/>
      <c r="AP1228" s="13"/>
      <c r="AQ1228" s="13"/>
      <c r="AR1228" s="13"/>
      <c r="AS1228" s="13"/>
    </row>
    <row r="1229" spans="1:45">
      <c r="A1229" s="10"/>
      <c r="B1229" s="10"/>
      <c r="C1229" s="10"/>
      <c r="D1229" s="10"/>
      <c r="E1229" s="21"/>
      <c r="F1229" s="21"/>
      <c r="G1229" s="21"/>
      <c r="H1229" s="21"/>
      <c r="I1229" s="21"/>
      <c r="J1229" s="21"/>
      <c r="K1229" s="21"/>
      <c r="L1229" s="13"/>
      <c r="M1229" s="13"/>
      <c r="N1229" s="13"/>
      <c r="O1229" s="13"/>
      <c r="P1229" s="15"/>
      <c r="Q1229" s="13"/>
      <c r="R1229" s="13"/>
      <c r="S1229" s="13"/>
      <c r="T1229" s="13"/>
      <c r="U1229" s="13"/>
      <c r="V1229" s="13"/>
      <c r="W1229" s="13"/>
      <c r="X1229" s="13"/>
      <c r="Y1229" s="13"/>
      <c r="Z1229" s="13"/>
      <c r="AA1229" s="13"/>
      <c r="AB1229" s="13"/>
      <c r="AC1229" s="13"/>
      <c r="AD1229" s="13"/>
      <c r="AE1229" s="13"/>
      <c r="AF1229" s="13"/>
      <c r="AG1229" s="13"/>
      <c r="AH1229" s="13"/>
      <c r="AI1229" s="13"/>
      <c r="AJ1229" s="13"/>
      <c r="AK1229" s="13"/>
      <c r="AL1229" s="13"/>
      <c r="AM1229" s="13"/>
      <c r="AN1229" s="13"/>
      <c r="AO1229" s="13"/>
      <c r="AP1229" s="13"/>
      <c r="AQ1229" s="13"/>
      <c r="AR1229" s="13"/>
      <c r="AS1229" s="13"/>
    </row>
    <row r="1230" spans="1:45">
      <c r="A1230" s="10"/>
      <c r="B1230" s="10"/>
      <c r="C1230" s="10"/>
      <c r="D1230" s="10"/>
      <c r="E1230" s="21"/>
      <c r="F1230" s="21"/>
      <c r="G1230" s="21"/>
      <c r="H1230" s="21"/>
      <c r="I1230" s="21"/>
      <c r="J1230" s="21"/>
      <c r="K1230" s="21"/>
      <c r="L1230" s="13"/>
      <c r="M1230" s="13"/>
      <c r="N1230" s="13"/>
      <c r="O1230" s="13"/>
      <c r="P1230" s="15"/>
      <c r="Q1230" s="13"/>
      <c r="R1230" s="13"/>
      <c r="S1230" s="13"/>
      <c r="T1230" s="13"/>
      <c r="U1230" s="13"/>
      <c r="V1230" s="13"/>
      <c r="W1230" s="13"/>
      <c r="X1230" s="13"/>
      <c r="Y1230" s="13"/>
      <c r="Z1230" s="13"/>
      <c r="AA1230" s="13"/>
      <c r="AB1230" s="13"/>
      <c r="AC1230" s="13"/>
      <c r="AD1230" s="13"/>
      <c r="AE1230" s="13"/>
      <c r="AF1230" s="13"/>
      <c r="AG1230" s="13"/>
      <c r="AH1230" s="13"/>
      <c r="AI1230" s="13"/>
      <c r="AJ1230" s="13"/>
      <c r="AK1230" s="13"/>
      <c r="AL1230" s="13"/>
      <c r="AM1230" s="13"/>
      <c r="AN1230" s="13"/>
      <c r="AO1230" s="13"/>
      <c r="AP1230" s="13"/>
      <c r="AQ1230" s="13"/>
      <c r="AR1230" s="13"/>
      <c r="AS1230" s="13"/>
    </row>
    <row r="1231" spans="1:45">
      <c r="A1231" s="10"/>
      <c r="B1231" s="10"/>
      <c r="C1231" s="10"/>
      <c r="D1231" s="10"/>
      <c r="E1231" s="21"/>
      <c r="F1231" s="21"/>
      <c r="G1231" s="21"/>
      <c r="H1231" s="21"/>
      <c r="I1231" s="21"/>
      <c r="J1231" s="21"/>
      <c r="K1231" s="21"/>
      <c r="L1231" s="13"/>
      <c r="M1231" s="13"/>
      <c r="N1231" s="13"/>
      <c r="O1231" s="13"/>
      <c r="P1231" s="15"/>
      <c r="Q1231" s="13"/>
      <c r="R1231" s="13"/>
      <c r="S1231" s="13"/>
      <c r="T1231" s="13"/>
      <c r="U1231" s="13"/>
      <c r="V1231" s="13"/>
      <c r="W1231" s="13"/>
      <c r="X1231" s="13"/>
      <c r="Y1231" s="13"/>
      <c r="Z1231" s="13"/>
      <c r="AA1231" s="13"/>
      <c r="AB1231" s="13"/>
      <c r="AC1231" s="13"/>
      <c r="AD1231" s="13"/>
      <c r="AE1231" s="13"/>
      <c r="AF1231" s="13"/>
      <c r="AG1231" s="13"/>
      <c r="AH1231" s="13"/>
      <c r="AI1231" s="13"/>
      <c r="AJ1231" s="13"/>
      <c r="AK1231" s="13"/>
      <c r="AL1231" s="13"/>
      <c r="AM1231" s="13"/>
      <c r="AN1231" s="13"/>
      <c r="AO1231" s="13"/>
      <c r="AP1231" s="13"/>
      <c r="AQ1231" s="13"/>
      <c r="AR1231" s="13"/>
      <c r="AS1231" s="13"/>
    </row>
    <row r="1232" spans="1:45">
      <c r="A1232" s="10"/>
      <c r="B1232" s="10"/>
      <c r="C1232" s="10"/>
      <c r="D1232" s="10"/>
      <c r="E1232" s="21"/>
      <c r="F1232" s="21"/>
      <c r="G1232" s="21"/>
      <c r="H1232" s="21"/>
      <c r="I1232" s="21"/>
      <c r="J1232" s="21"/>
      <c r="K1232" s="21"/>
      <c r="L1232" s="13"/>
      <c r="M1232" s="13"/>
      <c r="N1232" s="13"/>
      <c r="O1232" s="13"/>
      <c r="P1232" s="15"/>
      <c r="Q1232" s="13"/>
      <c r="R1232" s="13"/>
      <c r="S1232" s="13"/>
      <c r="T1232" s="13"/>
      <c r="U1232" s="13"/>
      <c r="V1232" s="13"/>
      <c r="W1232" s="13"/>
      <c r="X1232" s="13"/>
      <c r="Y1232" s="13"/>
      <c r="Z1232" s="13"/>
      <c r="AA1232" s="13"/>
      <c r="AB1232" s="13"/>
      <c r="AC1232" s="13"/>
      <c r="AD1232" s="13"/>
      <c r="AE1232" s="13"/>
      <c r="AF1232" s="13"/>
      <c r="AG1232" s="13"/>
      <c r="AH1232" s="13"/>
      <c r="AI1232" s="13"/>
      <c r="AJ1232" s="13"/>
      <c r="AK1232" s="13"/>
      <c r="AL1232" s="13"/>
      <c r="AM1232" s="13"/>
      <c r="AN1232" s="13"/>
      <c r="AO1232" s="13"/>
      <c r="AP1232" s="13"/>
      <c r="AQ1232" s="13"/>
      <c r="AR1232" s="13"/>
      <c r="AS1232" s="13"/>
    </row>
    <row r="1233" spans="1:45">
      <c r="A1233" s="10"/>
      <c r="B1233" s="10"/>
      <c r="C1233" s="10"/>
      <c r="D1233" s="10"/>
      <c r="E1233" s="21"/>
      <c r="F1233" s="21"/>
      <c r="G1233" s="21"/>
      <c r="H1233" s="21"/>
      <c r="I1233" s="21"/>
      <c r="J1233" s="21"/>
      <c r="K1233" s="21"/>
      <c r="L1233" s="13"/>
      <c r="M1233" s="13"/>
      <c r="N1233" s="13"/>
      <c r="O1233" s="13"/>
      <c r="P1233" s="15"/>
      <c r="Q1233" s="13"/>
      <c r="R1233" s="13"/>
      <c r="S1233" s="13"/>
      <c r="T1233" s="13"/>
      <c r="U1233" s="13"/>
      <c r="V1233" s="13"/>
      <c r="W1233" s="13"/>
      <c r="X1233" s="13"/>
      <c r="Y1233" s="13"/>
      <c r="Z1233" s="13"/>
      <c r="AA1233" s="13"/>
      <c r="AB1233" s="13"/>
      <c r="AC1233" s="13"/>
      <c r="AD1233" s="13"/>
      <c r="AE1233" s="13"/>
      <c r="AF1233" s="13"/>
      <c r="AG1233" s="13"/>
      <c r="AH1233" s="13"/>
      <c r="AI1233" s="13"/>
      <c r="AJ1233" s="13"/>
      <c r="AK1233" s="13"/>
      <c r="AL1233" s="13"/>
      <c r="AM1233" s="13"/>
      <c r="AN1233" s="13"/>
      <c r="AO1233" s="13"/>
      <c r="AP1233" s="13"/>
      <c r="AQ1233" s="13"/>
      <c r="AR1233" s="13"/>
      <c r="AS1233" s="13"/>
    </row>
    <row r="1234" spans="1:45">
      <c r="A1234" s="10"/>
      <c r="B1234" s="10"/>
      <c r="C1234" s="10"/>
      <c r="D1234" s="10"/>
      <c r="E1234" s="21"/>
      <c r="F1234" s="21"/>
      <c r="G1234" s="21"/>
      <c r="H1234" s="21"/>
      <c r="I1234" s="21"/>
      <c r="J1234" s="21"/>
      <c r="K1234" s="21"/>
      <c r="L1234" s="13"/>
      <c r="M1234" s="13"/>
      <c r="N1234" s="13"/>
      <c r="O1234" s="13"/>
      <c r="P1234" s="15"/>
      <c r="Q1234" s="13"/>
      <c r="R1234" s="13"/>
      <c r="S1234" s="13"/>
      <c r="T1234" s="13"/>
      <c r="U1234" s="13"/>
      <c r="V1234" s="13"/>
      <c r="W1234" s="13"/>
      <c r="X1234" s="13"/>
      <c r="Y1234" s="13"/>
      <c r="Z1234" s="13"/>
      <c r="AA1234" s="13"/>
      <c r="AB1234" s="13"/>
      <c r="AC1234" s="13"/>
      <c r="AD1234" s="13"/>
      <c r="AE1234" s="13"/>
      <c r="AF1234" s="13"/>
      <c r="AG1234" s="13"/>
      <c r="AH1234" s="13"/>
      <c r="AI1234" s="13"/>
      <c r="AJ1234" s="13"/>
      <c r="AK1234" s="13"/>
      <c r="AL1234" s="13"/>
      <c r="AM1234" s="13"/>
      <c r="AN1234" s="13"/>
      <c r="AO1234" s="13"/>
      <c r="AP1234" s="13"/>
      <c r="AQ1234" s="13"/>
      <c r="AR1234" s="13"/>
      <c r="AS1234" s="13"/>
    </row>
    <row r="1235" spans="1:45">
      <c r="A1235" s="10"/>
      <c r="B1235" s="10"/>
      <c r="C1235" s="10"/>
      <c r="D1235" s="10"/>
      <c r="E1235" s="21"/>
      <c r="F1235" s="21"/>
      <c r="G1235" s="21"/>
      <c r="H1235" s="21"/>
      <c r="I1235" s="21"/>
      <c r="J1235" s="21"/>
      <c r="K1235" s="21"/>
      <c r="L1235" s="13"/>
      <c r="M1235" s="13"/>
      <c r="N1235" s="13"/>
      <c r="O1235" s="13"/>
      <c r="P1235" s="15"/>
      <c r="Q1235" s="13"/>
      <c r="R1235" s="13"/>
      <c r="S1235" s="13"/>
      <c r="T1235" s="13"/>
      <c r="U1235" s="13"/>
      <c r="V1235" s="13"/>
      <c r="W1235" s="13"/>
      <c r="X1235" s="13"/>
      <c r="Y1235" s="13"/>
      <c r="Z1235" s="13"/>
      <c r="AA1235" s="13"/>
      <c r="AB1235" s="13"/>
      <c r="AC1235" s="13"/>
      <c r="AD1235" s="13"/>
      <c r="AE1235" s="13"/>
      <c r="AF1235" s="13"/>
      <c r="AG1235" s="13"/>
      <c r="AH1235" s="13"/>
      <c r="AI1235" s="13"/>
      <c r="AJ1235" s="13"/>
      <c r="AK1235" s="13"/>
      <c r="AL1235" s="13"/>
      <c r="AM1235" s="13"/>
      <c r="AN1235" s="13"/>
      <c r="AO1235" s="13"/>
      <c r="AP1235" s="13"/>
      <c r="AQ1235" s="13"/>
      <c r="AR1235" s="13"/>
      <c r="AS1235" s="13"/>
    </row>
    <row r="1236" spans="1:45">
      <c r="A1236" s="10"/>
      <c r="B1236" s="10"/>
      <c r="C1236" s="10"/>
      <c r="D1236" s="10"/>
      <c r="E1236" s="21"/>
      <c r="F1236" s="21"/>
      <c r="G1236" s="21"/>
      <c r="H1236" s="21"/>
      <c r="I1236" s="21"/>
      <c r="J1236" s="21"/>
      <c r="K1236" s="21"/>
      <c r="L1236" s="13"/>
      <c r="M1236" s="13"/>
      <c r="N1236" s="13"/>
      <c r="O1236" s="13"/>
      <c r="P1236" s="15"/>
      <c r="Q1236" s="13"/>
      <c r="R1236" s="13"/>
      <c r="S1236" s="13"/>
      <c r="T1236" s="13"/>
      <c r="U1236" s="13"/>
      <c r="V1236" s="13"/>
      <c r="W1236" s="13"/>
      <c r="X1236" s="13"/>
      <c r="Y1236" s="13"/>
      <c r="Z1236" s="13"/>
      <c r="AA1236" s="13"/>
      <c r="AB1236" s="13"/>
      <c r="AC1236" s="13"/>
      <c r="AD1236" s="13"/>
      <c r="AE1236" s="13"/>
      <c r="AF1236" s="13"/>
      <c r="AG1236" s="13"/>
      <c r="AH1236" s="13"/>
      <c r="AI1236" s="13"/>
      <c r="AJ1236" s="13"/>
      <c r="AK1236" s="13"/>
      <c r="AL1236" s="13"/>
      <c r="AM1236" s="13"/>
      <c r="AN1236" s="13"/>
      <c r="AO1236" s="13"/>
      <c r="AP1236" s="13"/>
      <c r="AQ1236" s="13"/>
      <c r="AR1236" s="13"/>
      <c r="AS1236" s="13"/>
    </row>
    <row r="1237" spans="1:45">
      <c r="A1237" s="10"/>
      <c r="B1237" s="10"/>
      <c r="C1237" s="10"/>
      <c r="D1237" s="10"/>
      <c r="E1237" s="21"/>
      <c r="F1237" s="21"/>
      <c r="G1237" s="21"/>
      <c r="H1237" s="21"/>
      <c r="I1237" s="21"/>
      <c r="J1237" s="21"/>
      <c r="K1237" s="21"/>
      <c r="L1237" s="13"/>
      <c r="M1237" s="13"/>
      <c r="N1237" s="13"/>
      <c r="O1237" s="13"/>
      <c r="P1237" s="15"/>
      <c r="Q1237" s="13"/>
      <c r="R1237" s="13"/>
      <c r="S1237" s="13"/>
      <c r="T1237" s="13"/>
      <c r="U1237" s="13"/>
      <c r="V1237" s="13"/>
      <c r="W1237" s="13"/>
      <c r="X1237" s="13"/>
      <c r="Y1237" s="13"/>
      <c r="Z1237" s="13"/>
      <c r="AA1237" s="13"/>
      <c r="AB1237" s="13"/>
      <c r="AC1237" s="13"/>
      <c r="AD1237" s="13"/>
      <c r="AE1237" s="13"/>
      <c r="AF1237" s="13"/>
      <c r="AG1237" s="13"/>
      <c r="AH1237" s="13"/>
      <c r="AI1237" s="13"/>
      <c r="AJ1237" s="13"/>
      <c r="AK1237" s="13"/>
      <c r="AL1237" s="13"/>
      <c r="AM1237" s="13"/>
      <c r="AN1237" s="13"/>
      <c r="AO1237" s="13"/>
      <c r="AP1237" s="13"/>
      <c r="AQ1237" s="13"/>
      <c r="AR1237" s="13"/>
      <c r="AS1237" s="13"/>
    </row>
    <row r="1238" spans="1:45">
      <c r="A1238" s="10"/>
      <c r="B1238" s="10"/>
      <c r="C1238" s="10"/>
      <c r="D1238" s="10"/>
      <c r="E1238" s="21"/>
      <c r="F1238" s="21"/>
      <c r="G1238" s="21"/>
      <c r="H1238" s="21"/>
      <c r="I1238" s="21"/>
      <c r="J1238" s="21"/>
      <c r="K1238" s="21"/>
      <c r="L1238" s="13"/>
      <c r="M1238" s="13"/>
      <c r="N1238" s="13"/>
      <c r="O1238" s="13"/>
      <c r="P1238" s="15"/>
      <c r="Q1238" s="13"/>
      <c r="R1238" s="13"/>
      <c r="S1238" s="13"/>
      <c r="T1238" s="13"/>
      <c r="U1238" s="13"/>
      <c r="V1238" s="13"/>
      <c r="W1238" s="13"/>
      <c r="X1238" s="13"/>
      <c r="Y1238" s="13"/>
      <c r="Z1238" s="13"/>
      <c r="AA1238" s="13"/>
      <c r="AB1238" s="13"/>
      <c r="AC1238" s="13"/>
      <c r="AD1238" s="13"/>
      <c r="AE1238" s="13"/>
      <c r="AF1238" s="13"/>
      <c r="AG1238" s="13"/>
      <c r="AH1238" s="13"/>
      <c r="AI1238" s="13"/>
      <c r="AJ1238" s="13"/>
      <c r="AK1238" s="13"/>
      <c r="AL1238" s="13"/>
      <c r="AM1238" s="13"/>
      <c r="AN1238" s="13"/>
      <c r="AO1238" s="13"/>
      <c r="AP1238" s="13"/>
      <c r="AQ1238" s="13"/>
      <c r="AR1238" s="13"/>
      <c r="AS1238" s="13"/>
    </row>
    <row r="1239" spans="1:45">
      <c r="A1239" s="10"/>
      <c r="B1239" s="10"/>
      <c r="C1239" s="10"/>
      <c r="D1239" s="10"/>
      <c r="E1239" s="21"/>
      <c r="F1239" s="21"/>
      <c r="G1239" s="21"/>
      <c r="H1239" s="21"/>
      <c r="I1239" s="21"/>
      <c r="J1239" s="21"/>
      <c r="K1239" s="21"/>
      <c r="L1239" s="13"/>
      <c r="M1239" s="13"/>
      <c r="N1239" s="13"/>
      <c r="O1239" s="13"/>
      <c r="P1239" s="15"/>
      <c r="Q1239" s="13"/>
      <c r="R1239" s="13"/>
      <c r="S1239" s="13"/>
      <c r="T1239" s="13"/>
      <c r="U1239" s="13"/>
      <c r="V1239" s="13"/>
      <c r="W1239" s="13"/>
      <c r="X1239" s="13"/>
      <c r="Y1239" s="13"/>
      <c r="Z1239" s="13"/>
      <c r="AA1239" s="13"/>
      <c r="AB1239" s="13"/>
      <c r="AC1239" s="13"/>
      <c r="AD1239" s="13"/>
      <c r="AE1239" s="13"/>
      <c r="AF1239" s="13"/>
      <c r="AG1239" s="13"/>
      <c r="AH1239" s="13"/>
      <c r="AI1239" s="13"/>
      <c r="AJ1239" s="13"/>
      <c r="AK1239" s="13"/>
      <c r="AL1239" s="13"/>
      <c r="AM1239" s="13"/>
      <c r="AN1239" s="13"/>
      <c r="AO1239" s="13"/>
      <c r="AP1239" s="13"/>
      <c r="AQ1239" s="13"/>
      <c r="AR1239" s="13"/>
      <c r="AS1239" s="13"/>
    </row>
    <row r="1240" spans="1:45">
      <c r="A1240" s="10"/>
      <c r="B1240" s="10"/>
      <c r="C1240" s="10"/>
      <c r="D1240" s="10"/>
      <c r="E1240" s="21"/>
      <c r="F1240" s="21"/>
      <c r="G1240" s="21"/>
      <c r="H1240" s="21"/>
      <c r="I1240" s="21"/>
      <c r="J1240" s="21"/>
      <c r="K1240" s="21"/>
      <c r="L1240" s="13"/>
      <c r="M1240" s="13"/>
      <c r="N1240" s="13"/>
      <c r="O1240" s="13"/>
      <c r="P1240" s="15"/>
      <c r="Q1240" s="13"/>
      <c r="R1240" s="13"/>
      <c r="S1240" s="13"/>
      <c r="T1240" s="13"/>
      <c r="U1240" s="13"/>
      <c r="V1240" s="13"/>
      <c r="W1240" s="13"/>
      <c r="X1240" s="13"/>
      <c r="Y1240" s="13"/>
      <c r="Z1240" s="13"/>
      <c r="AA1240" s="13"/>
      <c r="AB1240" s="13"/>
      <c r="AC1240" s="13"/>
      <c r="AD1240" s="13"/>
      <c r="AE1240" s="13"/>
      <c r="AF1240" s="13"/>
      <c r="AG1240" s="13"/>
      <c r="AH1240" s="13"/>
      <c r="AI1240" s="13"/>
      <c r="AJ1240" s="13"/>
      <c r="AK1240" s="13"/>
      <c r="AL1240" s="13"/>
      <c r="AM1240" s="13"/>
      <c r="AN1240" s="13"/>
      <c r="AO1240" s="13"/>
      <c r="AP1240" s="13"/>
      <c r="AQ1240" s="13"/>
      <c r="AR1240" s="13"/>
      <c r="AS1240" s="13"/>
    </row>
    <row r="1241" spans="1:45">
      <c r="A1241" s="10"/>
      <c r="B1241" s="10"/>
      <c r="C1241" s="10"/>
      <c r="D1241" s="10"/>
      <c r="E1241" s="21"/>
      <c r="F1241" s="21"/>
      <c r="G1241" s="21"/>
      <c r="H1241" s="21"/>
      <c r="I1241" s="21"/>
      <c r="J1241" s="21"/>
      <c r="K1241" s="21"/>
      <c r="L1241" s="13"/>
      <c r="M1241" s="13"/>
      <c r="N1241" s="13"/>
      <c r="O1241" s="13"/>
      <c r="P1241" s="15"/>
      <c r="Q1241" s="13"/>
      <c r="R1241" s="13"/>
      <c r="S1241" s="13"/>
      <c r="T1241" s="13"/>
      <c r="U1241" s="13"/>
      <c r="V1241" s="13"/>
      <c r="W1241" s="13"/>
      <c r="X1241" s="13"/>
      <c r="Y1241" s="13"/>
      <c r="Z1241" s="13"/>
      <c r="AA1241" s="13"/>
      <c r="AB1241" s="13"/>
      <c r="AC1241" s="13"/>
      <c r="AD1241" s="13"/>
      <c r="AE1241" s="13"/>
      <c r="AF1241" s="13"/>
      <c r="AG1241" s="13"/>
      <c r="AH1241" s="13"/>
      <c r="AI1241" s="13"/>
      <c r="AJ1241" s="13"/>
      <c r="AK1241" s="13"/>
      <c r="AL1241" s="13"/>
      <c r="AM1241" s="13"/>
      <c r="AN1241" s="13"/>
      <c r="AO1241" s="13"/>
      <c r="AP1241" s="13"/>
      <c r="AQ1241" s="13"/>
      <c r="AR1241" s="13"/>
      <c r="AS1241" s="13"/>
    </row>
    <row r="1242" spans="1:45">
      <c r="A1242" s="10"/>
      <c r="B1242" s="10"/>
      <c r="C1242" s="10"/>
      <c r="D1242" s="10"/>
      <c r="E1242" s="21"/>
      <c r="F1242" s="21"/>
      <c r="G1242" s="21"/>
      <c r="H1242" s="21"/>
      <c r="I1242" s="21"/>
      <c r="J1242" s="21"/>
      <c r="K1242" s="21"/>
      <c r="L1242" s="13"/>
      <c r="M1242" s="13"/>
      <c r="N1242" s="13"/>
      <c r="O1242" s="13"/>
      <c r="P1242" s="15"/>
      <c r="Q1242" s="13"/>
      <c r="R1242" s="13"/>
      <c r="S1242" s="13"/>
      <c r="T1242" s="13"/>
      <c r="U1242" s="13"/>
      <c r="V1242" s="13"/>
      <c r="W1242" s="13"/>
      <c r="X1242" s="13"/>
      <c r="Y1242" s="13"/>
      <c r="Z1242" s="13"/>
      <c r="AA1242" s="13"/>
      <c r="AB1242" s="13"/>
      <c r="AC1242" s="13"/>
      <c r="AD1242" s="13"/>
      <c r="AE1242" s="13"/>
      <c r="AF1242" s="13"/>
      <c r="AG1242" s="13"/>
      <c r="AH1242" s="13"/>
      <c r="AI1242" s="13"/>
      <c r="AJ1242" s="13"/>
      <c r="AK1242" s="13"/>
      <c r="AL1242" s="13"/>
      <c r="AM1242" s="13"/>
      <c r="AN1242" s="13"/>
      <c r="AO1242" s="13"/>
      <c r="AP1242" s="13"/>
      <c r="AQ1242" s="13"/>
      <c r="AR1242" s="13"/>
      <c r="AS1242" s="13"/>
    </row>
    <row r="1243" spans="1:45">
      <c r="A1243" s="10"/>
      <c r="B1243" s="10"/>
      <c r="C1243" s="10"/>
      <c r="D1243" s="10"/>
      <c r="E1243" s="21"/>
      <c r="F1243" s="21"/>
      <c r="G1243" s="21"/>
      <c r="H1243" s="21"/>
      <c r="I1243" s="21"/>
      <c r="J1243" s="21"/>
      <c r="K1243" s="21"/>
      <c r="L1243" s="13"/>
      <c r="M1243" s="13"/>
      <c r="N1243" s="13"/>
      <c r="O1243" s="13"/>
      <c r="P1243" s="15"/>
      <c r="Q1243" s="13"/>
      <c r="R1243" s="13"/>
      <c r="S1243" s="13"/>
      <c r="T1243" s="13"/>
      <c r="U1243" s="13"/>
      <c r="V1243" s="13"/>
      <c r="W1243" s="13"/>
      <c r="X1243" s="13"/>
      <c r="Y1243" s="13"/>
      <c r="Z1243" s="13"/>
      <c r="AA1243" s="13"/>
      <c r="AB1243" s="13"/>
      <c r="AC1243" s="13"/>
      <c r="AD1243" s="13"/>
      <c r="AE1243" s="13"/>
      <c r="AF1243" s="13"/>
      <c r="AG1243" s="13"/>
      <c r="AH1243" s="13"/>
      <c r="AI1243" s="13"/>
      <c r="AJ1243" s="13"/>
      <c r="AK1243" s="13"/>
      <c r="AL1243" s="13"/>
      <c r="AM1243" s="13"/>
      <c r="AN1243" s="13"/>
      <c r="AO1243" s="13"/>
      <c r="AP1243" s="13"/>
      <c r="AQ1243" s="13"/>
      <c r="AR1243" s="13"/>
      <c r="AS1243" s="13"/>
    </row>
    <row r="1244" spans="1:45">
      <c r="A1244" s="10"/>
      <c r="B1244" s="10"/>
      <c r="C1244" s="10"/>
      <c r="D1244" s="10"/>
      <c r="E1244" s="21"/>
      <c r="F1244" s="21"/>
      <c r="G1244" s="21"/>
      <c r="H1244" s="21"/>
      <c r="I1244" s="21"/>
      <c r="J1244" s="21"/>
      <c r="K1244" s="21"/>
      <c r="L1244" s="13"/>
      <c r="M1244" s="13"/>
      <c r="N1244" s="13"/>
      <c r="O1244" s="13"/>
      <c r="P1244" s="15"/>
      <c r="Q1244" s="13"/>
      <c r="R1244" s="13"/>
      <c r="S1244" s="13"/>
      <c r="T1244" s="13"/>
      <c r="U1244" s="13"/>
      <c r="V1244" s="13"/>
      <c r="W1244" s="13"/>
      <c r="X1244" s="13"/>
      <c r="Y1244" s="13"/>
      <c r="Z1244" s="13"/>
      <c r="AA1244" s="13"/>
      <c r="AB1244" s="13"/>
      <c r="AC1244" s="13"/>
      <c r="AD1244" s="13"/>
      <c r="AE1244" s="13"/>
      <c r="AF1244" s="13"/>
      <c r="AG1244" s="13"/>
      <c r="AH1244" s="13"/>
      <c r="AI1244" s="13"/>
      <c r="AJ1244" s="13"/>
      <c r="AK1244" s="13"/>
      <c r="AL1244" s="13"/>
      <c r="AM1244" s="13"/>
      <c r="AN1244" s="13"/>
      <c r="AO1244" s="13"/>
      <c r="AP1244" s="13"/>
      <c r="AQ1244" s="13"/>
      <c r="AR1244" s="13"/>
      <c r="AS1244" s="13"/>
    </row>
    <row r="1245" spans="1:45">
      <c r="A1245" s="10"/>
      <c r="B1245" s="10"/>
      <c r="C1245" s="10"/>
      <c r="D1245" s="10"/>
      <c r="E1245" s="21"/>
      <c r="F1245" s="21"/>
      <c r="G1245" s="21"/>
      <c r="H1245" s="21"/>
      <c r="I1245" s="21"/>
      <c r="J1245" s="21"/>
      <c r="K1245" s="21"/>
      <c r="L1245" s="13"/>
      <c r="M1245" s="13"/>
      <c r="N1245" s="13"/>
      <c r="O1245" s="13"/>
      <c r="P1245" s="15"/>
      <c r="Q1245" s="13"/>
      <c r="R1245" s="13"/>
      <c r="S1245" s="13"/>
      <c r="T1245" s="13"/>
      <c r="U1245" s="13"/>
      <c r="V1245" s="13"/>
      <c r="W1245" s="13"/>
      <c r="X1245" s="13"/>
      <c r="Y1245" s="13"/>
      <c r="Z1245" s="13"/>
      <c r="AA1245" s="13"/>
      <c r="AB1245" s="13"/>
      <c r="AC1245" s="13"/>
      <c r="AD1245" s="13"/>
      <c r="AE1245" s="13"/>
      <c r="AF1245" s="13"/>
      <c r="AG1245" s="13"/>
      <c r="AH1245" s="13"/>
      <c r="AI1245" s="13"/>
      <c r="AJ1245" s="13"/>
      <c r="AK1245" s="13"/>
      <c r="AL1245" s="13"/>
      <c r="AM1245" s="13"/>
      <c r="AN1245" s="13"/>
      <c r="AO1245" s="13"/>
      <c r="AP1245" s="13"/>
      <c r="AQ1245" s="13"/>
      <c r="AR1245" s="13"/>
      <c r="AS1245" s="13"/>
    </row>
    <row r="1246" spans="1:45">
      <c r="A1246" s="10"/>
      <c r="B1246" s="10"/>
      <c r="C1246" s="10"/>
      <c r="D1246" s="10"/>
      <c r="E1246" s="21"/>
      <c r="F1246" s="21"/>
      <c r="G1246" s="21"/>
      <c r="H1246" s="21"/>
      <c r="I1246" s="21"/>
      <c r="J1246" s="21"/>
      <c r="K1246" s="21"/>
      <c r="L1246" s="13"/>
      <c r="M1246" s="13"/>
      <c r="N1246" s="13"/>
      <c r="O1246" s="13"/>
      <c r="P1246" s="15"/>
      <c r="Q1246" s="13"/>
      <c r="R1246" s="13"/>
      <c r="S1246" s="13"/>
      <c r="T1246" s="13"/>
      <c r="U1246" s="13"/>
      <c r="V1246" s="13"/>
      <c r="W1246" s="13"/>
      <c r="X1246" s="13"/>
      <c r="Y1246" s="13"/>
      <c r="Z1246" s="13"/>
      <c r="AA1246" s="13"/>
      <c r="AB1246" s="13"/>
      <c r="AC1246" s="13"/>
      <c r="AD1246" s="13"/>
      <c r="AE1246" s="13"/>
      <c r="AF1246" s="13"/>
      <c r="AG1246" s="13"/>
      <c r="AH1246" s="13"/>
      <c r="AI1246" s="13"/>
      <c r="AJ1246" s="13"/>
      <c r="AK1246" s="13"/>
      <c r="AL1246" s="13"/>
      <c r="AM1246" s="13"/>
      <c r="AN1246" s="13"/>
      <c r="AO1246" s="13"/>
      <c r="AP1246" s="13"/>
      <c r="AQ1246" s="13"/>
      <c r="AR1246" s="13"/>
      <c r="AS1246" s="13"/>
    </row>
    <row r="1247" spans="1:45">
      <c r="A1247" s="10"/>
      <c r="B1247" s="10"/>
      <c r="C1247" s="10"/>
      <c r="D1247" s="10"/>
      <c r="E1247" s="21"/>
      <c r="F1247" s="21"/>
      <c r="G1247" s="21"/>
      <c r="H1247" s="21"/>
      <c r="I1247" s="21"/>
      <c r="J1247" s="21"/>
      <c r="K1247" s="21"/>
      <c r="L1247" s="13"/>
      <c r="M1247" s="13"/>
      <c r="N1247" s="13"/>
      <c r="O1247" s="13"/>
      <c r="P1247" s="15"/>
      <c r="Q1247" s="13"/>
      <c r="R1247" s="13"/>
      <c r="S1247" s="13"/>
      <c r="T1247" s="13"/>
      <c r="U1247" s="13"/>
      <c r="V1247" s="13"/>
      <c r="W1247" s="13"/>
      <c r="X1247" s="13"/>
      <c r="Y1247" s="13"/>
      <c r="Z1247" s="13"/>
      <c r="AA1247" s="13"/>
      <c r="AB1247" s="13"/>
      <c r="AC1247" s="13"/>
      <c r="AD1247" s="13"/>
      <c r="AE1247" s="13"/>
      <c r="AF1247" s="13"/>
      <c r="AG1247" s="13"/>
      <c r="AH1247" s="13"/>
      <c r="AI1247" s="13"/>
      <c r="AJ1247" s="13"/>
      <c r="AK1247" s="13"/>
      <c r="AL1247" s="13"/>
      <c r="AM1247" s="13"/>
      <c r="AN1247" s="13"/>
      <c r="AO1247" s="13"/>
      <c r="AP1247" s="13"/>
      <c r="AQ1247" s="13"/>
      <c r="AR1247" s="13"/>
      <c r="AS1247" s="13"/>
    </row>
    <row r="1248" spans="1:45">
      <c r="A1248" s="10"/>
      <c r="B1248" s="10"/>
      <c r="C1248" s="10"/>
      <c r="D1248" s="10"/>
      <c r="E1248" s="21"/>
      <c r="F1248" s="21"/>
      <c r="G1248" s="21"/>
      <c r="H1248" s="21"/>
      <c r="I1248" s="21"/>
      <c r="J1248" s="21"/>
      <c r="K1248" s="21"/>
      <c r="L1248" s="13"/>
      <c r="M1248" s="13"/>
      <c r="N1248" s="13"/>
      <c r="O1248" s="13"/>
      <c r="P1248" s="15"/>
      <c r="Q1248" s="13"/>
      <c r="R1248" s="13"/>
      <c r="S1248" s="13"/>
      <c r="T1248" s="13"/>
      <c r="U1248" s="13"/>
      <c r="V1248" s="13"/>
      <c r="W1248" s="13"/>
      <c r="X1248" s="13"/>
      <c r="Y1248" s="13"/>
      <c r="Z1248" s="13"/>
      <c r="AA1248" s="13"/>
      <c r="AB1248" s="13"/>
      <c r="AC1248" s="13"/>
      <c r="AD1248" s="13"/>
      <c r="AE1248" s="13"/>
      <c r="AF1248" s="13"/>
      <c r="AG1248" s="13"/>
      <c r="AH1248" s="13"/>
      <c r="AI1248" s="13"/>
      <c r="AJ1248" s="13"/>
      <c r="AK1248" s="13"/>
      <c r="AL1248" s="13"/>
      <c r="AM1248" s="13"/>
      <c r="AN1248" s="13"/>
      <c r="AO1248" s="13"/>
      <c r="AP1248" s="13"/>
      <c r="AQ1248" s="13"/>
      <c r="AR1248" s="13"/>
      <c r="AS1248" s="13"/>
    </row>
    <row r="1249" spans="1:45">
      <c r="A1249" s="10"/>
      <c r="B1249" s="10"/>
      <c r="C1249" s="10"/>
      <c r="D1249" s="10"/>
      <c r="E1249" s="21"/>
      <c r="F1249" s="21"/>
      <c r="G1249" s="21"/>
      <c r="H1249" s="21"/>
      <c r="I1249" s="21"/>
      <c r="J1249" s="21"/>
      <c r="K1249" s="21"/>
      <c r="L1249" s="13"/>
      <c r="M1249" s="13"/>
      <c r="N1249" s="13"/>
      <c r="O1249" s="13"/>
      <c r="P1249" s="15"/>
      <c r="Q1249" s="13"/>
      <c r="R1249" s="13"/>
      <c r="S1249" s="13"/>
      <c r="T1249" s="13"/>
      <c r="U1249" s="13"/>
      <c r="V1249" s="13"/>
      <c r="W1249" s="13"/>
      <c r="X1249" s="13"/>
      <c r="Y1249" s="13"/>
      <c r="Z1249" s="13"/>
      <c r="AA1249" s="13"/>
      <c r="AB1249" s="13"/>
      <c r="AC1249" s="13"/>
      <c r="AD1249" s="13"/>
      <c r="AE1249" s="13"/>
      <c r="AF1249" s="13"/>
      <c r="AG1249" s="13"/>
      <c r="AH1249" s="13"/>
      <c r="AI1249" s="13"/>
      <c r="AJ1249" s="13"/>
      <c r="AK1249" s="13"/>
      <c r="AL1249" s="13"/>
      <c r="AM1249" s="13"/>
      <c r="AN1249" s="13"/>
      <c r="AO1249" s="13"/>
      <c r="AP1249" s="13"/>
      <c r="AQ1249" s="13"/>
      <c r="AR1249" s="13"/>
      <c r="AS1249" s="13"/>
    </row>
    <row r="1250" spans="1:45">
      <c r="A1250" s="10"/>
      <c r="B1250" s="10"/>
      <c r="C1250" s="10"/>
      <c r="D1250" s="10"/>
      <c r="E1250" s="21"/>
      <c r="F1250" s="21"/>
      <c r="G1250" s="21"/>
      <c r="H1250" s="21"/>
      <c r="I1250" s="21"/>
      <c r="J1250" s="21"/>
      <c r="K1250" s="21"/>
      <c r="L1250" s="13"/>
      <c r="M1250" s="13"/>
      <c r="N1250" s="13"/>
      <c r="O1250" s="13"/>
      <c r="P1250" s="15"/>
      <c r="Q1250" s="13"/>
      <c r="R1250" s="13"/>
      <c r="S1250" s="13"/>
      <c r="T1250" s="13"/>
      <c r="U1250" s="13"/>
      <c r="V1250" s="13"/>
      <c r="W1250" s="13"/>
      <c r="X1250" s="13"/>
      <c r="Y1250" s="13"/>
      <c r="Z1250" s="13"/>
      <c r="AA1250" s="13"/>
      <c r="AB1250" s="13"/>
      <c r="AC1250" s="13"/>
      <c r="AD1250" s="13"/>
      <c r="AE1250" s="13"/>
      <c r="AF1250" s="13"/>
      <c r="AG1250" s="13"/>
      <c r="AH1250" s="13"/>
      <c r="AI1250" s="13"/>
      <c r="AJ1250" s="13"/>
      <c r="AK1250" s="13"/>
      <c r="AL1250" s="13"/>
      <c r="AM1250" s="13"/>
      <c r="AN1250" s="13"/>
      <c r="AO1250" s="13"/>
      <c r="AP1250" s="13"/>
      <c r="AQ1250" s="13"/>
      <c r="AR1250" s="13"/>
      <c r="AS1250" s="13"/>
    </row>
    <row r="1251" spans="1:45">
      <c r="A1251" s="10"/>
      <c r="B1251" s="10"/>
      <c r="C1251" s="10"/>
      <c r="D1251" s="10"/>
      <c r="E1251" s="21"/>
      <c r="F1251" s="21"/>
      <c r="G1251" s="21"/>
      <c r="H1251" s="21"/>
      <c r="I1251" s="21"/>
      <c r="J1251" s="21"/>
      <c r="K1251" s="21"/>
      <c r="L1251" s="13"/>
      <c r="M1251" s="13"/>
      <c r="N1251" s="13"/>
      <c r="O1251" s="13"/>
      <c r="P1251" s="15"/>
      <c r="Q1251" s="13"/>
      <c r="R1251" s="13"/>
      <c r="S1251" s="13"/>
      <c r="T1251" s="13"/>
      <c r="U1251" s="13"/>
      <c r="V1251" s="13"/>
      <c r="W1251" s="13"/>
      <c r="X1251" s="13"/>
      <c r="Y1251" s="13"/>
      <c r="Z1251" s="13"/>
      <c r="AA1251" s="13"/>
      <c r="AB1251" s="13"/>
      <c r="AC1251" s="13"/>
      <c r="AD1251" s="13"/>
      <c r="AE1251" s="13"/>
      <c r="AF1251" s="13"/>
      <c r="AG1251" s="13"/>
      <c r="AH1251" s="13"/>
      <c r="AI1251" s="13"/>
      <c r="AJ1251" s="13"/>
      <c r="AK1251" s="13"/>
      <c r="AL1251" s="13"/>
      <c r="AM1251" s="13"/>
      <c r="AN1251" s="13"/>
      <c r="AO1251" s="13"/>
      <c r="AP1251" s="13"/>
      <c r="AQ1251" s="13"/>
      <c r="AR1251" s="13"/>
      <c r="AS1251" s="13"/>
    </row>
    <row r="1252" spans="1:45">
      <c r="A1252" s="10"/>
      <c r="B1252" s="10"/>
      <c r="C1252" s="10"/>
      <c r="D1252" s="10"/>
      <c r="E1252" s="21"/>
      <c r="F1252" s="21"/>
      <c r="G1252" s="21"/>
      <c r="H1252" s="21"/>
      <c r="I1252" s="21"/>
      <c r="J1252" s="21"/>
      <c r="K1252" s="21"/>
      <c r="L1252" s="13"/>
      <c r="M1252" s="13"/>
      <c r="N1252" s="13"/>
      <c r="O1252" s="13"/>
      <c r="P1252" s="15"/>
      <c r="Q1252" s="13"/>
      <c r="R1252" s="13"/>
      <c r="S1252" s="13"/>
      <c r="T1252" s="13"/>
      <c r="U1252" s="13"/>
      <c r="V1252" s="13"/>
      <c r="W1252" s="13"/>
      <c r="X1252" s="13"/>
      <c r="Y1252" s="13"/>
      <c r="Z1252" s="13"/>
      <c r="AA1252" s="13"/>
      <c r="AB1252" s="13"/>
      <c r="AC1252" s="13"/>
      <c r="AD1252" s="13"/>
      <c r="AE1252" s="13"/>
      <c r="AF1252" s="13"/>
      <c r="AG1252" s="13"/>
      <c r="AH1252" s="13"/>
      <c r="AI1252" s="13"/>
      <c r="AJ1252" s="13"/>
      <c r="AK1252" s="13"/>
      <c r="AL1252" s="13"/>
      <c r="AM1252" s="13"/>
      <c r="AN1252" s="13"/>
      <c r="AO1252" s="13"/>
      <c r="AP1252" s="13"/>
      <c r="AQ1252" s="13"/>
      <c r="AR1252" s="13"/>
      <c r="AS1252" s="13"/>
    </row>
    <row r="1253" spans="1:45">
      <c r="A1253" s="10"/>
      <c r="B1253" s="10"/>
      <c r="C1253" s="10"/>
      <c r="D1253" s="10"/>
      <c r="E1253" s="21"/>
      <c r="F1253" s="21"/>
      <c r="G1253" s="21"/>
      <c r="H1253" s="21"/>
      <c r="I1253" s="21"/>
      <c r="J1253" s="21"/>
      <c r="K1253" s="21"/>
      <c r="L1253" s="13"/>
      <c r="M1253" s="13"/>
      <c r="N1253" s="13"/>
      <c r="O1253" s="13"/>
      <c r="P1253" s="15"/>
      <c r="Q1253" s="13"/>
      <c r="R1253" s="13"/>
      <c r="S1253" s="13"/>
      <c r="T1253" s="13"/>
      <c r="U1253" s="13"/>
      <c r="V1253" s="13"/>
      <c r="W1253" s="13"/>
      <c r="X1253" s="13"/>
      <c r="Y1253" s="13"/>
      <c r="Z1253" s="13"/>
      <c r="AA1253" s="13"/>
      <c r="AB1253" s="13"/>
      <c r="AC1253" s="13"/>
      <c r="AD1253" s="13"/>
      <c r="AE1253" s="13"/>
      <c r="AF1253" s="13"/>
      <c r="AG1253" s="13"/>
      <c r="AH1253" s="13"/>
      <c r="AI1253" s="13"/>
      <c r="AJ1253" s="13"/>
      <c r="AK1253" s="13"/>
      <c r="AL1253" s="13"/>
      <c r="AM1253" s="13"/>
      <c r="AN1253" s="13"/>
      <c r="AO1253" s="13"/>
      <c r="AP1253" s="13"/>
      <c r="AQ1253" s="13"/>
      <c r="AR1253" s="13"/>
      <c r="AS1253" s="13"/>
    </row>
    <row r="1254" spans="1:45">
      <c r="A1254" s="10"/>
      <c r="B1254" s="10"/>
      <c r="C1254" s="10"/>
      <c r="D1254" s="10"/>
      <c r="E1254" s="21"/>
      <c r="F1254" s="21"/>
      <c r="G1254" s="21"/>
      <c r="H1254" s="21"/>
      <c r="I1254" s="21"/>
      <c r="J1254" s="21"/>
      <c r="K1254" s="21"/>
      <c r="L1254" s="13"/>
      <c r="M1254" s="13"/>
      <c r="N1254" s="13"/>
      <c r="O1254" s="13"/>
      <c r="P1254" s="15"/>
      <c r="Q1254" s="13"/>
      <c r="R1254" s="13"/>
      <c r="S1254" s="13"/>
      <c r="T1254" s="13"/>
      <c r="U1254" s="13"/>
      <c r="V1254" s="13"/>
      <c r="W1254" s="13"/>
      <c r="X1254" s="13"/>
      <c r="Y1254" s="13"/>
      <c r="Z1254" s="13"/>
      <c r="AA1254" s="13"/>
      <c r="AB1254" s="13"/>
      <c r="AC1254" s="13"/>
      <c r="AD1254" s="13"/>
      <c r="AE1254" s="13"/>
      <c r="AF1254" s="13"/>
      <c r="AG1254" s="13"/>
      <c r="AH1254" s="13"/>
      <c r="AI1254" s="13"/>
      <c r="AJ1254" s="13"/>
      <c r="AK1254" s="13"/>
      <c r="AL1254" s="13"/>
      <c r="AM1254" s="13"/>
      <c r="AN1254" s="13"/>
      <c r="AO1254" s="13"/>
      <c r="AP1254" s="13"/>
      <c r="AQ1254" s="13"/>
      <c r="AR1254" s="13"/>
      <c r="AS1254" s="13"/>
    </row>
    <row r="1255" spans="1:45">
      <c r="A1255" s="10"/>
      <c r="B1255" s="10"/>
      <c r="C1255" s="10"/>
      <c r="D1255" s="10"/>
      <c r="E1255" s="21"/>
      <c r="F1255" s="21"/>
      <c r="G1255" s="21"/>
      <c r="H1255" s="21"/>
      <c r="I1255" s="21"/>
      <c r="J1255" s="21"/>
      <c r="K1255" s="21"/>
      <c r="L1255" s="13"/>
      <c r="M1255" s="13"/>
      <c r="N1255" s="13"/>
      <c r="O1255" s="13"/>
      <c r="P1255" s="15"/>
      <c r="Q1255" s="13"/>
      <c r="R1255" s="13"/>
      <c r="S1255" s="13"/>
      <c r="T1255" s="13"/>
      <c r="U1255" s="13"/>
      <c r="V1255" s="13"/>
      <c r="W1255" s="13"/>
      <c r="X1255" s="13"/>
      <c r="Y1255" s="13"/>
      <c r="Z1255" s="13"/>
      <c r="AA1255" s="13"/>
      <c r="AB1255" s="13"/>
      <c r="AC1255" s="13"/>
      <c r="AD1255" s="13"/>
      <c r="AE1255" s="13"/>
      <c r="AF1255" s="13"/>
      <c r="AG1255" s="13"/>
      <c r="AH1255" s="13"/>
      <c r="AI1255" s="13"/>
      <c r="AJ1255" s="13"/>
      <c r="AK1255" s="13"/>
      <c r="AL1255" s="13"/>
      <c r="AM1255" s="13"/>
      <c r="AN1255" s="13"/>
      <c r="AO1255" s="13"/>
      <c r="AP1255" s="13"/>
      <c r="AQ1255" s="13"/>
      <c r="AR1255" s="13"/>
      <c r="AS1255" s="13"/>
    </row>
    <row r="1256" spans="1:45">
      <c r="A1256" s="10"/>
      <c r="B1256" s="10"/>
      <c r="C1256" s="10"/>
      <c r="D1256" s="10"/>
      <c r="E1256" s="21"/>
      <c r="F1256" s="21"/>
      <c r="G1256" s="21"/>
      <c r="H1256" s="21"/>
      <c r="I1256" s="21"/>
      <c r="J1256" s="21"/>
      <c r="K1256" s="21"/>
      <c r="L1256" s="13"/>
      <c r="M1256" s="13"/>
      <c r="N1256" s="13"/>
      <c r="O1256" s="13"/>
      <c r="P1256" s="15"/>
      <c r="Q1256" s="13"/>
      <c r="R1256" s="13"/>
      <c r="S1256" s="13"/>
      <c r="T1256" s="13"/>
      <c r="U1256" s="13"/>
      <c r="V1256" s="13"/>
      <c r="W1256" s="13"/>
      <c r="X1256" s="13"/>
      <c r="Y1256" s="13"/>
      <c r="Z1256" s="13"/>
      <c r="AA1256" s="13"/>
      <c r="AB1256" s="13"/>
      <c r="AC1256" s="13"/>
      <c r="AD1256" s="13"/>
      <c r="AE1256" s="13"/>
      <c r="AF1256" s="13"/>
      <c r="AG1256" s="13"/>
      <c r="AH1256" s="13"/>
      <c r="AI1256" s="13"/>
      <c r="AJ1256" s="13"/>
      <c r="AK1256" s="13"/>
      <c r="AL1256" s="13"/>
      <c r="AM1256" s="13"/>
      <c r="AN1256" s="13"/>
      <c r="AO1256" s="13"/>
      <c r="AP1256" s="13"/>
      <c r="AQ1256" s="13"/>
      <c r="AR1256" s="13"/>
      <c r="AS1256" s="13"/>
    </row>
    <row r="1257" spans="1:45">
      <c r="A1257" s="10"/>
      <c r="B1257" s="10"/>
      <c r="C1257" s="10"/>
      <c r="D1257" s="10"/>
      <c r="E1257" s="21"/>
      <c r="F1257" s="21"/>
      <c r="G1257" s="21"/>
      <c r="H1257" s="21"/>
      <c r="I1257" s="21"/>
      <c r="J1257" s="21"/>
      <c r="K1257" s="21"/>
      <c r="L1257" s="13"/>
      <c r="M1257" s="13"/>
      <c r="N1257" s="13"/>
      <c r="O1257" s="13"/>
      <c r="P1257" s="15"/>
      <c r="Q1257" s="13"/>
      <c r="R1257" s="13"/>
      <c r="S1257" s="13"/>
      <c r="T1257" s="13"/>
      <c r="U1257" s="13"/>
      <c r="V1257" s="13"/>
      <c r="W1257" s="13"/>
      <c r="X1257" s="13"/>
      <c r="Y1257" s="13"/>
      <c r="Z1257" s="13"/>
      <c r="AA1257" s="13"/>
      <c r="AB1257" s="13"/>
      <c r="AC1257" s="13"/>
      <c r="AD1257" s="13"/>
      <c r="AE1257" s="13"/>
      <c r="AF1257" s="13"/>
      <c r="AG1257" s="13"/>
      <c r="AH1257" s="13"/>
      <c r="AI1257" s="13"/>
      <c r="AJ1257" s="13"/>
      <c r="AK1257" s="13"/>
      <c r="AL1257" s="13"/>
      <c r="AM1257" s="13"/>
      <c r="AN1257" s="13"/>
      <c r="AO1257" s="13"/>
      <c r="AP1257" s="13"/>
      <c r="AQ1257" s="13"/>
      <c r="AR1257" s="13"/>
      <c r="AS1257" s="13"/>
    </row>
    <row r="1258" spans="1:45">
      <c r="A1258" s="10"/>
      <c r="B1258" s="10"/>
      <c r="C1258" s="10"/>
      <c r="D1258" s="10"/>
      <c r="E1258" s="21"/>
      <c r="F1258" s="21"/>
      <c r="G1258" s="21"/>
      <c r="H1258" s="21"/>
      <c r="I1258" s="21"/>
      <c r="J1258" s="21"/>
      <c r="K1258" s="21"/>
      <c r="L1258" s="13"/>
      <c r="M1258" s="13"/>
      <c r="N1258" s="13"/>
      <c r="O1258" s="13"/>
      <c r="P1258" s="15"/>
      <c r="Q1258" s="13"/>
      <c r="R1258" s="13"/>
      <c r="S1258" s="13"/>
      <c r="T1258" s="13"/>
      <c r="U1258" s="13"/>
      <c r="V1258" s="13"/>
      <c r="W1258" s="13"/>
      <c r="X1258" s="13"/>
      <c r="Y1258" s="13"/>
      <c r="Z1258" s="13"/>
      <c r="AA1258" s="13"/>
      <c r="AB1258" s="13"/>
      <c r="AC1258" s="13"/>
      <c r="AD1258" s="13"/>
      <c r="AE1258" s="13"/>
      <c r="AF1258" s="13"/>
      <c r="AG1258" s="13"/>
      <c r="AH1258" s="13"/>
      <c r="AI1258" s="13"/>
      <c r="AJ1258" s="13"/>
      <c r="AK1258" s="13"/>
      <c r="AL1258" s="13"/>
      <c r="AM1258" s="13"/>
      <c r="AN1258" s="13"/>
      <c r="AO1258" s="13"/>
      <c r="AP1258" s="13"/>
      <c r="AQ1258" s="13"/>
      <c r="AR1258" s="13"/>
      <c r="AS1258" s="13"/>
    </row>
    <row r="1259" spans="1:45">
      <c r="A1259" s="10"/>
      <c r="B1259" s="10"/>
      <c r="C1259" s="10"/>
      <c r="D1259" s="10"/>
      <c r="E1259" s="21"/>
      <c r="F1259" s="21"/>
      <c r="G1259" s="21"/>
      <c r="H1259" s="21"/>
      <c r="I1259" s="21"/>
      <c r="J1259" s="21"/>
      <c r="K1259" s="21"/>
      <c r="L1259" s="13"/>
      <c r="M1259" s="13"/>
      <c r="N1259" s="13"/>
      <c r="O1259" s="13"/>
      <c r="P1259" s="15"/>
      <c r="Q1259" s="13"/>
      <c r="R1259" s="13"/>
      <c r="S1259" s="13"/>
      <c r="T1259" s="13"/>
      <c r="U1259" s="13"/>
      <c r="V1259" s="13"/>
      <c r="W1259" s="13"/>
      <c r="X1259" s="13"/>
      <c r="Y1259" s="13"/>
      <c r="Z1259" s="13"/>
      <c r="AA1259" s="13"/>
      <c r="AB1259" s="13"/>
      <c r="AC1259" s="13"/>
      <c r="AD1259" s="13"/>
      <c r="AE1259" s="13"/>
      <c r="AF1259" s="13"/>
      <c r="AG1259" s="13"/>
      <c r="AH1259" s="13"/>
      <c r="AI1259" s="13"/>
      <c r="AJ1259" s="13"/>
      <c r="AK1259" s="13"/>
      <c r="AL1259" s="13"/>
      <c r="AM1259" s="13"/>
      <c r="AN1259" s="13"/>
      <c r="AO1259" s="13"/>
      <c r="AP1259" s="13"/>
      <c r="AQ1259" s="13"/>
      <c r="AR1259" s="13"/>
      <c r="AS1259" s="13"/>
    </row>
    <row r="1260" spans="1:45">
      <c r="A1260" s="10"/>
      <c r="B1260" s="10"/>
      <c r="C1260" s="10"/>
      <c r="D1260" s="10"/>
      <c r="E1260" s="21"/>
      <c r="F1260" s="21"/>
      <c r="G1260" s="21"/>
      <c r="H1260" s="21"/>
      <c r="I1260" s="21"/>
      <c r="J1260" s="21"/>
      <c r="K1260" s="21"/>
      <c r="L1260" s="13"/>
      <c r="M1260" s="13"/>
      <c r="N1260" s="13"/>
      <c r="O1260" s="13"/>
      <c r="P1260" s="15"/>
      <c r="Q1260" s="13"/>
      <c r="R1260" s="13"/>
      <c r="S1260" s="13"/>
      <c r="T1260" s="13"/>
      <c r="U1260" s="13"/>
      <c r="V1260" s="13"/>
      <c r="W1260" s="13"/>
      <c r="X1260" s="13"/>
      <c r="Y1260" s="13"/>
      <c r="Z1260" s="13"/>
      <c r="AA1260" s="13"/>
      <c r="AB1260" s="13"/>
      <c r="AC1260" s="13"/>
      <c r="AD1260" s="13"/>
      <c r="AE1260" s="13"/>
      <c r="AF1260" s="13"/>
      <c r="AG1260" s="13"/>
      <c r="AH1260" s="13"/>
      <c r="AI1260" s="13"/>
      <c r="AJ1260" s="13"/>
      <c r="AK1260" s="13"/>
      <c r="AL1260" s="13"/>
      <c r="AM1260" s="13"/>
      <c r="AN1260" s="13"/>
      <c r="AO1260" s="13"/>
      <c r="AP1260" s="13"/>
      <c r="AQ1260" s="13"/>
      <c r="AR1260" s="13"/>
      <c r="AS1260" s="13"/>
    </row>
    <row r="1261" spans="1:45">
      <c r="A1261" s="10"/>
      <c r="B1261" s="10"/>
      <c r="C1261" s="10"/>
      <c r="D1261" s="10"/>
      <c r="E1261" s="21"/>
      <c r="F1261" s="21"/>
      <c r="G1261" s="21"/>
      <c r="H1261" s="21"/>
      <c r="I1261" s="21"/>
      <c r="J1261" s="21"/>
      <c r="K1261" s="21"/>
      <c r="L1261" s="13"/>
      <c r="M1261" s="13"/>
      <c r="N1261" s="13"/>
      <c r="O1261" s="13"/>
      <c r="P1261" s="15"/>
      <c r="Q1261" s="13"/>
      <c r="R1261" s="13"/>
      <c r="S1261" s="13"/>
      <c r="T1261" s="13"/>
      <c r="U1261" s="13"/>
      <c r="V1261" s="13"/>
      <c r="W1261" s="13"/>
      <c r="X1261" s="13"/>
      <c r="Y1261" s="13"/>
      <c r="Z1261" s="13"/>
      <c r="AA1261" s="13"/>
      <c r="AB1261" s="13"/>
      <c r="AC1261" s="13"/>
      <c r="AD1261" s="13"/>
      <c r="AE1261" s="13"/>
      <c r="AF1261" s="13"/>
      <c r="AG1261" s="13"/>
      <c r="AH1261" s="13"/>
      <c r="AI1261" s="13"/>
      <c r="AJ1261" s="13"/>
      <c r="AK1261" s="13"/>
      <c r="AL1261" s="13"/>
      <c r="AM1261" s="13"/>
      <c r="AN1261" s="13"/>
      <c r="AO1261" s="13"/>
      <c r="AP1261" s="13"/>
      <c r="AQ1261" s="13"/>
      <c r="AR1261" s="13"/>
      <c r="AS1261" s="13"/>
    </row>
    <row r="1262" spans="1:45">
      <c r="A1262" s="10"/>
      <c r="B1262" s="10"/>
      <c r="C1262" s="10"/>
      <c r="D1262" s="10"/>
      <c r="E1262" s="21"/>
      <c r="F1262" s="21"/>
      <c r="G1262" s="21"/>
      <c r="H1262" s="21"/>
      <c r="I1262" s="21"/>
      <c r="J1262" s="21"/>
      <c r="K1262" s="21"/>
      <c r="L1262" s="13"/>
      <c r="M1262" s="13"/>
      <c r="N1262" s="13"/>
      <c r="O1262" s="13"/>
      <c r="P1262" s="15"/>
      <c r="Q1262" s="13"/>
      <c r="R1262" s="13"/>
      <c r="S1262" s="13"/>
      <c r="T1262" s="13"/>
      <c r="U1262" s="13"/>
      <c r="V1262" s="13"/>
      <c r="W1262" s="13"/>
      <c r="X1262" s="13"/>
      <c r="Y1262" s="13"/>
      <c r="Z1262" s="13"/>
      <c r="AA1262" s="13"/>
      <c r="AB1262" s="13"/>
      <c r="AC1262" s="13"/>
      <c r="AD1262" s="13"/>
      <c r="AE1262" s="13"/>
      <c r="AF1262" s="13"/>
      <c r="AG1262" s="13"/>
      <c r="AH1262" s="13"/>
      <c r="AI1262" s="13"/>
      <c r="AJ1262" s="13"/>
      <c r="AK1262" s="13"/>
      <c r="AL1262" s="13"/>
      <c r="AM1262" s="13"/>
      <c r="AN1262" s="13"/>
      <c r="AO1262" s="13"/>
      <c r="AP1262" s="13"/>
      <c r="AQ1262" s="13"/>
      <c r="AR1262" s="13"/>
      <c r="AS1262" s="13"/>
    </row>
    <row r="1263" spans="1:45">
      <c r="A1263" s="10"/>
      <c r="B1263" s="10"/>
      <c r="C1263" s="10"/>
      <c r="D1263" s="10"/>
      <c r="E1263" s="21"/>
      <c r="F1263" s="21"/>
      <c r="G1263" s="21"/>
      <c r="H1263" s="21"/>
      <c r="I1263" s="21"/>
      <c r="J1263" s="21"/>
      <c r="K1263" s="21"/>
      <c r="L1263" s="13"/>
      <c r="M1263" s="13"/>
      <c r="N1263" s="13"/>
      <c r="O1263" s="13"/>
      <c r="P1263" s="15"/>
      <c r="Q1263" s="13"/>
      <c r="R1263" s="13"/>
      <c r="S1263" s="13"/>
      <c r="T1263" s="13"/>
      <c r="U1263" s="13"/>
      <c r="V1263" s="13"/>
      <c r="W1263" s="13"/>
      <c r="X1263" s="13"/>
      <c r="Y1263" s="13"/>
      <c r="Z1263" s="13"/>
      <c r="AA1263" s="13"/>
      <c r="AB1263" s="13"/>
      <c r="AC1263" s="13"/>
      <c r="AD1263" s="13"/>
      <c r="AE1263" s="13"/>
      <c r="AF1263" s="13"/>
      <c r="AG1263" s="13"/>
      <c r="AH1263" s="13"/>
      <c r="AI1263" s="13"/>
      <c r="AJ1263" s="13"/>
      <c r="AK1263" s="13"/>
      <c r="AL1263" s="13"/>
      <c r="AM1263" s="13"/>
      <c r="AN1263" s="13"/>
      <c r="AO1263" s="13"/>
      <c r="AP1263" s="13"/>
      <c r="AQ1263" s="13"/>
      <c r="AR1263" s="13"/>
      <c r="AS1263" s="13"/>
    </row>
    <row r="1264" spans="1:45">
      <c r="A1264" s="10"/>
      <c r="B1264" s="10"/>
      <c r="C1264" s="10"/>
      <c r="D1264" s="10"/>
      <c r="E1264" s="21"/>
      <c r="F1264" s="21"/>
      <c r="G1264" s="21"/>
      <c r="H1264" s="21"/>
      <c r="I1264" s="21"/>
      <c r="J1264" s="21"/>
      <c r="K1264" s="21"/>
      <c r="L1264" s="13"/>
      <c r="M1264" s="13"/>
      <c r="N1264" s="13"/>
      <c r="O1264" s="13"/>
      <c r="P1264" s="15"/>
      <c r="Q1264" s="13"/>
      <c r="R1264" s="13"/>
      <c r="S1264" s="13"/>
      <c r="T1264" s="13"/>
      <c r="U1264" s="13"/>
      <c r="V1264" s="13"/>
      <c r="W1264" s="13"/>
      <c r="X1264" s="13"/>
      <c r="Y1264" s="13"/>
      <c r="Z1264" s="13"/>
      <c r="AA1264" s="13"/>
      <c r="AB1264" s="13"/>
      <c r="AC1264" s="13"/>
      <c r="AD1264" s="13"/>
      <c r="AE1264" s="13"/>
      <c r="AF1264" s="13"/>
      <c r="AG1264" s="13"/>
      <c r="AH1264" s="13"/>
      <c r="AI1264" s="13"/>
      <c r="AJ1264" s="13"/>
      <c r="AK1264" s="13"/>
      <c r="AL1264" s="13"/>
      <c r="AM1264" s="13"/>
      <c r="AN1264" s="13"/>
      <c r="AO1264" s="13"/>
      <c r="AP1264" s="13"/>
      <c r="AQ1264" s="13"/>
      <c r="AR1264" s="13"/>
      <c r="AS1264" s="13"/>
    </row>
    <row r="1265" spans="1:45">
      <c r="A1265" s="10"/>
      <c r="B1265" s="10"/>
      <c r="C1265" s="10"/>
      <c r="D1265" s="10"/>
      <c r="E1265" s="21"/>
      <c r="F1265" s="21"/>
      <c r="G1265" s="21"/>
      <c r="H1265" s="21"/>
      <c r="I1265" s="21"/>
      <c r="J1265" s="21"/>
      <c r="K1265" s="21"/>
      <c r="L1265" s="13"/>
      <c r="M1265" s="13"/>
      <c r="N1265" s="13"/>
      <c r="O1265" s="13"/>
      <c r="P1265" s="15"/>
      <c r="Q1265" s="13"/>
      <c r="R1265" s="13"/>
      <c r="S1265" s="13"/>
      <c r="T1265" s="13"/>
      <c r="U1265" s="13"/>
      <c r="V1265" s="13"/>
      <c r="W1265" s="13"/>
      <c r="X1265" s="13"/>
      <c r="Y1265" s="13"/>
      <c r="Z1265" s="13"/>
      <c r="AA1265" s="13"/>
      <c r="AB1265" s="13"/>
      <c r="AC1265" s="13"/>
      <c r="AD1265" s="13"/>
      <c r="AE1265" s="13"/>
      <c r="AF1265" s="13"/>
      <c r="AG1265" s="13"/>
      <c r="AH1265" s="13"/>
      <c r="AI1265" s="13"/>
      <c r="AJ1265" s="13"/>
      <c r="AK1265" s="13"/>
      <c r="AL1265" s="13"/>
      <c r="AM1265" s="13"/>
      <c r="AN1265" s="13"/>
      <c r="AO1265" s="13"/>
      <c r="AP1265" s="13"/>
      <c r="AQ1265" s="13"/>
      <c r="AR1265" s="13"/>
      <c r="AS1265" s="13"/>
    </row>
    <row r="1266" spans="1:45">
      <c r="A1266" s="10"/>
      <c r="B1266" s="10"/>
      <c r="C1266" s="10"/>
      <c r="D1266" s="10"/>
      <c r="E1266" s="21"/>
      <c r="F1266" s="21"/>
      <c r="G1266" s="21"/>
      <c r="H1266" s="21"/>
      <c r="I1266" s="21"/>
      <c r="J1266" s="21"/>
      <c r="K1266" s="21"/>
      <c r="L1266" s="13"/>
      <c r="M1266" s="13"/>
      <c r="N1266" s="13"/>
      <c r="O1266" s="13"/>
      <c r="P1266" s="15"/>
      <c r="Q1266" s="13"/>
      <c r="R1266" s="13"/>
      <c r="S1266" s="13"/>
      <c r="T1266" s="13"/>
      <c r="U1266" s="13"/>
      <c r="V1266" s="13"/>
      <c r="W1266" s="13"/>
      <c r="X1266" s="13"/>
      <c r="Y1266" s="13"/>
      <c r="Z1266" s="13"/>
      <c r="AA1266" s="13"/>
      <c r="AB1266" s="13"/>
      <c r="AC1266" s="13"/>
      <c r="AD1266" s="13"/>
      <c r="AE1266" s="13"/>
      <c r="AF1266" s="13"/>
      <c r="AG1266" s="13"/>
      <c r="AH1266" s="13"/>
      <c r="AI1266" s="13"/>
      <c r="AJ1266" s="13"/>
      <c r="AK1266" s="13"/>
      <c r="AL1266" s="13"/>
      <c r="AM1266" s="13"/>
      <c r="AN1266" s="13"/>
      <c r="AO1266" s="13"/>
      <c r="AP1266" s="13"/>
      <c r="AQ1266" s="13"/>
      <c r="AR1266" s="13"/>
      <c r="AS1266" s="13"/>
    </row>
    <row r="1267" spans="1:45">
      <c r="A1267" s="10"/>
      <c r="B1267" s="10"/>
      <c r="C1267" s="10"/>
      <c r="D1267" s="10"/>
      <c r="E1267" s="21"/>
      <c r="F1267" s="21"/>
      <c r="G1267" s="21"/>
      <c r="H1267" s="21"/>
      <c r="I1267" s="21"/>
      <c r="J1267" s="21"/>
      <c r="K1267" s="21"/>
      <c r="L1267" s="13"/>
      <c r="M1267" s="13"/>
      <c r="N1267" s="13"/>
      <c r="O1267" s="13"/>
      <c r="P1267" s="15"/>
      <c r="Q1267" s="13"/>
      <c r="R1267" s="13"/>
      <c r="S1267" s="13"/>
      <c r="T1267" s="13"/>
      <c r="U1267" s="13"/>
      <c r="V1267" s="13"/>
      <c r="W1267" s="13"/>
      <c r="X1267" s="13"/>
      <c r="Y1267" s="13"/>
      <c r="Z1267" s="13"/>
      <c r="AA1267" s="13"/>
      <c r="AB1267" s="13"/>
      <c r="AC1267" s="13"/>
      <c r="AD1267" s="13"/>
      <c r="AE1267" s="13"/>
      <c r="AF1267" s="13"/>
      <c r="AG1267" s="13"/>
      <c r="AH1267" s="13"/>
      <c r="AI1267" s="13"/>
      <c r="AJ1267" s="13"/>
      <c r="AK1267" s="13"/>
      <c r="AL1267" s="13"/>
      <c r="AM1267" s="13"/>
      <c r="AN1267" s="13"/>
      <c r="AO1267" s="13"/>
      <c r="AP1267" s="13"/>
      <c r="AQ1267" s="13"/>
      <c r="AR1267" s="13"/>
      <c r="AS1267" s="13"/>
    </row>
    <row r="1268" spans="1:45">
      <c r="A1268" s="10"/>
      <c r="B1268" s="10"/>
      <c r="C1268" s="10"/>
      <c r="D1268" s="10"/>
      <c r="E1268" s="21"/>
      <c r="F1268" s="21"/>
      <c r="G1268" s="21"/>
      <c r="H1268" s="21"/>
      <c r="I1268" s="21"/>
      <c r="J1268" s="21"/>
      <c r="K1268" s="21"/>
      <c r="L1268" s="13"/>
      <c r="M1268" s="13"/>
      <c r="N1268" s="13"/>
      <c r="O1268" s="13"/>
      <c r="P1268" s="15"/>
      <c r="Q1268" s="13"/>
      <c r="R1268" s="13"/>
      <c r="S1268" s="13"/>
      <c r="T1268" s="13"/>
      <c r="U1268" s="13"/>
      <c r="V1268" s="13"/>
      <c r="W1268" s="13"/>
      <c r="X1268" s="13"/>
      <c r="Y1268" s="13"/>
      <c r="Z1268" s="13"/>
      <c r="AA1268" s="13"/>
      <c r="AB1268" s="13"/>
      <c r="AC1268" s="13"/>
      <c r="AD1268" s="13"/>
      <c r="AE1268" s="13"/>
      <c r="AF1268" s="13"/>
      <c r="AG1268" s="13"/>
      <c r="AH1268" s="13"/>
      <c r="AI1268" s="13"/>
      <c r="AJ1268" s="13"/>
      <c r="AK1268" s="13"/>
      <c r="AL1268" s="13"/>
      <c r="AM1268" s="13"/>
      <c r="AN1268" s="13"/>
      <c r="AO1268" s="13"/>
      <c r="AP1268" s="13"/>
      <c r="AQ1268" s="13"/>
      <c r="AR1268" s="13"/>
      <c r="AS1268" s="13"/>
    </row>
    <row r="1269" spans="1:45">
      <c r="A1269" s="10"/>
      <c r="B1269" s="10"/>
      <c r="C1269" s="10"/>
      <c r="D1269" s="10"/>
      <c r="E1269" s="21"/>
      <c r="F1269" s="21"/>
      <c r="G1269" s="21"/>
      <c r="H1269" s="21"/>
      <c r="I1269" s="21"/>
      <c r="J1269" s="21"/>
      <c r="K1269" s="21"/>
      <c r="L1269" s="13"/>
      <c r="M1269" s="13"/>
      <c r="N1269" s="13"/>
      <c r="O1269" s="13"/>
      <c r="P1269" s="15"/>
      <c r="Q1269" s="13"/>
      <c r="R1269" s="13"/>
      <c r="S1269" s="13"/>
      <c r="T1269" s="13"/>
      <c r="U1269" s="13"/>
      <c r="V1269" s="13"/>
      <c r="W1269" s="13"/>
      <c r="X1269" s="13"/>
      <c r="Y1269" s="13"/>
      <c r="Z1269" s="13"/>
      <c r="AA1269" s="13"/>
      <c r="AB1269" s="13"/>
      <c r="AC1269" s="13"/>
      <c r="AD1269" s="13"/>
      <c r="AE1269" s="13"/>
      <c r="AF1269" s="13"/>
      <c r="AG1269" s="13"/>
      <c r="AH1269" s="13"/>
      <c r="AI1269" s="13"/>
      <c r="AJ1269" s="13"/>
      <c r="AK1269" s="13"/>
      <c r="AL1269" s="13"/>
      <c r="AM1269" s="13"/>
      <c r="AN1269" s="13"/>
      <c r="AO1269" s="13"/>
      <c r="AP1269" s="13"/>
      <c r="AQ1269" s="13"/>
      <c r="AR1269" s="13"/>
      <c r="AS1269" s="13"/>
    </row>
    <row r="1270" spans="1:45">
      <c r="A1270" s="10"/>
      <c r="B1270" s="10"/>
      <c r="C1270" s="10"/>
      <c r="D1270" s="10"/>
      <c r="E1270" s="21"/>
      <c r="F1270" s="21"/>
      <c r="G1270" s="21"/>
      <c r="H1270" s="21"/>
      <c r="I1270" s="21"/>
      <c r="J1270" s="21"/>
      <c r="K1270" s="21"/>
      <c r="L1270" s="13"/>
      <c r="M1270" s="13"/>
      <c r="N1270" s="13"/>
      <c r="O1270" s="13"/>
      <c r="P1270" s="15"/>
      <c r="Q1270" s="13"/>
      <c r="R1270" s="13"/>
      <c r="S1270" s="13"/>
      <c r="T1270" s="13"/>
      <c r="U1270" s="13"/>
      <c r="V1270" s="13"/>
      <c r="W1270" s="13"/>
      <c r="X1270" s="13"/>
      <c r="Y1270" s="13"/>
      <c r="Z1270" s="13"/>
      <c r="AA1270" s="13"/>
      <c r="AB1270" s="13"/>
      <c r="AC1270" s="13"/>
      <c r="AD1270" s="13"/>
      <c r="AE1270" s="13"/>
      <c r="AF1270" s="13"/>
      <c r="AG1270" s="13"/>
      <c r="AH1270" s="13"/>
      <c r="AI1270" s="13"/>
      <c r="AJ1270" s="13"/>
      <c r="AK1270" s="13"/>
      <c r="AL1270" s="13"/>
      <c r="AM1270" s="13"/>
      <c r="AN1270" s="13"/>
      <c r="AO1270" s="13"/>
      <c r="AP1270" s="13"/>
      <c r="AQ1270" s="13"/>
      <c r="AR1270" s="13"/>
      <c r="AS1270" s="13"/>
    </row>
    <row r="1271" spans="1:45">
      <c r="A1271" s="10"/>
      <c r="B1271" s="10"/>
      <c r="C1271" s="10"/>
      <c r="D1271" s="10"/>
      <c r="E1271" s="21"/>
      <c r="F1271" s="21"/>
      <c r="G1271" s="21"/>
      <c r="H1271" s="21"/>
      <c r="I1271" s="21"/>
      <c r="J1271" s="21"/>
      <c r="K1271" s="21"/>
      <c r="L1271" s="13"/>
      <c r="M1271" s="13"/>
      <c r="N1271" s="13"/>
      <c r="O1271" s="13"/>
      <c r="P1271" s="15"/>
      <c r="Q1271" s="13"/>
      <c r="R1271" s="13"/>
      <c r="S1271" s="13"/>
      <c r="T1271" s="13"/>
      <c r="U1271" s="13"/>
      <c r="V1271" s="13"/>
      <c r="W1271" s="13"/>
      <c r="X1271" s="13"/>
      <c r="Y1271" s="13"/>
      <c r="Z1271" s="13"/>
      <c r="AA1271" s="13"/>
      <c r="AB1271" s="13"/>
      <c r="AC1271" s="13"/>
      <c r="AD1271" s="13"/>
      <c r="AE1271" s="13"/>
      <c r="AF1271" s="13"/>
      <c r="AG1271" s="13"/>
      <c r="AH1271" s="13"/>
      <c r="AI1271" s="13"/>
      <c r="AJ1271" s="13"/>
      <c r="AK1271" s="13"/>
      <c r="AL1271" s="13"/>
      <c r="AM1271" s="13"/>
      <c r="AN1271" s="13"/>
      <c r="AO1271" s="13"/>
      <c r="AP1271" s="13"/>
      <c r="AQ1271" s="13"/>
      <c r="AR1271" s="13"/>
      <c r="AS1271" s="13"/>
    </row>
    <row r="1272" spans="1:45">
      <c r="A1272" s="10"/>
      <c r="B1272" s="10"/>
      <c r="C1272" s="10"/>
      <c r="D1272" s="10"/>
      <c r="E1272" s="21"/>
      <c r="F1272" s="21"/>
      <c r="G1272" s="21"/>
      <c r="H1272" s="21"/>
      <c r="I1272" s="21"/>
      <c r="J1272" s="21"/>
      <c r="K1272" s="21"/>
      <c r="L1272" s="13"/>
      <c r="M1272" s="13"/>
      <c r="N1272" s="13"/>
      <c r="O1272" s="13"/>
      <c r="P1272" s="15"/>
      <c r="Q1272" s="13"/>
      <c r="R1272" s="13"/>
      <c r="S1272" s="13"/>
      <c r="T1272" s="13"/>
      <c r="U1272" s="13"/>
      <c r="V1272" s="13"/>
      <c r="W1272" s="13"/>
      <c r="X1272" s="13"/>
      <c r="Y1272" s="13"/>
      <c r="Z1272" s="13"/>
      <c r="AA1272" s="13"/>
      <c r="AB1272" s="13"/>
      <c r="AC1272" s="13"/>
      <c r="AD1272" s="13"/>
      <c r="AE1272" s="13"/>
      <c r="AF1272" s="13"/>
      <c r="AG1272" s="13"/>
      <c r="AH1272" s="13"/>
      <c r="AI1272" s="13"/>
      <c r="AJ1272" s="13"/>
      <c r="AK1272" s="13"/>
      <c r="AL1272" s="13"/>
      <c r="AM1272" s="13"/>
      <c r="AN1272" s="13"/>
      <c r="AO1272" s="13"/>
      <c r="AP1272" s="13"/>
      <c r="AQ1272" s="13"/>
      <c r="AR1272" s="13"/>
      <c r="AS1272" s="13"/>
    </row>
    <row r="1273" spans="1:45">
      <c r="A1273" s="10"/>
      <c r="B1273" s="10"/>
      <c r="C1273" s="10"/>
      <c r="D1273" s="10"/>
      <c r="E1273" s="21"/>
      <c r="F1273" s="21"/>
      <c r="G1273" s="21"/>
      <c r="H1273" s="21"/>
      <c r="I1273" s="21"/>
      <c r="J1273" s="21"/>
      <c r="K1273" s="21"/>
      <c r="L1273" s="13"/>
      <c r="M1273" s="13"/>
      <c r="N1273" s="13"/>
      <c r="O1273" s="13"/>
      <c r="P1273" s="15"/>
      <c r="Q1273" s="13"/>
      <c r="R1273" s="13"/>
      <c r="S1273" s="13"/>
      <c r="T1273" s="13"/>
      <c r="U1273" s="13"/>
      <c r="V1273" s="13"/>
      <c r="W1273" s="13"/>
      <c r="X1273" s="13"/>
      <c r="Y1273" s="13"/>
      <c r="Z1273" s="13"/>
      <c r="AA1273" s="13"/>
      <c r="AB1273" s="13"/>
      <c r="AC1273" s="13"/>
      <c r="AD1273" s="13"/>
      <c r="AE1273" s="13"/>
      <c r="AF1273" s="13"/>
      <c r="AG1273" s="13"/>
      <c r="AH1273" s="13"/>
      <c r="AI1273" s="13"/>
      <c r="AJ1273" s="13"/>
      <c r="AK1273" s="13"/>
      <c r="AL1273" s="13"/>
      <c r="AM1273" s="13"/>
      <c r="AN1273" s="13"/>
      <c r="AO1273" s="13"/>
      <c r="AP1273" s="13"/>
      <c r="AQ1273" s="13"/>
      <c r="AR1273" s="13"/>
      <c r="AS1273" s="13"/>
    </row>
    <row r="1274" spans="1:45">
      <c r="A1274" s="10"/>
      <c r="B1274" s="10"/>
      <c r="C1274" s="10"/>
      <c r="D1274" s="10"/>
      <c r="E1274" s="21"/>
      <c r="F1274" s="21"/>
      <c r="G1274" s="21"/>
      <c r="H1274" s="21"/>
      <c r="I1274" s="21"/>
      <c r="J1274" s="21"/>
      <c r="K1274" s="21"/>
      <c r="L1274" s="13"/>
      <c r="M1274" s="13"/>
      <c r="N1274" s="13"/>
      <c r="O1274" s="13"/>
      <c r="P1274" s="15"/>
      <c r="Q1274" s="13"/>
      <c r="R1274" s="13"/>
      <c r="S1274" s="13"/>
      <c r="T1274" s="13"/>
      <c r="U1274" s="13"/>
      <c r="V1274" s="13"/>
      <c r="W1274" s="13"/>
      <c r="X1274" s="13"/>
      <c r="Y1274" s="13"/>
      <c r="Z1274" s="13"/>
      <c r="AA1274" s="13"/>
      <c r="AB1274" s="13"/>
      <c r="AC1274" s="13"/>
      <c r="AD1274" s="13"/>
      <c r="AE1274" s="13"/>
      <c r="AF1274" s="13"/>
      <c r="AG1274" s="13"/>
      <c r="AH1274" s="13"/>
      <c r="AI1274" s="13"/>
      <c r="AJ1274" s="13"/>
      <c r="AK1274" s="13"/>
      <c r="AL1274" s="13"/>
      <c r="AM1274" s="13"/>
      <c r="AN1274" s="13"/>
      <c r="AO1274" s="13"/>
      <c r="AP1274" s="13"/>
      <c r="AQ1274" s="13"/>
      <c r="AR1274" s="13"/>
      <c r="AS1274" s="13"/>
    </row>
    <row r="1275" spans="1:45">
      <c r="A1275" s="10"/>
      <c r="B1275" s="10"/>
      <c r="C1275" s="10"/>
      <c r="D1275" s="10"/>
      <c r="E1275" s="21"/>
      <c r="F1275" s="21"/>
      <c r="G1275" s="21"/>
      <c r="H1275" s="21"/>
      <c r="I1275" s="21"/>
      <c r="J1275" s="21"/>
      <c r="K1275" s="21"/>
      <c r="L1275" s="13"/>
      <c r="M1275" s="13"/>
      <c r="N1275" s="13"/>
      <c r="O1275" s="13"/>
      <c r="P1275" s="15"/>
      <c r="Q1275" s="13"/>
      <c r="R1275" s="13"/>
      <c r="S1275" s="13"/>
      <c r="T1275" s="13"/>
      <c r="U1275" s="13"/>
      <c r="V1275" s="13"/>
      <c r="W1275" s="13"/>
      <c r="X1275" s="13"/>
      <c r="Y1275" s="13"/>
      <c r="Z1275" s="13"/>
      <c r="AA1275" s="13"/>
      <c r="AB1275" s="13"/>
      <c r="AC1275" s="13"/>
      <c r="AD1275" s="13"/>
      <c r="AE1275" s="13"/>
      <c r="AF1275" s="13"/>
      <c r="AG1275" s="13"/>
      <c r="AH1275" s="13"/>
      <c r="AI1275" s="13"/>
      <c r="AJ1275" s="13"/>
      <c r="AK1275" s="13"/>
      <c r="AL1275" s="13"/>
      <c r="AM1275" s="13"/>
      <c r="AN1275" s="13"/>
      <c r="AO1275" s="13"/>
      <c r="AP1275" s="13"/>
      <c r="AQ1275" s="13"/>
      <c r="AR1275" s="13"/>
      <c r="AS1275" s="13"/>
    </row>
    <row r="1276" spans="1:45">
      <c r="A1276" s="10"/>
      <c r="B1276" s="10"/>
      <c r="C1276" s="10"/>
      <c r="D1276" s="10"/>
      <c r="E1276" s="21"/>
      <c r="F1276" s="21"/>
      <c r="G1276" s="21"/>
      <c r="H1276" s="21"/>
      <c r="I1276" s="21"/>
      <c r="J1276" s="21"/>
      <c r="K1276" s="21"/>
      <c r="L1276" s="13"/>
      <c r="M1276" s="13"/>
      <c r="N1276" s="13"/>
      <c r="O1276" s="13"/>
      <c r="P1276" s="15"/>
      <c r="Q1276" s="13"/>
      <c r="R1276" s="13"/>
      <c r="S1276" s="13"/>
      <c r="T1276" s="13"/>
      <c r="U1276" s="13"/>
      <c r="V1276" s="13"/>
      <c r="W1276" s="13"/>
      <c r="X1276" s="13"/>
      <c r="Y1276" s="13"/>
      <c r="Z1276" s="13"/>
      <c r="AA1276" s="13"/>
      <c r="AB1276" s="13"/>
      <c r="AC1276" s="13"/>
      <c r="AD1276" s="13"/>
      <c r="AE1276" s="13"/>
      <c r="AF1276" s="13"/>
      <c r="AG1276" s="13"/>
      <c r="AH1276" s="13"/>
      <c r="AI1276" s="13"/>
      <c r="AJ1276" s="13"/>
      <c r="AK1276" s="13"/>
      <c r="AL1276" s="13"/>
      <c r="AM1276" s="13"/>
      <c r="AN1276" s="13"/>
      <c r="AO1276" s="13"/>
      <c r="AP1276" s="13"/>
      <c r="AQ1276" s="13"/>
      <c r="AR1276" s="13"/>
      <c r="AS1276" s="13"/>
    </row>
    <row r="1277" spans="1:45">
      <c r="A1277" s="10"/>
      <c r="B1277" s="10"/>
      <c r="C1277" s="10"/>
      <c r="D1277" s="10"/>
      <c r="E1277" s="21"/>
      <c r="F1277" s="21"/>
      <c r="G1277" s="21"/>
      <c r="H1277" s="21"/>
      <c r="I1277" s="21"/>
      <c r="J1277" s="21"/>
      <c r="K1277" s="21"/>
      <c r="L1277" s="13"/>
      <c r="M1277" s="13"/>
      <c r="N1277" s="13"/>
      <c r="O1277" s="13"/>
      <c r="P1277" s="15"/>
      <c r="Q1277" s="13"/>
      <c r="R1277" s="13"/>
      <c r="S1277" s="13"/>
      <c r="T1277" s="13"/>
      <c r="U1277" s="13"/>
      <c r="V1277" s="13"/>
      <c r="W1277" s="13"/>
      <c r="X1277" s="13"/>
      <c r="Y1277" s="13"/>
      <c r="Z1277" s="13"/>
      <c r="AA1277" s="13"/>
      <c r="AB1277" s="13"/>
      <c r="AC1277" s="13"/>
      <c r="AD1277" s="13"/>
      <c r="AE1277" s="13"/>
      <c r="AF1277" s="13"/>
      <c r="AG1277" s="13"/>
      <c r="AH1277" s="13"/>
      <c r="AI1277" s="13"/>
      <c r="AJ1277" s="13"/>
      <c r="AK1277" s="13"/>
      <c r="AL1277" s="13"/>
      <c r="AM1277" s="13"/>
      <c r="AN1277" s="13"/>
      <c r="AO1277" s="13"/>
      <c r="AP1277" s="13"/>
      <c r="AQ1277" s="13"/>
      <c r="AR1277" s="13"/>
      <c r="AS1277" s="13"/>
    </row>
    <row r="1278" spans="1:45">
      <c r="A1278" s="10"/>
      <c r="B1278" s="10"/>
      <c r="C1278" s="10"/>
      <c r="D1278" s="10"/>
      <c r="E1278" s="21"/>
      <c r="F1278" s="21"/>
      <c r="G1278" s="21"/>
      <c r="H1278" s="21"/>
      <c r="I1278" s="21"/>
      <c r="J1278" s="21"/>
      <c r="K1278" s="21"/>
      <c r="L1278" s="13"/>
      <c r="M1278" s="13"/>
      <c r="N1278" s="13"/>
      <c r="O1278" s="13"/>
      <c r="P1278" s="15"/>
      <c r="Q1278" s="13"/>
      <c r="R1278" s="13"/>
      <c r="S1278" s="13"/>
      <c r="T1278" s="13"/>
      <c r="U1278" s="13"/>
      <c r="V1278" s="13"/>
      <c r="W1278" s="13"/>
      <c r="X1278" s="13"/>
      <c r="Y1278" s="13"/>
      <c r="Z1278" s="13"/>
      <c r="AA1278" s="13"/>
      <c r="AB1278" s="13"/>
      <c r="AC1278" s="13"/>
      <c r="AD1278" s="13"/>
      <c r="AE1278" s="13"/>
      <c r="AF1278" s="13"/>
      <c r="AG1278" s="13"/>
      <c r="AH1278" s="13"/>
      <c r="AI1278" s="13"/>
      <c r="AJ1278" s="13"/>
      <c r="AK1278" s="13"/>
      <c r="AL1278" s="13"/>
      <c r="AM1278" s="13"/>
      <c r="AN1278" s="13"/>
      <c r="AO1278" s="13"/>
      <c r="AP1278" s="13"/>
      <c r="AQ1278" s="13"/>
      <c r="AR1278" s="13"/>
      <c r="AS1278" s="13"/>
    </row>
    <row r="1279" spans="1:45">
      <c r="A1279" s="10"/>
      <c r="B1279" s="10"/>
      <c r="C1279" s="10"/>
      <c r="D1279" s="10"/>
      <c r="E1279" s="21"/>
      <c r="F1279" s="21"/>
      <c r="G1279" s="21"/>
      <c r="H1279" s="21"/>
      <c r="I1279" s="21"/>
      <c r="J1279" s="21"/>
      <c r="K1279" s="21"/>
      <c r="L1279" s="13"/>
      <c r="M1279" s="13"/>
      <c r="N1279" s="13"/>
      <c r="O1279" s="13"/>
      <c r="P1279" s="15"/>
      <c r="Q1279" s="13"/>
      <c r="R1279" s="13"/>
      <c r="S1279" s="13"/>
      <c r="T1279" s="13"/>
      <c r="U1279" s="13"/>
      <c r="V1279" s="13"/>
      <c r="W1279" s="13"/>
      <c r="X1279" s="13"/>
      <c r="Y1279" s="13"/>
      <c r="Z1279" s="13"/>
      <c r="AA1279" s="13"/>
      <c r="AB1279" s="13"/>
      <c r="AC1279" s="13"/>
      <c r="AD1279" s="13"/>
      <c r="AE1279" s="13"/>
      <c r="AF1279" s="13"/>
      <c r="AG1279" s="13"/>
      <c r="AH1279" s="13"/>
      <c r="AI1279" s="13"/>
      <c r="AJ1279" s="13"/>
      <c r="AK1279" s="13"/>
      <c r="AL1279" s="13"/>
      <c r="AM1279" s="13"/>
      <c r="AN1279" s="13"/>
      <c r="AO1279" s="13"/>
      <c r="AP1279" s="13"/>
      <c r="AQ1279" s="13"/>
      <c r="AR1279" s="13"/>
      <c r="AS1279" s="13"/>
    </row>
    <row r="1280" spans="1:45">
      <c r="A1280" s="10"/>
      <c r="B1280" s="10"/>
      <c r="C1280" s="10"/>
      <c r="D1280" s="10"/>
      <c r="E1280" s="21"/>
      <c r="F1280" s="21"/>
      <c r="G1280" s="21"/>
      <c r="H1280" s="21"/>
      <c r="I1280" s="21"/>
      <c r="J1280" s="21"/>
      <c r="K1280" s="21"/>
      <c r="L1280" s="13"/>
      <c r="M1280" s="13"/>
      <c r="N1280" s="13"/>
      <c r="O1280" s="13"/>
      <c r="P1280" s="15"/>
      <c r="Q1280" s="13"/>
      <c r="R1280" s="13"/>
      <c r="S1280" s="13"/>
      <c r="T1280" s="13"/>
      <c r="U1280" s="13"/>
      <c r="V1280" s="13"/>
      <c r="W1280" s="13"/>
      <c r="X1280" s="13"/>
      <c r="Y1280" s="13"/>
      <c r="Z1280" s="13"/>
      <c r="AA1280" s="13"/>
      <c r="AB1280" s="13"/>
      <c r="AC1280" s="13"/>
      <c r="AD1280" s="13"/>
      <c r="AE1280" s="13"/>
      <c r="AF1280" s="13"/>
      <c r="AG1280" s="13"/>
      <c r="AH1280" s="13"/>
      <c r="AI1280" s="13"/>
      <c r="AJ1280" s="13"/>
      <c r="AK1280" s="13"/>
      <c r="AL1280" s="13"/>
      <c r="AM1280" s="13"/>
      <c r="AN1280" s="13"/>
      <c r="AO1280" s="13"/>
      <c r="AP1280" s="13"/>
      <c r="AQ1280" s="13"/>
      <c r="AR1280" s="13"/>
      <c r="AS1280" s="13"/>
    </row>
    <row r="1281" spans="1:45">
      <c r="A1281" s="10"/>
      <c r="B1281" s="10"/>
      <c r="C1281" s="10"/>
      <c r="D1281" s="10"/>
      <c r="E1281" s="21"/>
      <c r="F1281" s="21"/>
      <c r="G1281" s="21"/>
      <c r="H1281" s="21"/>
      <c r="I1281" s="21"/>
      <c r="J1281" s="21"/>
      <c r="K1281" s="21"/>
      <c r="L1281" s="13"/>
      <c r="M1281" s="13"/>
      <c r="N1281" s="13"/>
      <c r="O1281" s="13"/>
      <c r="P1281" s="15"/>
      <c r="Q1281" s="13"/>
      <c r="R1281" s="13"/>
      <c r="S1281" s="13"/>
      <c r="T1281" s="13"/>
      <c r="U1281" s="13"/>
      <c r="V1281" s="13"/>
      <c r="W1281" s="13"/>
      <c r="X1281" s="13"/>
      <c r="Y1281" s="13"/>
      <c r="Z1281" s="13"/>
      <c r="AA1281" s="13"/>
      <c r="AB1281" s="13"/>
      <c r="AC1281" s="13"/>
      <c r="AD1281" s="13"/>
      <c r="AE1281" s="13"/>
      <c r="AF1281" s="13"/>
      <c r="AG1281" s="13"/>
      <c r="AH1281" s="13"/>
      <c r="AI1281" s="13"/>
      <c r="AJ1281" s="13"/>
      <c r="AK1281" s="13"/>
      <c r="AL1281" s="13"/>
      <c r="AM1281" s="13"/>
      <c r="AN1281" s="13"/>
      <c r="AO1281" s="13"/>
      <c r="AP1281" s="13"/>
      <c r="AQ1281" s="13"/>
      <c r="AR1281" s="13"/>
      <c r="AS1281" s="13"/>
    </row>
    <row r="1282" spans="1:45">
      <c r="A1282" s="10"/>
      <c r="B1282" s="10"/>
      <c r="C1282" s="10"/>
      <c r="D1282" s="10"/>
      <c r="E1282" s="21"/>
      <c r="F1282" s="21"/>
      <c r="G1282" s="21"/>
      <c r="H1282" s="21"/>
      <c r="I1282" s="21"/>
      <c r="J1282" s="21"/>
      <c r="K1282" s="21"/>
      <c r="L1282" s="13"/>
      <c r="M1282" s="13"/>
      <c r="N1282" s="13"/>
      <c r="O1282" s="13"/>
      <c r="P1282" s="15"/>
      <c r="Q1282" s="13"/>
      <c r="R1282" s="13"/>
      <c r="S1282" s="13"/>
      <c r="T1282" s="13"/>
      <c r="U1282" s="13"/>
      <c r="V1282" s="13"/>
      <c r="W1282" s="13"/>
      <c r="X1282" s="13"/>
      <c r="Y1282" s="13"/>
      <c r="Z1282" s="13"/>
      <c r="AA1282" s="13"/>
      <c r="AB1282" s="13"/>
      <c r="AC1282" s="13"/>
      <c r="AD1282" s="13"/>
      <c r="AE1282" s="13"/>
      <c r="AF1282" s="13"/>
      <c r="AG1282" s="13"/>
      <c r="AH1282" s="13"/>
      <c r="AI1282" s="13"/>
      <c r="AJ1282" s="13"/>
      <c r="AK1282" s="13"/>
      <c r="AL1282" s="13"/>
      <c r="AM1282" s="13"/>
      <c r="AN1282" s="13"/>
      <c r="AO1282" s="13"/>
      <c r="AP1282" s="13"/>
      <c r="AQ1282" s="13"/>
      <c r="AR1282" s="13"/>
      <c r="AS1282" s="13"/>
    </row>
    <row r="1283" spans="1:45">
      <c r="A1283" s="10"/>
      <c r="B1283" s="10"/>
      <c r="C1283" s="10"/>
      <c r="D1283" s="10"/>
      <c r="E1283" s="21"/>
      <c r="F1283" s="21"/>
      <c r="G1283" s="21"/>
      <c r="H1283" s="21"/>
      <c r="I1283" s="21"/>
      <c r="J1283" s="21"/>
      <c r="K1283" s="21"/>
      <c r="L1283" s="13"/>
      <c r="M1283" s="13"/>
      <c r="N1283" s="13"/>
      <c r="O1283" s="13"/>
      <c r="P1283" s="15"/>
      <c r="Q1283" s="13"/>
      <c r="R1283" s="13"/>
      <c r="S1283" s="13"/>
      <c r="T1283" s="13"/>
      <c r="U1283" s="13"/>
      <c r="V1283" s="13"/>
      <c r="W1283" s="13"/>
      <c r="X1283" s="13"/>
      <c r="Y1283" s="13"/>
      <c r="Z1283" s="13"/>
      <c r="AA1283" s="13"/>
      <c r="AB1283" s="13"/>
      <c r="AC1283" s="13"/>
      <c r="AD1283" s="13"/>
      <c r="AE1283" s="13"/>
      <c r="AF1283" s="13"/>
      <c r="AG1283" s="13"/>
      <c r="AH1283" s="13"/>
      <c r="AI1283" s="13"/>
      <c r="AJ1283" s="13"/>
      <c r="AK1283" s="13"/>
      <c r="AL1283" s="13"/>
      <c r="AM1283" s="13"/>
      <c r="AN1283" s="13"/>
      <c r="AO1283" s="13"/>
      <c r="AP1283" s="13"/>
      <c r="AQ1283" s="13"/>
      <c r="AR1283" s="13"/>
      <c r="AS1283" s="13"/>
    </row>
    <row r="1284" spans="1:45">
      <c r="A1284" s="10"/>
      <c r="B1284" s="10"/>
      <c r="C1284" s="10"/>
      <c r="D1284" s="10"/>
      <c r="E1284" s="21"/>
      <c r="F1284" s="21"/>
      <c r="G1284" s="21"/>
      <c r="H1284" s="21"/>
      <c r="I1284" s="21"/>
      <c r="J1284" s="21"/>
      <c r="K1284" s="21"/>
      <c r="L1284" s="13"/>
      <c r="M1284" s="13"/>
      <c r="N1284" s="13"/>
      <c r="O1284" s="13"/>
      <c r="P1284" s="15"/>
      <c r="Q1284" s="13"/>
      <c r="R1284" s="13"/>
      <c r="S1284" s="13"/>
      <c r="T1284" s="13"/>
      <c r="U1284" s="13"/>
      <c r="V1284" s="13"/>
      <c r="W1284" s="13"/>
      <c r="X1284" s="13"/>
      <c r="Y1284" s="13"/>
      <c r="Z1284" s="13"/>
      <c r="AA1284" s="13"/>
      <c r="AB1284" s="13"/>
      <c r="AC1284" s="13"/>
      <c r="AD1284" s="13"/>
      <c r="AE1284" s="13"/>
      <c r="AF1284" s="13"/>
      <c r="AG1284" s="13"/>
      <c r="AH1284" s="13"/>
      <c r="AI1284" s="13"/>
      <c r="AJ1284" s="13"/>
      <c r="AK1284" s="13"/>
      <c r="AL1284" s="13"/>
      <c r="AM1284" s="13"/>
      <c r="AN1284" s="13"/>
      <c r="AO1284" s="13"/>
      <c r="AP1284" s="13"/>
      <c r="AQ1284" s="13"/>
      <c r="AR1284" s="13"/>
      <c r="AS1284" s="13"/>
    </row>
    <row r="1285" spans="1:45">
      <c r="A1285" s="10"/>
      <c r="B1285" s="10"/>
      <c r="C1285" s="10"/>
      <c r="D1285" s="10"/>
      <c r="E1285" s="21"/>
      <c r="F1285" s="21"/>
      <c r="G1285" s="21"/>
      <c r="H1285" s="21"/>
      <c r="I1285" s="21"/>
      <c r="J1285" s="21"/>
      <c r="K1285" s="21"/>
      <c r="L1285" s="13"/>
      <c r="M1285" s="13"/>
      <c r="N1285" s="13"/>
      <c r="O1285" s="13"/>
      <c r="P1285" s="15"/>
      <c r="Q1285" s="13"/>
      <c r="R1285" s="13"/>
      <c r="S1285" s="13"/>
      <c r="T1285" s="13"/>
      <c r="U1285" s="13"/>
      <c r="V1285" s="13"/>
      <c r="W1285" s="13"/>
      <c r="X1285" s="13"/>
      <c r="Y1285" s="13"/>
      <c r="Z1285" s="13"/>
      <c r="AA1285" s="13"/>
      <c r="AB1285" s="13"/>
      <c r="AC1285" s="13"/>
      <c r="AD1285" s="13"/>
      <c r="AE1285" s="13"/>
      <c r="AF1285" s="13"/>
      <c r="AG1285" s="13"/>
      <c r="AH1285" s="13"/>
      <c r="AI1285" s="13"/>
      <c r="AJ1285" s="13"/>
      <c r="AK1285" s="13"/>
      <c r="AL1285" s="13"/>
      <c r="AM1285" s="13"/>
      <c r="AN1285" s="13"/>
      <c r="AO1285" s="13"/>
      <c r="AP1285" s="13"/>
      <c r="AQ1285" s="13"/>
      <c r="AR1285" s="13"/>
      <c r="AS1285" s="13"/>
    </row>
    <row r="1286" spans="1:45">
      <c r="A1286" s="10"/>
      <c r="B1286" s="10"/>
      <c r="C1286" s="10"/>
      <c r="D1286" s="10"/>
      <c r="E1286" s="21"/>
      <c r="F1286" s="21"/>
      <c r="G1286" s="21"/>
      <c r="H1286" s="21"/>
      <c r="I1286" s="21"/>
      <c r="J1286" s="21"/>
      <c r="K1286" s="21"/>
      <c r="L1286" s="13"/>
      <c r="M1286" s="13"/>
      <c r="N1286" s="13"/>
      <c r="O1286" s="13"/>
      <c r="P1286" s="15"/>
      <c r="Q1286" s="13"/>
      <c r="R1286" s="13"/>
      <c r="S1286" s="13"/>
      <c r="T1286" s="13"/>
      <c r="U1286" s="13"/>
      <c r="V1286" s="13"/>
      <c r="W1286" s="13"/>
      <c r="X1286" s="13"/>
      <c r="Y1286" s="13"/>
      <c r="Z1286" s="13"/>
      <c r="AA1286" s="13"/>
      <c r="AB1286" s="13"/>
      <c r="AC1286" s="13"/>
      <c r="AD1286" s="13"/>
      <c r="AE1286" s="13"/>
      <c r="AF1286" s="13"/>
      <c r="AG1286" s="13"/>
      <c r="AH1286" s="13"/>
      <c r="AI1286" s="13"/>
      <c r="AJ1286" s="13"/>
      <c r="AK1286" s="13"/>
      <c r="AL1286" s="13"/>
      <c r="AM1286" s="13"/>
      <c r="AN1286" s="13"/>
      <c r="AO1286" s="13"/>
      <c r="AP1286" s="13"/>
      <c r="AQ1286" s="13"/>
      <c r="AR1286" s="13"/>
      <c r="AS1286" s="13"/>
    </row>
    <row r="1287" spans="1:45">
      <c r="A1287" s="10"/>
      <c r="B1287" s="10"/>
      <c r="C1287" s="10"/>
      <c r="D1287" s="10"/>
      <c r="E1287" s="21"/>
      <c r="F1287" s="21"/>
      <c r="G1287" s="21"/>
      <c r="H1287" s="21"/>
      <c r="I1287" s="21"/>
      <c r="J1287" s="21"/>
      <c r="K1287" s="21"/>
      <c r="L1287" s="13"/>
      <c r="M1287" s="13"/>
      <c r="N1287" s="13"/>
      <c r="O1287" s="13"/>
      <c r="P1287" s="15"/>
      <c r="Q1287" s="13"/>
      <c r="R1287" s="13"/>
      <c r="S1287" s="13"/>
      <c r="T1287" s="13"/>
      <c r="U1287" s="13"/>
      <c r="V1287" s="13"/>
      <c r="W1287" s="13"/>
      <c r="X1287" s="13"/>
      <c r="Y1287" s="13"/>
      <c r="Z1287" s="13"/>
      <c r="AA1287" s="13"/>
      <c r="AB1287" s="13"/>
      <c r="AC1287" s="13"/>
      <c r="AD1287" s="13"/>
      <c r="AE1287" s="13"/>
      <c r="AF1287" s="13"/>
      <c r="AG1287" s="13"/>
      <c r="AH1287" s="13"/>
      <c r="AI1287" s="13"/>
      <c r="AJ1287" s="13"/>
      <c r="AK1287" s="13"/>
      <c r="AL1287" s="13"/>
      <c r="AM1287" s="13"/>
      <c r="AN1287" s="13"/>
      <c r="AO1287" s="13"/>
      <c r="AP1287" s="13"/>
      <c r="AQ1287" s="13"/>
      <c r="AR1287" s="13"/>
      <c r="AS1287" s="13"/>
    </row>
    <row r="1288" spans="1:45">
      <c r="A1288" s="10"/>
      <c r="B1288" s="10"/>
      <c r="C1288" s="10"/>
      <c r="D1288" s="10"/>
      <c r="E1288" s="21"/>
      <c r="F1288" s="21"/>
      <c r="G1288" s="21"/>
      <c r="H1288" s="21"/>
      <c r="I1288" s="21"/>
      <c r="J1288" s="21"/>
      <c r="K1288" s="21"/>
      <c r="L1288" s="13"/>
      <c r="M1288" s="13"/>
      <c r="N1288" s="13"/>
      <c r="O1288" s="13"/>
      <c r="P1288" s="15"/>
      <c r="Q1288" s="13"/>
      <c r="R1288" s="13"/>
      <c r="S1288" s="13"/>
      <c r="T1288" s="13"/>
      <c r="U1288" s="13"/>
      <c r="V1288" s="13"/>
      <c r="W1288" s="13"/>
      <c r="X1288" s="13"/>
      <c r="Y1288" s="13"/>
      <c r="Z1288" s="13"/>
      <c r="AA1288" s="13"/>
      <c r="AB1288" s="13"/>
      <c r="AC1288" s="13"/>
      <c r="AD1288" s="13"/>
      <c r="AE1288" s="13"/>
      <c r="AF1288" s="13"/>
      <c r="AG1288" s="13"/>
      <c r="AH1288" s="13"/>
      <c r="AI1288" s="13"/>
      <c r="AJ1288" s="13"/>
      <c r="AK1288" s="13"/>
      <c r="AL1288" s="13"/>
      <c r="AM1288" s="13"/>
      <c r="AN1288" s="13"/>
      <c r="AO1288" s="13"/>
      <c r="AP1288" s="13"/>
      <c r="AQ1288" s="13"/>
      <c r="AR1288" s="13"/>
      <c r="AS1288" s="13"/>
    </row>
    <row r="1289" spans="1:45">
      <c r="A1289" s="10"/>
      <c r="B1289" s="10"/>
      <c r="C1289" s="10"/>
      <c r="D1289" s="10"/>
      <c r="E1289" s="21"/>
      <c r="F1289" s="21"/>
      <c r="G1289" s="21"/>
      <c r="H1289" s="21"/>
      <c r="I1289" s="21"/>
      <c r="J1289" s="21"/>
      <c r="K1289" s="21"/>
      <c r="L1289" s="13"/>
      <c r="M1289" s="13"/>
      <c r="N1289" s="13"/>
      <c r="O1289" s="13"/>
      <c r="P1289" s="15"/>
      <c r="Q1289" s="13"/>
      <c r="R1289" s="13"/>
      <c r="S1289" s="13"/>
      <c r="T1289" s="13"/>
      <c r="U1289" s="13"/>
      <c r="V1289" s="13"/>
      <c r="W1289" s="13"/>
      <c r="X1289" s="13"/>
      <c r="Y1289" s="13"/>
      <c r="Z1289" s="13"/>
      <c r="AA1289" s="13"/>
      <c r="AB1289" s="13"/>
      <c r="AC1289" s="13"/>
      <c r="AD1289" s="13"/>
      <c r="AE1289" s="13"/>
      <c r="AF1289" s="13"/>
      <c r="AG1289" s="13"/>
      <c r="AH1289" s="13"/>
      <c r="AI1289" s="13"/>
      <c r="AJ1289" s="13"/>
      <c r="AK1289" s="13"/>
      <c r="AL1289" s="13"/>
      <c r="AM1289" s="13"/>
      <c r="AN1289" s="13"/>
      <c r="AO1289" s="13"/>
      <c r="AP1289" s="13"/>
      <c r="AQ1289" s="13"/>
      <c r="AR1289" s="13"/>
      <c r="AS1289" s="13"/>
    </row>
    <row r="1290" spans="1:45">
      <c r="A1290" s="10"/>
      <c r="B1290" s="10"/>
      <c r="C1290" s="10"/>
      <c r="D1290" s="10"/>
      <c r="E1290" s="21"/>
      <c r="F1290" s="21"/>
      <c r="G1290" s="21"/>
      <c r="H1290" s="21"/>
      <c r="I1290" s="21"/>
      <c r="J1290" s="21"/>
      <c r="K1290" s="21"/>
      <c r="L1290" s="13"/>
      <c r="M1290" s="13"/>
      <c r="N1290" s="13"/>
      <c r="O1290" s="13"/>
      <c r="P1290" s="15"/>
      <c r="Q1290" s="13"/>
      <c r="R1290" s="13"/>
      <c r="S1290" s="13"/>
      <c r="T1290" s="13"/>
      <c r="U1290" s="13"/>
      <c r="V1290" s="13"/>
      <c r="W1290" s="13"/>
      <c r="X1290" s="13"/>
      <c r="Y1290" s="13"/>
      <c r="Z1290" s="13"/>
      <c r="AA1290" s="13"/>
      <c r="AB1290" s="13"/>
      <c r="AC1290" s="13"/>
      <c r="AD1290" s="13"/>
      <c r="AE1290" s="13"/>
      <c r="AF1290" s="13"/>
      <c r="AG1290" s="13"/>
      <c r="AH1290" s="13"/>
      <c r="AI1290" s="13"/>
      <c r="AJ1290" s="13"/>
      <c r="AK1290" s="13"/>
      <c r="AL1290" s="13"/>
      <c r="AM1290" s="13"/>
      <c r="AN1290" s="13"/>
      <c r="AO1290" s="13"/>
      <c r="AP1290" s="13"/>
      <c r="AQ1290" s="13"/>
      <c r="AR1290" s="13"/>
      <c r="AS1290" s="13"/>
    </row>
    <row r="1291" spans="1:45">
      <c r="A1291" s="10"/>
      <c r="B1291" s="10"/>
      <c r="C1291" s="10"/>
      <c r="D1291" s="10"/>
      <c r="E1291" s="21"/>
      <c r="F1291" s="21"/>
      <c r="G1291" s="21"/>
      <c r="H1291" s="21"/>
      <c r="I1291" s="21"/>
      <c r="J1291" s="21"/>
      <c r="K1291" s="21"/>
      <c r="L1291" s="13"/>
      <c r="M1291" s="13"/>
      <c r="N1291" s="13"/>
      <c r="O1291" s="13"/>
      <c r="P1291" s="15"/>
      <c r="Q1291" s="13"/>
      <c r="R1291" s="13"/>
      <c r="S1291" s="13"/>
      <c r="T1291" s="13"/>
      <c r="U1291" s="13"/>
      <c r="V1291" s="13"/>
      <c r="W1291" s="13"/>
      <c r="X1291" s="13"/>
      <c r="Y1291" s="13"/>
      <c r="Z1291" s="13"/>
      <c r="AA1291" s="13"/>
      <c r="AB1291" s="13"/>
      <c r="AC1291" s="13"/>
      <c r="AD1291" s="13"/>
      <c r="AE1291" s="13"/>
      <c r="AF1291" s="13"/>
      <c r="AG1291" s="13"/>
      <c r="AH1291" s="13"/>
      <c r="AI1291" s="13"/>
      <c r="AJ1291" s="13"/>
      <c r="AK1291" s="13"/>
      <c r="AL1291" s="13"/>
      <c r="AM1291" s="13"/>
      <c r="AN1291" s="13"/>
      <c r="AO1291" s="13"/>
      <c r="AP1291" s="13"/>
      <c r="AQ1291" s="13"/>
      <c r="AR1291" s="13"/>
      <c r="AS1291" s="13"/>
    </row>
    <row r="1292" spans="1:45">
      <c r="A1292" s="10"/>
      <c r="B1292" s="10"/>
      <c r="C1292" s="10"/>
      <c r="D1292" s="10"/>
      <c r="E1292" s="21"/>
      <c r="F1292" s="21"/>
      <c r="G1292" s="21"/>
      <c r="H1292" s="21"/>
      <c r="I1292" s="21"/>
      <c r="J1292" s="21"/>
      <c r="K1292" s="21"/>
      <c r="L1292" s="13"/>
      <c r="M1292" s="13"/>
      <c r="N1292" s="13"/>
      <c r="O1292" s="13"/>
      <c r="P1292" s="15"/>
      <c r="Q1292" s="13"/>
      <c r="R1292" s="13"/>
      <c r="S1292" s="13"/>
      <c r="T1292" s="13"/>
      <c r="U1292" s="13"/>
      <c r="V1292" s="13"/>
      <c r="W1292" s="13"/>
      <c r="X1292" s="13"/>
      <c r="Y1292" s="13"/>
      <c r="Z1292" s="13"/>
      <c r="AA1292" s="13"/>
      <c r="AB1292" s="13"/>
      <c r="AC1292" s="13"/>
      <c r="AD1292" s="13"/>
      <c r="AE1292" s="13"/>
      <c r="AF1292" s="13"/>
      <c r="AG1292" s="13"/>
      <c r="AH1292" s="13"/>
      <c r="AI1292" s="13"/>
      <c r="AJ1292" s="13"/>
      <c r="AK1292" s="13"/>
      <c r="AL1292" s="13"/>
      <c r="AM1292" s="13"/>
      <c r="AN1292" s="13"/>
      <c r="AO1292" s="13"/>
      <c r="AP1292" s="13"/>
      <c r="AQ1292" s="13"/>
      <c r="AR1292" s="13"/>
      <c r="AS1292" s="13"/>
    </row>
    <row r="1293" spans="1:45">
      <c r="A1293" s="10"/>
      <c r="B1293" s="10"/>
      <c r="C1293" s="10"/>
      <c r="D1293" s="10"/>
      <c r="E1293" s="21"/>
      <c r="F1293" s="21"/>
      <c r="G1293" s="21"/>
      <c r="H1293" s="21"/>
      <c r="I1293" s="21"/>
      <c r="J1293" s="21"/>
      <c r="K1293" s="21"/>
      <c r="L1293" s="13"/>
      <c r="M1293" s="13"/>
      <c r="N1293" s="13"/>
      <c r="O1293" s="13"/>
      <c r="P1293" s="15"/>
      <c r="Q1293" s="13"/>
      <c r="R1293" s="13"/>
      <c r="S1293" s="13"/>
      <c r="T1293" s="13"/>
      <c r="U1293" s="13"/>
      <c r="V1293" s="13"/>
      <c r="W1293" s="13"/>
      <c r="X1293" s="13"/>
      <c r="Y1293" s="13"/>
      <c r="Z1293" s="13"/>
      <c r="AA1293" s="13"/>
      <c r="AB1293" s="13"/>
      <c r="AC1293" s="13"/>
      <c r="AD1293" s="13"/>
      <c r="AE1293" s="13"/>
      <c r="AF1293" s="13"/>
      <c r="AG1293" s="13"/>
      <c r="AH1293" s="13"/>
      <c r="AI1293" s="13"/>
      <c r="AJ1293" s="13"/>
      <c r="AK1293" s="13"/>
      <c r="AL1293" s="13"/>
      <c r="AM1293" s="13"/>
      <c r="AN1293" s="13"/>
      <c r="AO1293" s="13"/>
      <c r="AP1293" s="13"/>
      <c r="AQ1293" s="13"/>
      <c r="AR1293" s="13"/>
      <c r="AS1293" s="13"/>
    </row>
    <row r="1294" spans="1:45">
      <c r="A1294" s="10"/>
      <c r="B1294" s="10"/>
      <c r="C1294" s="10"/>
      <c r="D1294" s="10"/>
      <c r="E1294" s="21"/>
      <c r="F1294" s="21"/>
      <c r="G1294" s="21"/>
      <c r="H1294" s="21"/>
      <c r="I1294" s="21"/>
      <c r="J1294" s="21"/>
      <c r="K1294" s="21"/>
      <c r="L1294" s="13"/>
      <c r="M1294" s="13"/>
      <c r="N1294" s="13"/>
      <c r="O1294" s="13"/>
      <c r="P1294" s="15"/>
      <c r="Q1294" s="13"/>
      <c r="R1294" s="13"/>
      <c r="S1294" s="13"/>
      <c r="T1294" s="13"/>
      <c r="U1294" s="13"/>
      <c r="V1294" s="13"/>
      <c r="W1294" s="13"/>
      <c r="X1294" s="13"/>
      <c r="Y1294" s="13"/>
      <c r="Z1294" s="13"/>
      <c r="AA1294" s="13"/>
      <c r="AB1294" s="13"/>
      <c r="AC1294" s="13"/>
      <c r="AD1294" s="13"/>
      <c r="AE1294" s="13"/>
      <c r="AF1294" s="13"/>
      <c r="AG1294" s="13"/>
      <c r="AH1294" s="13"/>
      <c r="AI1294" s="13"/>
      <c r="AJ1294" s="13"/>
      <c r="AK1294" s="13"/>
      <c r="AL1294" s="13"/>
      <c r="AM1294" s="13"/>
      <c r="AN1294" s="13"/>
      <c r="AO1294" s="13"/>
      <c r="AP1294" s="13"/>
      <c r="AQ1294" s="13"/>
      <c r="AR1294" s="13"/>
      <c r="AS1294" s="13"/>
    </row>
    <row r="1295" spans="1:45">
      <c r="A1295" s="10"/>
      <c r="B1295" s="10"/>
      <c r="C1295" s="10"/>
      <c r="D1295" s="10"/>
      <c r="E1295" s="21"/>
      <c r="F1295" s="21"/>
      <c r="G1295" s="21"/>
      <c r="H1295" s="21"/>
      <c r="I1295" s="21"/>
      <c r="J1295" s="21"/>
      <c r="K1295" s="21"/>
      <c r="L1295" s="13"/>
      <c r="M1295" s="13"/>
      <c r="N1295" s="13"/>
      <c r="O1295" s="13"/>
      <c r="P1295" s="15"/>
      <c r="Q1295" s="13"/>
      <c r="R1295" s="13"/>
      <c r="S1295" s="13"/>
      <c r="T1295" s="13"/>
      <c r="U1295" s="13"/>
      <c r="V1295" s="13"/>
      <c r="W1295" s="13"/>
      <c r="X1295" s="13"/>
      <c r="Y1295" s="13"/>
      <c r="Z1295" s="13"/>
      <c r="AA1295" s="13"/>
      <c r="AB1295" s="13"/>
      <c r="AC1295" s="13"/>
      <c r="AD1295" s="13"/>
      <c r="AE1295" s="13"/>
      <c r="AF1295" s="13"/>
      <c r="AG1295" s="13"/>
      <c r="AH1295" s="13"/>
      <c r="AI1295" s="13"/>
      <c r="AJ1295" s="13"/>
      <c r="AK1295" s="13"/>
      <c r="AL1295" s="13"/>
      <c r="AM1295" s="13"/>
      <c r="AN1295" s="13"/>
      <c r="AO1295" s="13"/>
      <c r="AP1295" s="13"/>
      <c r="AQ1295" s="13"/>
      <c r="AR1295" s="13"/>
      <c r="AS1295" s="13"/>
    </row>
    <row r="1296" spans="1:45">
      <c r="A1296" s="10"/>
      <c r="B1296" s="10"/>
      <c r="C1296" s="10"/>
      <c r="D1296" s="10"/>
      <c r="E1296" s="21"/>
      <c r="F1296" s="21"/>
      <c r="G1296" s="21"/>
      <c r="H1296" s="21"/>
      <c r="I1296" s="21"/>
      <c r="J1296" s="21"/>
      <c r="K1296" s="21"/>
      <c r="L1296" s="13"/>
      <c r="M1296" s="13"/>
      <c r="N1296" s="13"/>
      <c r="O1296" s="13"/>
      <c r="P1296" s="15"/>
      <c r="Q1296" s="13"/>
      <c r="R1296" s="13"/>
      <c r="S1296" s="13"/>
      <c r="T1296" s="13"/>
      <c r="U1296" s="13"/>
      <c r="V1296" s="13"/>
      <c r="W1296" s="13"/>
      <c r="X1296" s="13"/>
      <c r="Y1296" s="13"/>
      <c r="Z1296" s="13"/>
      <c r="AA1296" s="13"/>
      <c r="AB1296" s="13"/>
      <c r="AC1296" s="13"/>
      <c r="AD1296" s="13"/>
      <c r="AE1296" s="13"/>
      <c r="AF1296" s="13"/>
      <c r="AG1296" s="13"/>
      <c r="AH1296" s="13"/>
      <c r="AI1296" s="13"/>
      <c r="AJ1296" s="13"/>
      <c r="AK1296" s="13"/>
      <c r="AL1296" s="13"/>
      <c r="AM1296" s="13"/>
      <c r="AN1296" s="13"/>
      <c r="AO1296" s="13"/>
      <c r="AP1296" s="13"/>
      <c r="AQ1296" s="13"/>
      <c r="AR1296" s="13"/>
      <c r="AS1296" s="13"/>
    </row>
    <row r="1297" spans="1:45">
      <c r="A1297" s="10"/>
      <c r="B1297" s="10"/>
      <c r="C1297" s="10"/>
      <c r="D1297" s="10"/>
      <c r="E1297" s="21"/>
      <c r="F1297" s="21"/>
      <c r="G1297" s="21"/>
      <c r="H1297" s="21"/>
      <c r="I1297" s="21"/>
      <c r="J1297" s="21"/>
      <c r="K1297" s="21"/>
      <c r="L1297" s="13"/>
      <c r="M1297" s="13"/>
      <c r="N1297" s="13"/>
      <c r="O1297" s="13"/>
      <c r="P1297" s="15"/>
      <c r="Q1297" s="13"/>
      <c r="R1297" s="13"/>
      <c r="S1297" s="13"/>
      <c r="T1297" s="13"/>
      <c r="U1297" s="13"/>
      <c r="V1297" s="13"/>
      <c r="W1297" s="13"/>
      <c r="X1297" s="13"/>
      <c r="Y1297" s="13"/>
      <c r="Z1297" s="13"/>
      <c r="AA1297" s="13"/>
      <c r="AB1297" s="13"/>
      <c r="AC1297" s="13"/>
      <c r="AD1297" s="13"/>
      <c r="AE1297" s="13"/>
      <c r="AF1297" s="13"/>
      <c r="AG1297" s="13"/>
      <c r="AH1297" s="13"/>
      <c r="AI1297" s="13"/>
      <c r="AJ1297" s="13"/>
      <c r="AK1297" s="13"/>
      <c r="AL1297" s="13"/>
      <c r="AM1297" s="13"/>
      <c r="AN1297" s="13"/>
      <c r="AO1297" s="13"/>
      <c r="AP1297" s="13"/>
      <c r="AQ1297" s="13"/>
      <c r="AR1297" s="13"/>
      <c r="AS1297" s="13"/>
    </row>
    <row r="1298" spans="1:45">
      <c r="A1298" s="10"/>
      <c r="B1298" s="10"/>
      <c r="C1298" s="10"/>
      <c r="D1298" s="10"/>
      <c r="E1298" s="21"/>
      <c r="F1298" s="21"/>
      <c r="G1298" s="21"/>
      <c r="H1298" s="21"/>
      <c r="I1298" s="21"/>
      <c r="J1298" s="21"/>
      <c r="K1298" s="21"/>
      <c r="L1298" s="13"/>
      <c r="M1298" s="13"/>
      <c r="N1298" s="13"/>
      <c r="O1298" s="13"/>
      <c r="P1298" s="15"/>
      <c r="Q1298" s="13"/>
      <c r="R1298" s="13"/>
      <c r="S1298" s="13"/>
      <c r="T1298" s="13"/>
      <c r="U1298" s="13"/>
      <c r="V1298" s="13"/>
      <c r="W1298" s="13"/>
      <c r="X1298" s="13"/>
      <c r="Y1298" s="13"/>
      <c r="Z1298" s="13"/>
      <c r="AA1298" s="13"/>
      <c r="AB1298" s="13"/>
      <c r="AC1298" s="13"/>
      <c r="AD1298" s="13"/>
      <c r="AE1298" s="13"/>
      <c r="AF1298" s="13"/>
      <c r="AG1298" s="13"/>
      <c r="AH1298" s="13"/>
      <c r="AI1298" s="13"/>
      <c r="AJ1298" s="13"/>
      <c r="AK1298" s="13"/>
      <c r="AL1298" s="13"/>
      <c r="AM1298" s="13"/>
      <c r="AN1298" s="13"/>
      <c r="AO1298" s="13"/>
      <c r="AP1298" s="13"/>
      <c r="AQ1298" s="13"/>
      <c r="AR1298" s="13"/>
      <c r="AS1298" s="13"/>
    </row>
    <row r="1299" spans="1:45">
      <c r="A1299" s="10"/>
      <c r="B1299" s="10"/>
      <c r="C1299" s="10"/>
      <c r="D1299" s="10"/>
      <c r="E1299" s="21"/>
      <c r="F1299" s="21"/>
      <c r="G1299" s="21"/>
      <c r="H1299" s="21"/>
      <c r="I1299" s="21"/>
      <c r="J1299" s="21"/>
      <c r="K1299" s="21"/>
      <c r="L1299" s="13"/>
      <c r="M1299" s="13"/>
      <c r="N1299" s="13"/>
      <c r="O1299" s="13"/>
      <c r="P1299" s="15"/>
      <c r="Q1299" s="13"/>
      <c r="R1299" s="13"/>
      <c r="S1299" s="13"/>
      <c r="T1299" s="13"/>
      <c r="U1299" s="13"/>
      <c r="V1299" s="13"/>
      <c r="W1299" s="13"/>
      <c r="X1299" s="13"/>
      <c r="Y1299" s="13"/>
      <c r="Z1299" s="13"/>
      <c r="AA1299" s="13"/>
      <c r="AB1299" s="13"/>
      <c r="AC1299" s="13"/>
      <c r="AD1299" s="13"/>
      <c r="AE1299" s="13"/>
      <c r="AF1299" s="13"/>
      <c r="AG1299" s="13"/>
      <c r="AH1299" s="13"/>
      <c r="AI1299" s="13"/>
      <c r="AJ1299" s="13"/>
      <c r="AK1299" s="13"/>
      <c r="AL1299" s="13"/>
      <c r="AM1299" s="13"/>
      <c r="AN1299" s="13"/>
      <c r="AO1299" s="13"/>
      <c r="AP1299" s="13"/>
      <c r="AQ1299" s="13"/>
      <c r="AR1299" s="13"/>
      <c r="AS1299" s="13"/>
    </row>
    <row r="1300" spans="1:45">
      <c r="A1300" s="10"/>
      <c r="B1300" s="10"/>
      <c r="C1300" s="10"/>
      <c r="D1300" s="10"/>
      <c r="E1300" s="21"/>
      <c r="F1300" s="21"/>
      <c r="G1300" s="21"/>
      <c r="H1300" s="21"/>
      <c r="I1300" s="21"/>
      <c r="J1300" s="21"/>
      <c r="K1300" s="21"/>
      <c r="L1300" s="13"/>
      <c r="M1300" s="13"/>
      <c r="N1300" s="13"/>
      <c r="O1300" s="13"/>
      <c r="P1300" s="15"/>
      <c r="Q1300" s="13"/>
      <c r="R1300" s="13"/>
      <c r="S1300" s="13"/>
      <c r="T1300" s="13"/>
      <c r="U1300" s="13"/>
      <c r="V1300" s="13"/>
      <c r="W1300" s="13"/>
      <c r="X1300" s="13"/>
      <c r="Y1300" s="13"/>
      <c r="Z1300" s="13"/>
      <c r="AA1300" s="13"/>
      <c r="AB1300" s="13"/>
      <c r="AC1300" s="13"/>
      <c r="AD1300" s="13"/>
      <c r="AE1300" s="13"/>
      <c r="AF1300" s="13"/>
      <c r="AG1300" s="13"/>
      <c r="AH1300" s="13"/>
      <c r="AI1300" s="13"/>
      <c r="AJ1300" s="13"/>
      <c r="AK1300" s="13"/>
      <c r="AL1300" s="13"/>
      <c r="AM1300" s="13"/>
      <c r="AN1300" s="13"/>
      <c r="AO1300" s="13"/>
      <c r="AP1300" s="13"/>
      <c r="AQ1300" s="13"/>
      <c r="AR1300" s="13"/>
      <c r="AS1300" s="13"/>
    </row>
    <row r="1301" spans="1:45">
      <c r="A1301" s="10"/>
      <c r="B1301" s="10"/>
      <c r="C1301" s="10"/>
      <c r="D1301" s="10"/>
      <c r="E1301" s="21"/>
      <c r="F1301" s="21"/>
      <c r="G1301" s="21"/>
      <c r="H1301" s="21"/>
      <c r="I1301" s="21"/>
      <c r="J1301" s="21"/>
      <c r="K1301" s="21"/>
      <c r="L1301" s="13"/>
      <c r="M1301" s="13"/>
      <c r="N1301" s="13"/>
      <c r="O1301" s="13"/>
      <c r="P1301" s="15"/>
      <c r="Q1301" s="13"/>
      <c r="R1301" s="13"/>
      <c r="S1301" s="13"/>
      <c r="T1301" s="13"/>
      <c r="U1301" s="13"/>
      <c r="V1301" s="13"/>
      <c r="W1301" s="13"/>
      <c r="X1301" s="13"/>
      <c r="Y1301" s="13"/>
      <c r="Z1301" s="13"/>
      <c r="AA1301" s="13"/>
      <c r="AB1301" s="13"/>
      <c r="AC1301" s="13"/>
      <c r="AD1301" s="13"/>
      <c r="AE1301" s="13"/>
      <c r="AF1301" s="13"/>
      <c r="AG1301" s="13"/>
      <c r="AH1301" s="13"/>
      <c r="AI1301" s="13"/>
      <c r="AJ1301" s="13"/>
      <c r="AK1301" s="13"/>
      <c r="AL1301" s="13"/>
      <c r="AM1301" s="13"/>
      <c r="AN1301" s="13"/>
      <c r="AO1301" s="13"/>
      <c r="AP1301" s="13"/>
      <c r="AQ1301" s="13"/>
      <c r="AR1301" s="13"/>
      <c r="AS1301" s="13"/>
    </row>
    <row r="1302" spans="1:45">
      <c r="A1302" s="10"/>
      <c r="B1302" s="10"/>
      <c r="C1302" s="10"/>
      <c r="D1302" s="10"/>
      <c r="E1302" s="21"/>
      <c r="F1302" s="21"/>
      <c r="G1302" s="21"/>
      <c r="H1302" s="21"/>
      <c r="I1302" s="21"/>
      <c r="J1302" s="21"/>
      <c r="K1302" s="21"/>
      <c r="L1302" s="13"/>
      <c r="M1302" s="13"/>
      <c r="N1302" s="13"/>
      <c r="O1302" s="13"/>
      <c r="P1302" s="15"/>
      <c r="Q1302" s="13"/>
      <c r="R1302" s="13"/>
      <c r="S1302" s="13"/>
      <c r="T1302" s="13"/>
      <c r="U1302" s="13"/>
      <c r="V1302" s="13"/>
      <c r="W1302" s="13"/>
      <c r="X1302" s="13"/>
      <c r="Y1302" s="13"/>
      <c r="Z1302" s="13"/>
      <c r="AA1302" s="13"/>
      <c r="AB1302" s="13"/>
      <c r="AC1302" s="13"/>
      <c r="AD1302" s="13"/>
      <c r="AE1302" s="13"/>
      <c r="AF1302" s="13"/>
      <c r="AG1302" s="13"/>
      <c r="AH1302" s="13"/>
      <c r="AI1302" s="13"/>
      <c r="AJ1302" s="13"/>
      <c r="AK1302" s="13"/>
      <c r="AL1302" s="13"/>
      <c r="AM1302" s="13"/>
      <c r="AN1302" s="13"/>
      <c r="AO1302" s="13"/>
      <c r="AP1302" s="13"/>
      <c r="AQ1302" s="13"/>
      <c r="AR1302" s="13"/>
      <c r="AS1302" s="13"/>
    </row>
    <row r="1303" spans="1:45">
      <c r="A1303" s="10"/>
      <c r="B1303" s="10"/>
      <c r="C1303" s="10"/>
      <c r="D1303" s="10"/>
      <c r="E1303" s="21"/>
      <c r="F1303" s="21"/>
      <c r="G1303" s="21"/>
      <c r="H1303" s="21"/>
      <c r="I1303" s="21"/>
      <c r="J1303" s="21"/>
      <c r="K1303" s="21"/>
      <c r="L1303" s="13"/>
      <c r="M1303" s="13"/>
      <c r="N1303" s="13"/>
      <c r="O1303" s="13"/>
      <c r="P1303" s="15"/>
      <c r="Q1303" s="13"/>
      <c r="R1303" s="13"/>
      <c r="S1303" s="13"/>
      <c r="T1303" s="13"/>
      <c r="U1303" s="13"/>
      <c r="V1303" s="13"/>
      <c r="W1303" s="13"/>
      <c r="X1303" s="13"/>
      <c r="Y1303" s="13"/>
      <c r="Z1303" s="13"/>
      <c r="AA1303" s="13"/>
      <c r="AB1303" s="13"/>
      <c r="AC1303" s="13"/>
      <c r="AD1303" s="13"/>
      <c r="AE1303" s="13"/>
      <c r="AF1303" s="13"/>
      <c r="AG1303" s="13"/>
      <c r="AH1303" s="13"/>
      <c r="AI1303" s="13"/>
      <c r="AJ1303" s="13"/>
      <c r="AK1303" s="13"/>
      <c r="AL1303" s="13"/>
      <c r="AM1303" s="13"/>
      <c r="AN1303" s="13"/>
      <c r="AO1303" s="13"/>
      <c r="AP1303" s="13"/>
      <c r="AQ1303" s="13"/>
      <c r="AR1303" s="13"/>
      <c r="AS1303" s="13"/>
    </row>
    <row r="1304" spans="1:45">
      <c r="A1304" s="10"/>
      <c r="B1304" s="10"/>
      <c r="C1304" s="10"/>
      <c r="D1304" s="10"/>
      <c r="E1304" s="21"/>
      <c r="F1304" s="21"/>
      <c r="G1304" s="21"/>
      <c r="H1304" s="21"/>
      <c r="I1304" s="21"/>
      <c r="J1304" s="21"/>
      <c r="K1304" s="21"/>
      <c r="L1304" s="13"/>
      <c r="M1304" s="13"/>
      <c r="N1304" s="13"/>
      <c r="O1304" s="13"/>
      <c r="P1304" s="15"/>
      <c r="Q1304" s="13"/>
      <c r="R1304" s="13"/>
      <c r="S1304" s="13"/>
      <c r="T1304" s="13"/>
      <c r="U1304" s="13"/>
      <c r="V1304" s="13"/>
      <c r="W1304" s="13"/>
      <c r="X1304" s="13"/>
      <c r="Y1304" s="13"/>
      <c r="Z1304" s="13"/>
      <c r="AA1304" s="13"/>
      <c r="AB1304" s="13"/>
      <c r="AC1304" s="13"/>
      <c r="AD1304" s="13"/>
      <c r="AE1304" s="13"/>
      <c r="AF1304" s="13"/>
      <c r="AG1304" s="13"/>
      <c r="AH1304" s="13"/>
      <c r="AI1304" s="13"/>
      <c r="AJ1304" s="13"/>
      <c r="AK1304" s="13"/>
      <c r="AL1304" s="13"/>
      <c r="AM1304" s="13"/>
      <c r="AN1304" s="13"/>
      <c r="AO1304" s="13"/>
      <c r="AP1304" s="13"/>
      <c r="AQ1304" s="13"/>
      <c r="AR1304" s="13"/>
      <c r="AS1304" s="13"/>
    </row>
    <row r="1305" spans="1:45">
      <c r="A1305" s="10"/>
      <c r="B1305" s="10"/>
      <c r="C1305" s="10"/>
      <c r="D1305" s="10"/>
      <c r="E1305" s="21"/>
      <c r="F1305" s="21"/>
      <c r="G1305" s="21"/>
      <c r="H1305" s="21"/>
      <c r="I1305" s="21"/>
      <c r="J1305" s="21"/>
      <c r="K1305" s="21"/>
      <c r="L1305" s="13"/>
      <c r="M1305" s="13"/>
      <c r="N1305" s="13"/>
      <c r="O1305" s="13"/>
      <c r="P1305" s="15"/>
      <c r="Q1305" s="13"/>
      <c r="R1305" s="13"/>
      <c r="S1305" s="13"/>
      <c r="T1305" s="13"/>
      <c r="U1305" s="13"/>
      <c r="V1305" s="13"/>
      <c r="W1305" s="13"/>
      <c r="X1305" s="13"/>
      <c r="Y1305" s="13"/>
      <c r="Z1305" s="13"/>
      <c r="AA1305" s="13"/>
      <c r="AB1305" s="13"/>
      <c r="AC1305" s="13"/>
      <c r="AD1305" s="13"/>
      <c r="AE1305" s="13"/>
      <c r="AF1305" s="13"/>
      <c r="AG1305" s="13"/>
      <c r="AH1305" s="13"/>
      <c r="AI1305" s="13"/>
      <c r="AJ1305" s="13"/>
      <c r="AK1305" s="13"/>
      <c r="AL1305" s="13"/>
      <c r="AM1305" s="13"/>
      <c r="AN1305" s="13"/>
      <c r="AO1305" s="13"/>
      <c r="AP1305" s="13"/>
      <c r="AQ1305" s="13"/>
      <c r="AR1305" s="13"/>
      <c r="AS1305" s="13"/>
    </row>
    <row r="1306" spans="1:45">
      <c r="A1306" s="10"/>
      <c r="B1306" s="10"/>
      <c r="C1306" s="10"/>
      <c r="D1306" s="10"/>
      <c r="E1306" s="21"/>
      <c r="F1306" s="21"/>
      <c r="G1306" s="21"/>
      <c r="H1306" s="21"/>
      <c r="I1306" s="21"/>
      <c r="J1306" s="21"/>
      <c r="K1306" s="21"/>
      <c r="L1306" s="13"/>
      <c r="M1306" s="13"/>
      <c r="N1306" s="13"/>
      <c r="O1306" s="13"/>
      <c r="P1306" s="15"/>
      <c r="Q1306" s="13"/>
      <c r="R1306" s="13"/>
      <c r="S1306" s="13"/>
      <c r="T1306" s="13"/>
      <c r="U1306" s="13"/>
      <c r="V1306" s="13"/>
      <c r="W1306" s="13"/>
      <c r="X1306" s="13"/>
      <c r="Y1306" s="13"/>
      <c r="Z1306" s="13"/>
      <c r="AA1306" s="13"/>
      <c r="AB1306" s="13"/>
      <c r="AC1306" s="13"/>
      <c r="AD1306" s="13"/>
      <c r="AE1306" s="13"/>
      <c r="AF1306" s="13"/>
      <c r="AG1306" s="13"/>
      <c r="AH1306" s="13"/>
      <c r="AI1306" s="13"/>
      <c r="AJ1306" s="13"/>
      <c r="AK1306" s="13"/>
      <c r="AL1306" s="13"/>
      <c r="AM1306" s="13"/>
      <c r="AN1306" s="13"/>
      <c r="AO1306" s="13"/>
      <c r="AP1306" s="13"/>
      <c r="AQ1306" s="13"/>
      <c r="AR1306" s="13"/>
      <c r="AS1306" s="13"/>
    </row>
    <row r="1307" spans="1:45">
      <c r="A1307" s="10"/>
      <c r="B1307" s="10"/>
      <c r="C1307" s="10"/>
      <c r="D1307" s="10"/>
      <c r="E1307" s="21"/>
      <c r="F1307" s="21"/>
      <c r="G1307" s="21"/>
      <c r="H1307" s="21"/>
      <c r="I1307" s="21"/>
      <c r="J1307" s="21"/>
      <c r="K1307" s="21"/>
      <c r="L1307" s="13"/>
      <c r="M1307" s="13"/>
      <c r="N1307" s="13"/>
      <c r="O1307" s="13"/>
      <c r="P1307" s="15"/>
      <c r="Q1307" s="13"/>
      <c r="R1307" s="13"/>
      <c r="S1307" s="13"/>
      <c r="T1307" s="13"/>
      <c r="U1307" s="13"/>
      <c r="V1307" s="13"/>
      <c r="W1307" s="13"/>
      <c r="X1307" s="13"/>
      <c r="Y1307" s="13"/>
      <c r="Z1307" s="13"/>
      <c r="AA1307" s="13"/>
      <c r="AB1307" s="13"/>
      <c r="AC1307" s="13"/>
      <c r="AD1307" s="13"/>
      <c r="AE1307" s="13"/>
      <c r="AF1307" s="13"/>
      <c r="AG1307" s="13"/>
      <c r="AH1307" s="13"/>
      <c r="AI1307" s="13"/>
      <c r="AJ1307" s="13"/>
      <c r="AK1307" s="13"/>
      <c r="AL1307" s="13"/>
      <c r="AM1307" s="13"/>
      <c r="AN1307" s="13"/>
      <c r="AO1307" s="13"/>
      <c r="AP1307" s="13"/>
      <c r="AQ1307" s="13"/>
      <c r="AR1307" s="13"/>
      <c r="AS1307" s="13"/>
    </row>
    <row r="1308" spans="1:45">
      <c r="A1308" s="10"/>
      <c r="B1308" s="10"/>
      <c r="C1308" s="10"/>
      <c r="D1308" s="10"/>
      <c r="E1308" s="21"/>
      <c r="F1308" s="21"/>
      <c r="G1308" s="21"/>
      <c r="H1308" s="21"/>
      <c r="I1308" s="21"/>
      <c r="J1308" s="21"/>
      <c r="K1308" s="21"/>
      <c r="L1308" s="13"/>
      <c r="M1308" s="13"/>
      <c r="N1308" s="13"/>
      <c r="O1308" s="13"/>
      <c r="P1308" s="15"/>
      <c r="Q1308" s="13"/>
      <c r="R1308" s="13"/>
      <c r="S1308" s="13"/>
      <c r="T1308" s="13"/>
      <c r="U1308" s="13"/>
      <c r="V1308" s="13"/>
      <c r="W1308" s="13"/>
      <c r="X1308" s="13"/>
      <c r="Y1308" s="13"/>
      <c r="Z1308" s="13"/>
      <c r="AA1308" s="13"/>
      <c r="AB1308" s="13"/>
      <c r="AC1308" s="13"/>
      <c r="AD1308" s="13"/>
      <c r="AE1308" s="13"/>
      <c r="AF1308" s="13"/>
      <c r="AG1308" s="13"/>
      <c r="AH1308" s="13"/>
      <c r="AI1308" s="13"/>
      <c r="AJ1308" s="13"/>
      <c r="AK1308" s="13"/>
      <c r="AL1308" s="13"/>
      <c r="AM1308" s="13"/>
      <c r="AN1308" s="13"/>
      <c r="AO1308" s="13"/>
      <c r="AP1308" s="13"/>
      <c r="AQ1308" s="13"/>
      <c r="AR1308" s="13"/>
      <c r="AS1308" s="13"/>
    </row>
    <row r="1309" spans="1:45">
      <c r="A1309" s="10"/>
      <c r="B1309" s="10"/>
      <c r="C1309" s="10"/>
      <c r="D1309" s="10"/>
      <c r="E1309" s="21"/>
      <c r="F1309" s="21"/>
      <c r="G1309" s="21"/>
      <c r="H1309" s="21"/>
      <c r="I1309" s="21"/>
      <c r="J1309" s="21"/>
      <c r="K1309" s="21"/>
      <c r="L1309" s="13"/>
      <c r="M1309" s="13"/>
      <c r="N1309" s="13"/>
      <c r="O1309" s="13"/>
      <c r="P1309" s="15"/>
      <c r="Q1309" s="13"/>
      <c r="R1309" s="13"/>
      <c r="S1309" s="13"/>
      <c r="T1309" s="13"/>
      <c r="U1309" s="13"/>
      <c r="V1309" s="13"/>
      <c r="W1309" s="13"/>
      <c r="X1309" s="13"/>
      <c r="Y1309" s="13"/>
      <c r="Z1309" s="13"/>
      <c r="AA1309" s="13"/>
      <c r="AB1309" s="13"/>
      <c r="AC1309" s="13"/>
      <c r="AD1309" s="13"/>
      <c r="AE1309" s="13"/>
      <c r="AF1309" s="13"/>
      <c r="AG1309" s="13"/>
      <c r="AH1309" s="13"/>
      <c r="AI1309" s="13"/>
      <c r="AJ1309" s="13"/>
      <c r="AK1309" s="13"/>
      <c r="AL1309" s="13"/>
      <c r="AM1309" s="13"/>
      <c r="AN1309" s="13"/>
      <c r="AO1309" s="13"/>
      <c r="AP1309" s="13"/>
      <c r="AQ1309" s="13"/>
      <c r="AR1309" s="13"/>
      <c r="AS1309" s="13"/>
    </row>
    <row r="1310" spans="1:45">
      <c r="A1310" s="10"/>
      <c r="B1310" s="10"/>
      <c r="C1310" s="10"/>
      <c r="D1310" s="10"/>
      <c r="E1310" s="21"/>
      <c r="F1310" s="21"/>
      <c r="G1310" s="21"/>
      <c r="H1310" s="21"/>
      <c r="I1310" s="21"/>
      <c r="J1310" s="21"/>
      <c r="K1310" s="21"/>
      <c r="L1310" s="13"/>
      <c r="M1310" s="13"/>
      <c r="N1310" s="13"/>
      <c r="O1310" s="13"/>
      <c r="P1310" s="15"/>
      <c r="Q1310" s="13"/>
      <c r="R1310" s="13"/>
      <c r="S1310" s="13"/>
      <c r="T1310" s="13"/>
      <c r="U1310" s="13"/>
      <c r="V1310" s="13"/>
      <c r="W1310" s="13"/>
      <c r="X1310" s="13"/>
      <c r="Y1310" s="13"/>
      <c r="Z1310" s="13"/>
      <c r="AA1310" s="13"/>
      <c r="AB1310" s="13"/>
      <c r="AC1310" s="13"/>
      <c r="AD1310" s="13"/>
      <c r="AE1310" s="13"/>
      <c r="AF1310" s="13"/>
      <c r="AG1310" s="13"/>
      <c r="AH1310" s="13"/>
      <c r="AI1310" s="13"/>
      <c r="AJ1310" s="13"/>
      <c r="AK1310" s="13"/>
      <c r="AL1310" s="13"/>
      <c r="AM1310" s="13"/>
      <c r="AN1310" s="13"/>
      <c r="AO1310" s="13"/>
      <c r="AP1310" s="13"/>
      <c r="AQ1310" s="13"/>
      <c r="AR1310" s="13"/>
      <c r="AS1310" s="13"/>
    </row>
    <row r="1311" spans="1:45">
      <c r="A1311" s="10"/>
      <c r="B1311" s="10"/>
      <c r="C1311" s="10"/>
      <c r="D1311" s="10"/>
      <c r="E1311" s="21"/>
      <c r="F1311" s="21"/>
      <c r="G1311" s="21"/>
      <c r="H1311" s="21"/>
      <c r="I1311" s="21"/>
      <c r="J1311" s="21"/>
      <c r="K1311" s="21"/>
      <c r="L1311" s="13"/>
      <c r="M1311" s="13"/>
      <c r="N1311" s="13"/>
      <c r="O1311" s="13"/>
      <c r="P1311" s="15"/>
      <c r="Q1311" s="13"/>
      <c r="R1311" s="13"/>
      <c r="S1311" s="13"/>
      <c r="T1311" s="13"/>
      <c r="U1311" s="13"/>
      <c r="V1311" s="13"/>
      <c r="W1311" s="13"/>
      <c r="X1311" s="13"/>
      <c r="Y1311" s="13"/>
      <c r="Z1311" s="13"/>
      <c r="AA1311" s="13"/>
      <c r="AB1311" s="13"/>
      <c r="AC1311" s="13"/>
      <c r="AD1311" s="13"/>
      <c r="AE1311" s="13"/>
      <c r="AF1311" s="13"/>
      <c r="AG1311" s="13"/>
      <c r="AH1311" s="13"/>
      <c r="AI1311" s="13"/>
      <c r="AJ1311" s="13"/>
      <c r="AK1311" s="13"/>
      <c r="AL1311" s="13"/>
      <c r="AM1311" s="13"/>
      <c r="AN1311" s="13"/>
      <c r="AO1311" s="13"/>
      <c r="AP1311" s="13"/>
      <c r="AQ1311" s="13"/>
      <c r="AR1311" s="13"/>
      <c r="AS1311" s="13"/>
    </row>
    <row r="1312" spans="1:45">
      <c r="A1312" s="10"/>
      <c r="B1312" s="10"/>
      <c r="C1312" s="10"/>
      <c r="D1312" s="10"/>
      <c r="E1312" s="21"/>
      <c r="F1312" s="21"/>
      <c r="G1312" s="21"/>
      <c r="H1312" s="21"/>
      <c r="I1312" s="21"/>
      <c r="J1312" s="21"/>
      <c r="K1312" s="21"/>
      <c r="L1312" s="13"/>
      <c r="M1312" s="13"/>
      <c r="N1312" s="13"/>
      <c r="O1312" s="13"/>
      <c r="P1312" s="15"/>
      <c r="Q1312" s="13"/>
      <c r="R1312" s="13"/>
      <c r="S1312" s="13"/>
      <c r="T1312" s="13"/>
      <c r="U1312" s="13"/>
      <c r="V1312" s="13"/>
      <c r="W1312" s="13"/>
      <c r="X1312" s="13"/>
      <c r="Y1312" s="13"/>
      <c r="Z1312" s="13"/>
      <c r="AA1312" s="13"/>
      <c r="AB1312" s="13"/>
      <c r="AC1312" s="13"/>
      <c r="AD1312" s="13"/>
      <c r="AE1312" s="13"/>
      <c r="AF1312" s="13"/>
      <c r="AG1312" s="13"/>
      <c r="AH1312" s="13"/>
      <c r="AI1312" s="13"/>
      <c r="AJ1312" s="13"/>
      <c r="AK1312" s="13"/>
      <c r="AL1312" s="13"/>
      <c r="AM1312" s="13"/>
      <c r="AN1312" s="13"/>
      <c r="AO1312" s="13"/>
      <c r="AP1312" s="13"/>
      <c r="AQ1312" s="13"/>
      <c r="AR1312" s="13"/>
      <c r="AS1312" s="13"/>
    </row>
    <row r="1313" spans="1:45">
      <c r="A1313" s="10"/>
      <c r="B1313" s="10"/>
      <c r="C1313" s="10"/>
      <c r="D1313" s="10"/>
      <c r="E1313" s="21"/>
      <c r="F1313" s="21"/>
      <c r="G1313" s="21"/>
      <c r="H1313" s="21"/>
      <c r="I1313" s="21"/>
      <c r="J1313" s="21"/>
      <c r="K1313" s="21"/>
      <c r="L1313" s="13"/>
      <c r="M1313" s="13"/>
      <c r="N1313" s="13"/>
      <c r="O1313" s="13"/>
      <c r="P1313" s="15"/>
      <c r="Q1313" s="13"/>
      <c r="R1313" s="13"/>
      <c r="S1313" s="13"/>
      <c r="T1313" s="13"/>
      <c r="U1313" s="13"/>
      <c r="V1313" s="13"/>
      <c r="W1313" s="13"/>
      <c r="X1313" s="13"/>
      <c r="Y1313" s="13"/>
      <c r="Z1313" s="13"/>
      <c r="AA1313" s="13"/>
      <c r="AB1313" s="13"/>
      <c r="AC1313" s="13"/>
      <c r="AD1313" s="13"/>
      <c r="AE1313" s="13"/>
      <c r="AF1313" s="13"/>
      <c r="AG1313" s="13"/>
      <c r="AH1313" s="13"/>
      <c r="AI1313" s="13"/>
      <c r="AJ1313" s="13"/>
      <c r="AK1313" s="13"/>
      <c r="AL1313" s="13"/>
      <c r="AM1313" s="13"/>
      <c r="AN1313" s="13"/>
      <c r="AO1313" s="13"/>
      <c r="AP1313" s="13"/>
      <c r="AQ1313" s="13"/>
      <c r="AR1313" s="13"/>
      <c r="AS1313" s="13"/>
    </row>
    <row r="1314" spans="1:45">
      <c r="A1314" s="10"/>
      <c r="B1314" s="10"/>
      <c r="C1314" s="10"/>
      <c r="D1314" s="10"/>
      <c r="E1314" s="21"/>
      <c r="F1314" s="21"/>
      <c r="G1314" s="21"/>
      <c r="H1314" s="21"/>
      <c r="I1314" s="21"/>
      <c r="J1314" s="21"/>
      <c r="K1314" s="21"/>
      <c r="L1314" s="13"/>
      <c r="M1314" s="13"/>
      <c r="N1314" s="13"/>
      <c r="O1314" s="13"/>
      <c r="P1314" s="15"/>
      <c r="Q1314" s="13"/>
      <c r="R1314" s="13"/>
      <c r="S1314" s="13"/>
      <c r="T1314" s="13"/>
      <c r="U1314" s="13"/>
      <c r="V1314" s="13"/>
      <c r="W1314" s="13"/>
      <c r="X1314" s="13"/>
      <c r="Y1314" s="13"/>
      <c r="Z1314" s="13"/>
      <c r="AA1314" s="13"/>
      <c r="AB1314" s="13"/>
      <c r="AC1314" s="13"/>
      <c r="AD1314" s="13"/>
      <c r="AE1314" s="13"/>
      <c r="AF1314" s="13"/>
      <c r="AG1314" s="13"/>
      <c r="AH1314" s="13"/>
      <c r="AI1314" s="13"/>
      <c r="AJ1314" s="13"/>
      <c r="AK1314" s="13"/>
      <c r="AL1314" s="13"/>
      <c r="AM1314" s="13"/>
      <c r="AN1314" s="13"/>
      <c r="AO1314" s="13"/>
      <c r="AP1314" s="13"/>
      <c r="AQ1314" s="13"/>
      <c r="AR1314" s="13"/>
      <c r="AS1314" s="13"/>
    </row>
    <row r="1315" spans="1:45">
      <c r="A1315" s="10"/>
      <c r="B1315" s="10"/>
      <c r="C1315" s="10"/>
      <c r="D1315" s="10"/>
      <c r="E1315" s="21"/>
      <c r="F1315" s="21"/>
      <c r="G1315" s="21"/>
      <c r="H1315" s="21"/>
      <c r="I1315" s="21"/>
      <c r="J1315" s="21"/>
      <c r="K1315" s="21"/>
      <c r="L1315" s="13"/>
      <c r="M1315" s="13"/>
      <c r="N1315" s="13"/>
      <c r="O1315" s="13"/>
      <c r="P1315" s="15"/>
      <c r="Q1315" s="13"/>
      <c r="R1315" s="13"/>
      <c r="S1315" s="13"/>
      <c r="T1315" s="13"/>
      <c r="U1315" s="13"/>
      <c r="V1315" s="13"/>
      <c r="W1315" s="13"/>
      <c r="X1315" s="13"/>
      <c r="Y1315" s="13"/>
      <c r="Z1315" s="13"/>
      <c r="AA1315" s="13"/>
      <c r="AB1315" s="13"/>
      <c r="AC1315" s="13"/>
      <c r="AD1315" s="13"/>
      <c r="AE1315" s="13"/>
      <c r="AF1315" s="13"/>
      <c r="AG1315" s="13"/>
      <c r="AH1315" s="13"/>
      <c r="AI1315" s="13"/>
      <c r="AJ1315" s="13"/>
      <c r="AK1315" s="13"/>
      <c r="AL1315" s="13"/>
      <c r="AM1315" s="13"/>
      <c r="AN1315" s="13"/>
      <c r="AO1315" s="13"/>
      <c r="AP1315" s="13"/>
      <c r="AQ1315" s="13"/>
      <c r="AR1315" s="13"/>
      <c r="AS1315" s="13"/>
    </row>
    <row r="1316" spans="1:45">
      <c r="A1316" s="10"/>
      <c r="B1316" s="10"/>
      <c r="C1316" s="10"/>
      <c r="D1316" s="10"/>
      <c r="E1316" s="21"/>
      <c r="F1316" s="21"/>
      <c r="G1316" s="21"/>
      <c r="H1316" s="21"/>
      <c r="I1316" s="21"/>
      <c r="J1316" s="21"/>
      <c r="K1316" s="21"/>
      <c r="L1316" s="13"/>
      <c r="M1316" s="13"/>
      <c r="N1316" s="13"/>
      <c r="O1316" s="13"/>
      <c r="P1316" s="15"/>
      <c r="Q1316" s="13"/>
      <c r="R1316" s="13"/>
      <c r="S1316" s="13"/>
      <c r="T1316" s="13"/>
      <c r="U1316" s="13"/>
      <c r="V1316" s="13"/>
      <c r="W1316" s="13"/>
      <c r="X1316" s="13"/>
      <c r="Y1316" s="13"/>
      <c r="Z1316" s="13"/>
      <c r="AA1316" s="13"/>
      <c r="AB1316" s="13"/>
      <c r="AC1316" s="13"/>
      <c r="AD1316" s="13"/>
      <c r="AE1316" s="13"/>
      <c r="AF1316" s="13"/>
      <c r="AG1316" s="13"/>
      <c r="AH1316" s="13"/>
      <c r="AI1316" s="13"/>
      <c r="AJ1316" s="13"/>
      <c r="AK1316" s="13"/>
      <c r="AL1316" s="13"/>
      <c r="AM1316" s="13"/>
      <c r="AN1316" s="13"/>
      <c r="AO1316" s="13"/>
      <c r="AP1316" s="13"/>
      <c r="AQ1316" s="13"/>
      <c r="AR1316" s="13"/>
      <c r="AS1316" s="13"/>
    </row>
    <row r="1317" spans="1:45">
      <c r="A1317" s="10"/>
      <c r="B1317" s="10"/>
      <c r="C1317" s="10"/>
      <c r="D1317" s="10"/>
      <c r="E1317" s="21"/>
      <c r="F1317" s="21"/>
      <c r="G1317" s="21"/>
      <c r="H1317" s="21"/>
      <c r="I1317" s="21"/>
      <c r="J1317" s="21"/>
      <c r="K1317" s="21"/>
      <c r="L1317" s="13"/>
      <c r="M1317" s="13"/>
      <c r="N1317" s="13"/>
      <c r="O1317" s="13"/>
      <c r="P1317" s="15"/>
      <c r="Q1317" s="13"/>
      <c r="R1317" s="13"/>
      <c r="S1317" s="13"/>
      <c r="T1317" s="13"/>
      <c r="U1317" s="13"/>
      <c r="V1317" s="13"/>
      <c r="W1317" s="13"/>
      <c r="X1317" s="13"/>
      <c r="Y1317" s="13"/>
      <c r="Z1317" s="13"/>
      <c r="AA1317" s="13"/>
      <c r="AB1317" s="13"/>
      <c r="AC1317" s="13"/>
      <c r="AD1317" s="13"/>
      <c r="AE1317" s="13"/>
      <c r="AF1317" s="13"/>
      <c r="AG1317" s="13"/>
      <c r="AH1317" s="13"/>
      <c r="AI1317" s="13"/>
      <c r="AJ1317" s="13"/>
      <c r="AK1317" s="13"/>
      <c r="AL1317" s="13"/>
      <c r="AM1317" s="13"/>
      <c r="AN1317" s="13"/>
      <c r="AO1317" s="13"/>
      <c r="AP1317" s="13"/>
      <c r="AQ1317" s="13"/>
      <c r="AR1317" s="13"/>
      <c r="AS1317" s="13"/>
    </row>
    <row r="1318" spans="1:45">
      <c r="A1318" s="10"/>
      <c r="B1318" s="10"/>
      <c r="C1318" s="10"/>
      <c r="D1318" s="10"/>
      <c r="E1318" s="21"/>
      <c r="F1318" s="21"/>
      <c r="G1318" s="21"/>
      <c r="H1318" s="21"/>
      <c r="I1318" s="21"/>
      <c r="J1318" s="21"/>
      <c r="K1318" s="21"/>
      <c r="L1318" s="13"/>
      <c r="M1318" s="13"/>
      <c r="N1318" s="13"/>
      <c r="O1318" s="13"/>
      <c r="P1318" s="15"/>
      <c r="Q1318" s="13"/>
      <c r="R1318" s="13"/>
      <c r="S1318" s="13"/>
      <c r="T1318" s="13"/>
      <c r="U1318" s="13"/>
      <c r="V1318" s="13"/>
      <c r="W1318" s="13"/>
      <c r="X1318" s="13"/>
      <c r="Y1318" s="13"/>
      <c r="Z1318" s="13"/>
      <c r="AA1318" s="13"/>
      <c r="AB1318" s="13"/>
      <c r="AC1318" s="13"/>
      <c r="AD1318" s="13"/>
      <c r="AE1318" s="13"/>
      <c r="AF1318" s="13"/>
      <c r="AG1318" s="13"/>
      <c r="AH1318" s="13"/>
      <c r="AI1318" s="13"/>
      <c r="AJ1318" s="13"/>
      <c r="AK1318" s="13"/>
      <c r="AL1318" s="13"/>
      <c r="AM1318" s="13"/>
      <c r="AN1318" s="13"/>
      <c r="AO1318" s="13"/>
      <c r="AP1318" s="13"/>
      <c r="AQ1318" s="13"/>
      <c r="AR1318" s="13"/>
      <c r="AS1318" s="13"/>
    </row>
    <row r="1319" spans="1:45">
      <c r="A1319" s="10"/>
      <c r="B1319" s="10"/>
      <c r="C1319" s="10"/>
      <c r="D1319" s="10"/>
      <c r="E1319" s="21"/>
      <c r="F1319" s="21"/>
      <c r="G1319" s="21"/>
      <c r="H1319" s="21"/>
      <c r="I1319" s="21"/>
      <c r="J1319" s="21"/>
      <c r="K1319" s="21"/>
      <c r="L1319" s="13"/>
      <c r="M1319" s="13"/>
      <c r="N1319" s="13"/>
      <c r="O1319" s="13"/>
      <c r="P1319" s="15"/>
      <c r="Q1319" s="13"/>
      <c r="R1319" s="13"/>
      <c r="S1319" s="13"/>
      <c r="T1319" s="13"/>
      <c r="U1319" s="13"/>
      <c r="V1319" s="13"/>
      <c r="W1319" s="13"/>
      <c r="X1319" s="13"/>
      <c r="Y1319" s="13"/>
      <c r="Z1319" s="13"/>
      <c r="AA1319" s="13"/>
      <c r="AB1319" s="13"/>
      <c r="AC1319" s="13"/>
      <c r="AD1319" s="13"/>
      <c r="AE1319" s="13"/>
      <c r="AF1319" s="13"/>
      <c r="AG1319" s="13"/>
      <c r="AH1319" s="13"/>
      <c r="AI1319" s="13"/>
      <c r="AJ1319" s="13"/>
      <c r="AK1319" s="13"/>
      <c r="AL1319" s="13"/>
      <c r="AM1319" s="13"/>
      <c r="AN1319" s="13"/>
      <c r="AO1319" s="13"/>
      <c r="AP1319" s="13"/>
      <c r="AQ1319" s="13"/>
      <c r="AR1319" s="13"/>
      <c r="AS1319" s="13"/>
    </row>
    <row r="1320" spans="1:45">
      <c r="A1320" s="10"/>
      <c r="B1320" s="10"/>
      <c r="C1320" s="10"/>
      <c r="D1320" s="10"/>
      <c r="E1320" s="21"/>
      <c r="F1320" s="21"/>
      <c r="G1320" s="21"/>
      <c r="H1320" s="21"/>
      <c r="I1320" s="21"/>
      <c r="J1320" s="21"/>
      <c r="K1320" s="21"/>
      <c r="L1320" s="13"/>
      <c r="M1320" s="13"/>
      <c r="N1320" s="13"/>
      <c r="O1320" s="13"/>
      <c r="P1320" s="15"/>
      <c r="Q1320" s="13"/>
      <c r="R1320" s="13"/>
      <c r="S1320" s="13"/>
      <c r="T1320" s="13"/>
      <c r="U1320" s="13"/>
      <c r="V1320" s="13"/>
      <c r="W1320" s="13"/>
      <c r="X1320" s="13"/>
      <c r="Y1320" s="13"/>
      <c r="Z1320" s="13"/>
      <c r="AA1320" s="13"/>
      <c r="AB1320" s="13"/>
      <c r="AC1320" s="13"/>
      <c r="AD1320" s="13"/>
      <c r="AE1320" s="13"/>
      <c r="AF1320" s="13"/>
      <c r="AG1320" s="13"/>
      <c r="AH1320" s="13"/>
      <c r="AI1320" s="13"/>
      <c r="AJ1320" s="13"/>
      <c r="AK1320" s="13"/>
      <c r="AL1320" s="13"/>
      <c r="AM1320" s="13"/>
      <c r="AN1320" s="13"/>
      <c r="AO1320" s="13"/>
      <c r="AP1320" s="13"/>
      <c r="AQ1320" s="13"/>
      <c r="AR1320" s="13"/>
      <c r="AS1320" s="13"/>
    </row>
    <row r="1321" spans="1:45">
      <c r="A1321" s="10"/>
      <c r="B1321" s="10"/>
      <c r="C1321" s="10"/>
      <c r="D1321" s="10"/>
      <c r="E1321" s="21"/>
      <c r="F1321" s="21"/>
      <c r="G1321" s="21"/>
      <c r="H1321" s="21"/>
      <c r="I1321" s="21"/>
      <c r="J1321" s="21"/>
      <c r="K1321" s="21"/>
      <c r="L1321" s="13"/>
      <c r="M1321" s="13"/>
      <c r="N1321" s="13"/>
      <c r="O1321" s="13"/>
      <c r="P1321" s="15"/>
      <c r="Q1321" s="13"/>
      <c r="R1321" s="13"/>
      <c r="S1321" s="13"/>
      <c r="T1321" s="13"/>
      <c r="U1321" s="13"/>
      <c r="V1321" s="13"/>
      <c r="W1321" s="13"/>
      <c r="X1321" s="13"/>
      <c r="Y1321" s="13"/>
      <c r="Z1321" s="13"/>
      <c r="AA1321" s="13"/>
      <c r="AB1321" s="13"/>
      <c r="AC1321" s="13"/>
      <c r="AD1321" s="13"/>
      <c r="AE1321" s="13"/>
      <c r="AF1321" s="13"/>
      <c r="AG1321" s="13"/>
      <c r="AH1321" s="13"/>
      <c r="AI1321" s="13"/>
      <c r="AJ1321" s="13"/>
      <c r="AK1321" s="13"/>
      <c r="AL1321" s="13"/>
      <c r="AM1321" s="13"/>
      <c r="AN1321" s="13"/>
      <c r="AO1321" s="13"/>
      <c r="AP1321" s="13"/>
      <c r="AQ1321" s="13"/>
      <c r="AR1321" s="13"/>
      <c r="AS1321" s="13"/>
    </row>
    <row r="1322" spans="1:45">
      <c r="A1322" s="10"/>
      <c r="B1322" s="10"/>
      <c r="C1322" s="10"/>
      <c r="D1322" s="10"/>
      <c r="E1322" s="21"/>
      <c r="F1322" s="21"/>
      <c r="G1322" s="21"/>
      <c r="H1322" s="21"/>
      <c r="I1322" s="21"/>
      <c r="J1322" s="21"/>
      <c r="K1322" s="21"/>
      <c r="L1322" s="13"/>
      <c r="M1322" s="13"/>
      <c r="N1322" s="13"/>
      <c r="O1322" s="13"/>
      <c r="P1322" s="15"/>
      <c r="Q1322" s="13"/>
      <c r="R1322" s="13"/>
      <c r="S1322" s="13"/>
      <c r="T1322" s="13"/>
      <c r="U1322" s="13"/>
      <c r="V1322" s="13"/>
      <c r="W1322" s="13"/>
      <c r="X1322" s="13"/>
      <c r="Y1322" s="13"/>
      <c r="Z1322" s="13"/>
      <c r="AA1322" s="13"/>
      <c r="AB1322" s="13"/>
      <c r="AC1322" s="13"/>
      <c r="AD1322" s="13"/>
      <c r="AE1322" s="13"/>
      <c r="AF1322" s="13"/>
      <c r="AG1322" s="13"/>
      <c r="AH1322" s="13"/>
      <c r="AI1322" s="13"/>
      <c r="AJ1322" s="13"/>
      <c r="AK1322" s="13"/>
      <c r="AL1322" s="13"/>
      <c r="AM1322" s="13"/>
      <c r="AN1322" s="13"/>
      <c r="AO1322" s="13"/>
      <c r="AP1322" s="13"/>
      <c r="AQ1322" s="13"/>
      <c r="AR1322" s="13"/>
      <c r="AS1322" s="13"/>
    </row>
    <row r="1323" spans="1:45">
      <c r="A1323" s="10"/>
      <c r="B1323" s="10"/>
      <c r="C1323" s="10"/>
      <c r="D1323" s="10"/>
      <c r="E1323" s="21"/>
      <c r="F1323" s="21"/>
      <c r="G1323" s="21"/>
      <c r="H1323" s="21"/>
      <c r="I1323" s="21"/>
      <c r="J1323" s="21"/>
      <c r="K1323" s="21"/>
      <c r="L1323" s="13"/>
      <c r="M1323" s="13"/>
      <c r="N1323" s="13"/>
      <c r="O1323" s="13"/>
      <c r="P1323" s="15"/>
      <c r="Q1323" s="13"/>
      <c r="R1323" s="13"/>
      <c r="S1323" s="13"/>
      <c r="T1323" s="13"/>
      <c r="U1323" s="13"/>
      <c r="V1323" s="13"/>
      <c r="W1323" s="13"/>
      <c r="X1323" s="13"/>
      <c r="Y1323" s="13"/>
      <c r="Z1323" s="13"/>
      <c r="AA1323" s="13"/>
      <c r="AB1323" s="13"/>
      <c r="AC1323" s="13"/>
      <c r="AD1323" s="13"/>
      <c r="AE1323" s="13"/>
      <c r="AF1323" s="13"/>
      <c r="AG1323" s="13"/>
      <c r="AH1323" s="13"/>
      <c r="AI1323" s="13"/>
      <c r="AJ1323" s="13"/>
      <c r="AK1323" s="13"/>
      <c r="AL1323" s="13"/>
      <c r="AM1323" s="13"/>
      <c r="AN1323" s="13"/>
      <c r="AO1323" s="13"/>
      <c r="AP1323" s="13"/>
      <c r="AQ1323" s="13"/>
      <c r="AR1323" s="13"/>
      <c r="AS1323" s="13"/>
    </row>
    <row r="1324" spans="1:45">
      <c r="A1324" s="10"/>
      <c r="B1324" s="10"/>
      <c r="C1324" s="10"/>
      <c r="D1324" s="10"/>
      <c r="E1324" s="21"/>
      <c r="F1324" s="21"/>
      <c r="G1324" s="21"/>
      <c r="H1324" s="21"/>
      <c r="I1324" s="21"/>
      <c r="J1324" s="21"/>
      <c r="K1324" s="21"/>
      <c r="L1324" s="13"/>
      <c r="M1324" s="13"/>
      <c r="N1324" s="13"/>
      <c r="O1324" s="13"/>
      <c r="P1324" s="15"/>
      <c r="Q1324" s="13"/>
      <c r="R1324" s="13"/>
      <c r="S1324" s="13"/>
      <c r="T1324" s="13"/>
      <c r="U1324" s="13"/>
      <c r="V1324" s="13"/>
      <c r="W1324" s="13"/>
      <c r="X1324" s="13"/>
      <c r="Y1324" s="13"/>
      <c r="Z1324" s="13"/>
      <c r="AA1324" s="13"/>
      <c r="AB1324" s="13"/>
      <c r="AC1324" s="13"/>
      <c r="AD1324" s="13"/>
      <c r="AE1324" s="13"/>
      <c r="AF1324" s="13"/>
      <c r="AG1324" s="13"/>
      <c r="AH1324" s="13"/>
      <c r="AI1324" s="13"/>
      <c r="AJ1324" s="13"/>
      <c r="AK1324" s="13"/>
      <c r="AL1324" s="13"/>
      <c r="AM1324" s="13"/>
      <c r="AN1324" s="13"/>
      <c r="AO1324" s="13"/>
      <c r="AP1324" s="13"/>
      <c r="AQ1324" s="13"/>
      <c r="AR1324" s="13"/>
      <c r="AS1324" s="13"/>
    </row>
    <row r="1325" spans="1:45">
      <c r="A1325" s="10"/>
      <c r="B1325" s="10"/>
      <c r="C1325" s="10"/>
      <c r="D1325" s="10"/>
      <c r="E1325" s="21"/>
      <c r="F1325" s="21"/>
      <c r="G1325" s="21"/>
      <c r="H1325" s="21"/>
      <c r="I1325" s="21"/>
      <c r="J1325" s="21"/>
      <c r="K1325" s="21"/>
      <c r="L1325" s="13"/>
      <c r="M1325" s="13"/>
      <c r="N1325" s="13"/>
      <c r="O1325" s="13"/>
      <c r="P1325" s="15"/>
      <c r="Q1325" s="13"/>
      <c r="R1325" s="13"/>
      <c r="S1325" s="13"/>
      <c r="T1325" s="13"/>
      <c r="U1325" s="13"/>
      <c r="V1325" s="13"/>
      <c r="W1325" s="13"/>
      <c r="X1325" s="13"/>
      <c r="Y1325" s="13"/>
      <c r="Z1325" s="13"/>
      <c r="AA1325" s="13"/>
      <c r="AB1325" s="13"/>
      <c r="AC1325" s="13"/>
      <c r="AD1325" s="13"/>
      <c r="AE1325" s="13"/>
      <c r="AF1325" s="13"/>
      <c r="AG1325" s="13"/>
      <c r="AH1325" s="13"/>
      <c r="AI1325" s="13"/>
      <c r="AJ1325" s="13"/>
      <c r="AK1325" s="13"/>
      <c r="AL1325" s="13"/>
      <c r="AM1325" s="13"/>
      <c r="AN1325" s="13"/>
      <c r="AO1325" s="13"/>
      <c r="AP1325" s="13"/>
      <c r="AQ1325" s="13"/>
      <c r="AR1325" s="13"/>
      <c r="AS1325" s="13"/>
    </row>
    <row r="1326" spans="1:45">
      <c r="A1326" s="10"/>
      <c r="B1326" s="10"/>
      <c r="C1326" s="10"/>
      <c r="D1326" s="10"/>
      <c r="E1326" s="21"/>
      <c r="F1326" s="21"/>
      <c r="G1326" s="21"/>
      <c r="H1326" s="21"/>
      <c r="I1326" s="21"/>
      <c r="J1326" s="21"/>
      <c r="K1326" s="21"/>
      <c r="L1326" s="13"/>
      <c r="M1326" s="13"/>
      <c r="N1326" s="13"/>
      <c r="O1326" s="13"/>
      <c r="P1326" s="15"/>
      <c r="Q1326" s="13"/>
      <c r="R1326" s="13"/>
      <c r="S1326" s="13"/>
      <c r="T1326" s="13"/>
      <c r="U1326" s="13"/>
      <c r="V1326" s="13"/>
      <c r="W1326" s="13"/>
      <c r="X1326" s="13"/>
      <c r="Y1326" s="13"/>
      <c r="Z1326" s="13"/>
      <c r="AA1326" s="13"/>
      <c r="AB1326" s="13"/>
      <c r="AC1326" s="13"/>
      <c r="AD1326" s="13"/>
      <c r="AE1326" s="13"/>
      <c r="AF1326" s="13"/>
      <c r="AG1326" s="13"/>
      <c r="AH1326" s="13"/>
      <c r="AI1326" s="13"/>
      <c r="AJ1326" s="13"/>
      <c r="AK1326" s="13"/>
      <c r="AL1326" s="13"/>
      <c r="AM1326" s="13"/>
      <c r="AN1326" s="13"/>
      <c r="AO1326" s="13"/>
      <c r="AP1326" s="13"/>
      <c r="AQ1326" s="13"/>
      <c r="AR1326" s="13"/>
      <c r="AS1326" s="13"/>
    </row>
    <row r="1327" spans="1:45">
      <c r="A1327" s="10"/>
      <c r="B1327" s="10"/>
      <c r="C1327" s="10"/>
      <c r="D1327" s="10"/>
      <c r="E1327" s="21"/>
      <c r="F1327" s="21"/>
      <c r="G1327" s="21"/>
      <c r="H1327" s="21"/>
      <c r="I1327" s="21"/>
      <c r="J1327" s="21"/>
      <c r="K1327" s="21"/>
      <c r="L1327" s="13"/>
      <c r="M1327" s="13"/>
      <c r="N1327" s="13"/>
      <c r="O1327" s="13"/>
      <c r="P1327" s="15"/>
      <c r="Q1327" s="13"/>
      <c r="R1327" s="13"/>
      <c r="S1327" s="13"/>
      <c r="T1327" s="13"/>
      <c r="U1327" s="13"/>
      <c r="V1327" s="13"/>
      <c r="W1327" s="13"/>
      <c r="X1327" s="13"/>
      <c r="Y1327" s="13"/>
      <c r="Z1327" s="13"/>
      <c r="AA1327" s="13"/>
      <c r="AB1327" s="13"/>
      <c r="AC1327" s="13"/>
      <c r="AD1327" s="13"/>
      <c r="AE1327" s="13"/>
      <c r="AF1327" s="13"/>
      <c r="AG1327" s="13"/>
      <c r="AH1327" s="13"/>
      <c r="AI1327" s="13"/>
      <c r="AJ1327" s="13"/>
      <c r="AK1327" s="13"/>
      <c r="AL1327" s="13"/>
      <c r="AM1327" s="13"/>
      <c r="AN1327" s="13"/>
      <c r="AO1327" s="13"/>
      <c r="AP1327" s="13"/>
      <c r="AQ1327" s="13"/>
      <c r="AR1327" s="13"/>
      <c r="AS1327" s="13"/>
    </row>
    <row r="1328" spans="1:45">
      <c r="A1328" s="10"/>
      <c r="B1328" s="10"/>
      <c r="C1328" s="10"/>
      <c r="D1328" s="10"/>
      <c r="E1328" s="21"/>
      <c r="F1328" s="21"/>
      <c r="G1328" s="21"/>
      <c r="H1328" s="21"/>
      <c r="I1328" s="21"/>
      <c r="J1328" s="21"/>
      <c r="K1328" s="21"/>
      <c r="L1328" s="13"/>
      <c r="M1328" s="13"/>
      <c r="N1328" s="13"/>
      <c r="O1328" s="13"/>
      <c r="P1328" s="15"/>
      <c r="Q1328" s="13"/>
      <c r="R1328" s="13"/>
      <c r="S1328" s="13"/>
      <c r="T1328" s="13"/>
      <c r="U1328" s="13"/>
      <c r="V1328" s="13"/>
      <c r="W1328" s="13"/>
      <c r="X1328" s="13"/>
      <c r="Y1328" s="13"/>
      <c r="Z1328" s="13"/>
      <c r="AA1328" s="13"/>
      <c r="AB1328" s="13"/>
      <c r="AC1328" s="13"/>
      <c r="AD1328" s="13"/>
      <c r="AE1328" s="13"/>
      <c r="AF1328" s="13"/>
      <c r="AG1328" s="13"/>
      <c r="AH1328" s="13"/>
      <c r="AI1328" s="13"/>
      <c r="AJ1328" s="13"/>
      <c r="AK1328" s="13"/>
      <c r="AL1328" s="13"/>
      <c r="AM1328" s="13"/>
      <c r="AN1328" s="13"/>
      <c r="AO1328" s="13"/>
      <c r="AP1328" s="13"/>
      <c r="AQ1328" s="13"/>
      <c r="AR1328" s="13"/>
      <c r="AS1328" s="13"/>
    </row>
    <row r="1329" spans="1:45">
      <c r="A1329" s="10"/>
      <c r="B1329" s="10"/>
      <c r="C1329" s="10"/>
      <c r="D1329" s="10"/>
      <c r="E1329" s="21"/>
      <c r="F1329" s="21"/>
      <c r="G1329" s="21"/>
      <c r="H1329" s="21"/>
      <c r="I1329" s="21"/>
      <c r="J1329" s="21"/>
      <c r="K1329" s="21"/>
      <c r="L1329" s="13"/>
      <c r="M1329" s="13"/>
      <c r="N1329" s="13"/>
      <c r="O1329" s="13"/>
      <c r="P1329" s="15"/>
      <c r="Q1329" s="13"/>
      <c r="R1329" s="13"/>
      <c r="S1329" s="13"/>
      <c r="T1329" s="13"/>
      <c r="U1329" s="13"/>
      <c r="V1329" s="13"/>
      <c r="W1329" s="13"/>
      <c r="X1329" s="13"/>
      <c r="Y1329" s="13"/>
      <c r="Z1329" s="13"/>
      <c r="AA1329" s="13"/>
      <c r="AB1329" s="13"/>
      <c r="AC1329" s="13"/>
      <c r="AD1329" s="13"/>
      <c r="AE1329" s="13"/>
      <c r="AF1329" s="13"/>
      <c r="AG1329" s="13"/>
      <c r="AH1329" s="13"/>
      <c r="AI1329" s="13"/>
      <c r="AJ1329" s="13"/>
      <c r="AK1329" s="13"/>
      <c r="AL1329" s="13"/>
      <c r="AM1329" s="13"/>
      <c r="AN1329" s="13"/>
      <c r="AO1329" s="13"/>
      <c r="AP1329" s="13"/>
      <c r="AQ1329" s="13"/>
      <c r="AR1329" s="13"/>
      <c r="AS1329" s="13"/>
    </row>
    <row r="1330" spans="1:45">
      <c r="A1330" s="10"/>
      <c r="B1330" s="10"/>
      <c r="C1330" s="10"/>
      <c r="D1330" s="10"/>
      <c r="E1330" s="21"/>
      <c r="F1330" s="21"/>
      <c r="G1330" s="21"/>
      <c r="H1330" s="21"/>
      <c r="I1330" s="21"/>
      <c r="J1330" s="21"/>
      <c r="K1330" s="21"/>
      <c r="L1330" s="13"/>
      <c r="M1330" s="13"/>
      <c r="N1330" s="13"/>
      <c r="O1330" s="13"/>
      <c r="P1330" s="15"/>
      <c r="Q1330" s="13"/>
      <c r="R1330" s="13"/>
      <c r="S1330" s="13"/>
      <c r="T1330" s="13"/>
      <c r="U1330" s="13"/>
      <c r="V1330" s="13"/>
      <c r="W1330" s="13"/>
      <c r="X1330" s="13"/>
      <c r="Y1330" s="13"/>
      <c r="Z1330" s="13"/>
      <c r="AA1330" s="13"/>
      <c r="AB1330" s="13"/>
      <c r="AC1330" s="13"/>
      <c r="AD1330" s="13"/>
      <c r="AE1330" s="13"/>
      <c r="AF1330" s="13"/>
      <c r="AG1330" s="13"/>
      <c r="AH1330" s="13"/>
      <c r="AI1330" s="13"/>
      <c r="AJ1330" s="13"/>
      <c r="AK1330" s="13"/>
      <c r="AL1330" s="13"/>
      <c r="AM1330" s="13"/>
      <c r="AN1330" s="13"/>
      <c r="AO1330" s="13"/>
      <c r="AP1330" s="13"/>
      <c r="AQ1330" s="13"/>
      <c r="AR1330" s="13"/>
      <c r="AS1330" s="13"/>
    </row>
    <row r="1331" spans="1:45">
      <c r="A1331" s="10"/>
      <c r="B1331" s="10"/>
      <c r="C1331" s="10"/>
      <c r="D1331" s="10"/>
      <c r="E1331" s="21"/>
      <c r="F1331" s="21"/>
      <c r="G1331" s="21"/>
      <c r="H1331" s="21"/>
      <c r="I1331" s="21"/>
      <c r="J1331" s="21"/>
      <c r="K1331" s="21"/>
      <c r="L1331" s="13"/>
      <c r="M1331" s="13"/>
      <c r="N1331" s="13"/>
      <c r="O1331" s="13"/>
      <c r="P1331" s="15"/>
      <c r="Q1331" s="13"/>
      <c r="R1331" s="13"/>
      <c r="S1331" s="13"/>
      <c r="T1331" s="13"/>
      <c r="U1331" s="13"/>
      <c r="V1331" s="13"/>
      <c r="W1331" s="13"/>
      <c r="X1331" s="13"/>
      <c r="Y1331" s="13"/>
      <c r="Z1331" s="13"/>
      <c r="AA1331" s="13"/>
      <c r="AB1331" s="13"/>
      <c r="AC1331" s="13"/>
      <c r="AD1331" s="13"/>
      <c r="AE1331" s="13"/>
      <c r="AF1331" s="13"/>
      <c r="AG1331" s="13"/>
      <c r="AH1331" s="13"/>
      <c r="AI1331" s="13"/>
      <c r="AJ1331" s="13"/>
      <c r="AK1331" s="13"/>
      <c r="AL1331" s="13"/>
      <c r="AM1331" s="13"/>
      <c r="AN1331" s="13"/>
      <c r="AO1331" s="13"/>
      <c r="AP1331" s="13"/>
      <c r="AQ1331" s="13"/>
      <c r="AR1331" s="13"/>
      <c r="AS1331" s="13"/>
    </row>
    <row r="1332" spans="1:45">
      <c r="A1332" s="10"/>
      <c r="B1332" s="10"/>
      <c r="C1332" s="10"/>
      <c r="D1332" s="10"/>
      <c r="E1332" s="21"/>
      <c r="F1332" s="21"/>
      <c r="G1332" s="21"/>
      <c r="H1332" s="21"/>
      <c r="I1332" s="21"/>
      <c r="J1332" s="21"/>
      <c r="K1332" s="21"/>
      <c r="L1332" s="13"/>
      <c r="M1332" s="13"/>
      <c r="N1332" s="13"/>
      <c r="O1332" s="13"/>
      <c r="P1332" s="15"/>
      <c r="Q1332" s="13"/>
      <c r="R1332" s="13"/>
      <c r="S1332" s="13"/>
      <c r="T1332" s="13"/>
      <c r="U1332" s="13"/>
      <c r="V1332" s="13"/>
      <c r="W1332" s="13"/>
      <c r="X1332" s="13"/>
      <c r="Y1332" s="13"/>
      <c r="Z1332" s="13"/>
      <c r="AA1332" s="13"/>
      <c r="AB1332" s="13"/>
      <c r="AC1332" s="13"/>
      <c r="AD1332" s="13"/>
      <c r="AE1332" s="13"/>
      <c r="AF1332" s="13"/>
      <c r="AG1332" s="13"/>
      <c r="AH1332" s="13"/>
      <c r="AI1332" s="13"/>
      <c r="AJ1332" s="13"/>
      <c r="AK1332" s="13"/>
      <c r="AL1332" s="13"/>
      <c r="AM1332" s="13"/>
      <c r="AN1332" s="13"/>
      <c r="AO1332" s="13"/>
      <c r="AP1332" s="13"/>
      <c r="AQ1332" s="13"/>
      <c r="AR1332" s="13"/>
      <c r="AS1332" s="13"/>
    </row>
    <row r="1333" spans="1:45">
      <c r="A1333" s="10"/>
      <c r="B1333" s="10"/>
      <c r="C1333" s="10"/>
      <c r="D1333" s="10"/>
      <c r="E1333" s="21"/>
      <c r="F1333" s="21"/>
      <c r="G1333" s="21"/>
      <c r="H1333" s="21"/>
      <c r="I1333" s="21"/>
      <c r="J1333" s="21"/>
      <c r="K1333" s="21"/>
      <c r="L1333" s="13"/>
      <c r="M1333" s="13"/>
      <c r="N1333" s="13"/>
      <c r="O1333" s="13"/>
      <c r="P1333" s="15"/>
      <c r="Q1333" s="13"/>
      <c r="R1333" s="13"/>
      <c r="S1333" s="13"/>
      <c r="T1333" s="13"/>
      <c r="U1333" s="13"/>
      <c r="V1333" s="13"/>
      <c r="W1333" s="13"/>
      <c r="X1333" s="13"/>
      <c r="Y1333" s="13"/>
      <c r="Z1333" s="13"/>
      <c r="AA1333" s="13"/>
      <c r="AB1333" s="13"/>
      <c r="AC1333" s="13"/>
      <c r="AD1333" s="13"/>
      <c r="AE1333" s="13"/>
      <c r="AF1333" s="13"/>
      <c r="AG1333" s="13"/>
      <c r="AH1333" s="13"/>
      <c r="AI1333" s="13"/>
      <c r="AJ1333" s="13"/>
      <c r="AK1333" s="13"/>
      <c r="AL1333" s="13"/>
      <c r="AM1333" s="13"/>
      <c r="AN1333" s="13"/>
      <c r="AO1333" s="13"/>
      <c r="AP1333" s="13"/>
      <c r="AQ1333" s="13"/>
      <c r="AR1333" s="13"/>
      <c r="AS1333" s="13"/>
    </row>
    <row r="1334" spans="1:45">
      <c r="A1334" s="10"/>
      <c r="B1334" s="10"/>
      <c r="C1334" s="10"/>
      <c r="D1334" s="10"/>
      <c r="E1334" s="21"/>
      <c r="F1334" s="21"/>
      <c r="G1334" s="21"/>
      <c r="H1334" s="21"/>
      <c r="I1334" s="21"/>
      <c r="J1334" s="21"/>
      <c r="K1334" s="21"/>
      <c r="L1334" s="13"/>
      <c r="M1334" s="13"/>
      <c r="N1334" s="13"/>
      <c r="O1334" s="13"/>
      <c r="P1334" s="15"/>
      <c r="Q1334" s="13"/>
      <c r="R1334" s="13"/>
      <c r="S1334" s="13"/>
      <c r="T1334" s="13"/>
      <c r="U1334" s="13"/>
      <c r="V1334" s="13"/>
      <c r="W1334" s="13"/>
      <c r="X1334" s="13"/>
      <c r="Y1334" s="13"/>
      <c r="Z1334" s="13"/>
      <c r="AA1334" s="13"/>
      <c r="AB1334" s="13"/>
      <c r="AC1334" s="13"/>
      <c r="AD1334" s="13"/>
      <c r="AE1334" s="13"/>
      <c r="AF1334" s="13"/>
      <c r="AG1334" s="13"/>
      <c r="AH1334" s="13"/>
      <c r="AI1334" s="13"/>
      <c r="AJ1334" s="13"/>
      <c r="AK1334" s="13"/>
      <c r="AL1334" s="13"/>
      <c r="AM1334" s="13"/>
      <c r="AN1334" s="13"/>
      <c r="AO1334" s="13"/>
      <c r="AP1334" s="13"/>
      <c r="AQ1334" s="13"/>
      <c r="AR1334" s="13"/>
      <c r="AS1334" s="13"/>
    </row>
    <row r="1335" spans="1:45">
      <c r="A1335" s="10"/>
      <c r="B1335" s="10"/>
      <c r="C1335" s="10"/>
      <c r="D1335" s="10"/>
      <c r="E1335" s="21"/>
      <c r="F1335" s="21"/>
      <c r="G1335" s="21"/>
      <c r="H1335" s="21"/>
      <c r="I1335" s="21"/>
      <c r="J1335" s="21"/>
      <c r="K1335" s="21"/>
      <c r="L1335" s="13"/>
      <c r="M1335" s="13"/>
      <c r="N1335" s="13"/>
      <c r="O1335" s="13"/>
      <c r="P1335" s="15"/>
      <c r="Q1335" s="13"/>
      <c r="R1335" s="13"/>
      <c r="S1335" s="13"/>
      <c r="T1335" s="13"/>
      <c r="U1335" s="13"/>
      <c r="V1335" s="13"/>
      <c r="W1335" s="13"/>
      <c r="X1335" s="13"/>
      <c r="Y1335" s="13"/>
      <c r="Z1335" s="13"/>
      <c r="AA1335" s="13"/>
      <c r="AB1335" s="13"/>
      <c r="AC1335" s="13"/>
      <c r="AD1335" s="13"/>
      <c r="AE1335" s="13"/>
      <c r="AF1335" s="13"/>
      <c r="AG1335" s="13"/>
      <c r="AH1335" s="13"/>
      <c r="AI1335" s="13"/>
      <c r="AJ1335" s="13"/>
      <c r="AK1335" s="13"/>
      <c r="AL1335" s="13"/>
      <c r="AM1335" s="13"/>
      <c r="AN1335" s="13"/>
      <c r="AO1335" s="13"/>
      <c r="AP1335" s="13"/>
      <c r="AQ1335" s="13"/>
      <c r="AR1335" s="13"/>
      <c r="AS1335" s="13"/>
    </row>
    <row r="1336" spans="1:45">
      <c r="A1336" s="10"/>
      <c r="B1336" s="10"/>
      <c r="C1336" s="10"/>
      <c r="D1336" s="10"/>
      <c r="E1336" s="21"/>
      <c r="F1336" s="21"/>
      <c r="G1336" s="21"/>
      <c r="H1336" s="21"/>
      <c r="I1336" s="21"/>
      <c r="J1336" s="21"/>
      <c r="K1336" s="21"/>
      <c r="L1336" s="13"/>
      <c r="M1336" s="13"/>
      <c r="N1336" s="13"/>
      <c r="O1336" s="13"/>
      <c r="P1336" s="15"/>
      <c r="Q1336" s="13"/>
      <c r="R1336" s="13"/>
      <c r="S1336" s="13"/>
      <c r="T1336" s="13"/>
      <c r="U1336" s="13"/>
      <c r="V1336" s="13"/>
      <c r="W1336" s="13"/>
      <c r="X1336" s="13"/>
      <c r="Y1336" s="13"/>
      <c r="Z1336" s="13"/>
      <c r="AA1336" s="13"/>
      <c r="AB1336" s="13"/>
      <c r="AC1336" s="13"/>
      <c r="AD1336" s="13"/>
      <c r="AE1336" s="13"/>
      <c r="AF1336" s="13"/>
      <c r="AG1336" s="13"/>
      <c r="AH1336" s="13"/>
      <c r="AI1336" s="13"/>
      <c r="AJ1336" s="13"/>
      <c r="AK1336" s="13"/>
      <c r="AL1336" s="13"/>
      <c r="AM1336" s="13"/>
      <c r="AN1336" s="13"/>
      <c r="AO1336" s="13"/>
      <c r="AP1336" s="13"/>
      <c r="AQ1336" s="13"/>
      <c r="AR1336" s="13"/>
      <c r="AS1336" s="13"/>
    </row>
    <row r="1337" spans="1:45">
      <c r="A1337" s="10"/>
      <c r="B1337" s="10"/>
      <c r="C1337" s="10"/>
      <c r="D1337" s="10"/>
      <c r="E1337" s="21"/>
      <c r="F1337" s="21"/>
      <c r="G1337" s="21"/>
      <c r="H1337" s="21"/>
      <c r="I1337" s="21"/>
      <c r="J1337" s="21"/>
      <c r="K1337" s="21"/>
      <c r="L1337" s="13"/>
      <c r="M1337" s="13"/>
      <c r="N1337" s="13"/>
      <c r="O1337" s="13"/>
      <c r="P1337" s="15"/>
      <c r="Q1337" s="13"/>
      <c r="R1337" s="13"/>
      <c r="S1337" s="13"/>
      <c r="T1337" s="13"/>
      <c r="U1337" s="13"/>
      <c r="V1337" s="13"/>
      <c r="W1337" s="13"/>
      <c r="X1337" s="13"/>
      <c r="Y1337" s="13"/>
      <c r="Z1337" s="13"/>
      <c r="AA1337" s="13"/>
      <c r="AB1337" s="13"/>
      <c r="AC1337" s="13"/>
      <c r="AD1337" s="13"/>
      <c r="AE1337" s="13"/>
      <c r="AF1337" s="13"/>
      <c r="AG1337" s="13"/>
      <c r="AH1337" s="13"/>
      <c r="AI1337" s="13"/>
      <c r="AJ1337" s="13"/>
      <c r="AK1337" s="13"/>
      <c r="AL1337" s="13"/>
      <c r="AM1337" s="13"/>
      <c r="AN1337" s="13"/>
      <c r="AO1337" s="13"/>
      <c r="AP1337" s="13"/>
      <c r="AQ1337" s="13"/>
      <c r="AR1337" s="13"/>
      <c r="AS1337" s="13"/>
    </row>
    <row r="1338" spans="1:45">
      <c r="A1338" s="10"/>
      <c r="B1338" s="10"/>
      <c r="C1338" s="10"/>
      <c r="D1338" s="10"/>
      <c r="E1338" s="21"/>
      <c r="F1338" s="21"/>
      <c r="G1338" s="21"/>
      <c r="H1338" s="21"/>
      <c r="I1338" s="21"/>
      <c r="J1338" s="21"/>
      <c r="K1338" s="21"/>
      <c r="L1338" s="13"/>
      <c r="M1338" s="13"/>
      <c r="N1338" s="13"/>
      <c r="O1338" s="13"/>
      <c r="P1338" s="15"/>
      <c r="Q1338" s="13"/>
      <c r="R1338" s="13"/>
      <c r="S1338" s="13"/>
      <c r="T1338" s="13"/>
      <c r="U1338" s="13"/>
      <c r="V1338" s="13"/>
      <c r="W1338" s="13"/>
      <c r="X1338" s="13"/>
      <c r="Y1338" s="13"/>
      <c r="Z1338" s="13"/>
      <c r="AA1338" s="13"/>
      <c r="AB1338" s="13"/>
      <c r="AC1338" s="13"/>
      <c r="AD1338" s="13"/>
      <c r="AE1338" s="13"/>
      <c r="AF1338" s="13"/>
      <c r="AG1338" s="13"/>
      <c r="AH1338" s="13"/>
      <c r="AI1338" s="13"/>
      <c r="AJ1338" s="13"/>
      <c r="AK1338" s="13"/>
      <c r="AL1338" s="13"/>
      <c r="AM1338" s="13"/>
      <c r="AN1338" s="13"/>
      <c r="AO1338" s="13"/>
      <c r="AP1338" s="13"/>
      <c r="AQ1338" s="13"/>
      <c r="AR1338" s="13"/>
      <c r="AS1338" s="13"/>
    </row>
    <row r="1339" spans="1:45">
      <c r="A1339" s="10"/>
      <c r="B1339" s="10"/>
      <c r="C1339" s="10"/>
      <c r="D1339" s="10"/>
      <c r="E1339" s="21"/>
      <c r="F1339" s="21"/>
      <c r="G1339" s="21"/>
      <c r="H1339" s="21"/>
      <c r="I1339" s="21"/>
      <c r="J1339" s="21"/>
      <c r="K1339" s="21"/>
      <c r="L1339" s="13"/>
      <c r="M1339" s="13"/>
      <c r="N1339" s="13"/>
      <c r="O1339" s="13"/>
      <c r="P1339" s="15"/>
      <c r="Q1339" s="13"/>
      <c r="R1339" s="13"/>
      <c r="S1339" s="13"/>
      <c r="T1339" s="13"/>
      <c r="U1339" s="13"/>
      <c r="V1339" s="13"/>
      <c r="W1339" s="13"/>
      <c r="X1339" s="13"/>
      <c r="Y1339" s="13"/>
      <c r="Z1339" s="13"/>
      <c r="AA1339" s="13"/>
      <c r="AB1339" s="13"/>
      <c r="AC1339" s="13"/>
      <c r="AD1339" s="13"/>
      <c r="AE1339" s="13"/>
      <c r="AF1339" s="13"/>
      <c r="AG1339" s="13"/>
      <c r="AH1339" s="13"/>
      <c r="AI1339" s="13"/>
      <c r="AJ1339" s="13"/>
      <c r="AK1339" s="13"/>
      <c r="AL1339" s="13"/>
      <c r="AM1339" s="13"/>
      <c r="AN1339" s="13"/>
      <c r="AO1339" s="13"/>
      <c r="AP1339" s="13"/>
      <c r="AQ1339" s="13"/>
      <c r="AR1339" s="13"/>
      <c r="AS1339" s="13"/>
    </row>
    <row r="1340" spans="1:45">
      <c r="A1340" s="10"/>
      <c r="B1340" s="10"/>
      <c r="C1340" s="10"/>
      <c r="D1340" s="10"/>
      <c r="E1340" s="21"/>
      <c r="F1340" s="21"/>
      <c r="G1340" s="21"/>
      <c r="H1340" s="21"/>
      <c r="I1340" s="21"/>
      <c r="J1340" s="21"/>
      <c r="K1340" s="21"/>
      <c r="L1340" s="13"/>
      <c r="M1340" s="13"/>
      <c r="N1340" s="13"/>
      <c r="O1340" s="13"/>
      <c r="P1340" s="15"/>
      <c r="Q1340" s="13"/>
      <c r="R1340" s="13"/>
      <c r="S1340" s="13"/>
      <c r="T1340" s="13"/>
      <c r="U1340" s="13"/>
      <c r="V1340" s="13"/>
      <c r="W1340" s="13"/>
      <c r="X1340" s="13"/>
      <c r="Y1340" s="13"/>
      <c r="Z1340" s="13"/>
      <c r="AA1340" s="13"/>
      <c r="AB1340" s="13"/>
      <c r="AC1340" s="13"/>
      <c r="AD1340" s="13"/>
      <c r="AE1340" s="13"/>
      <c r="AF1340" s="13"/>
      <c r="AG1340" s="13"/>
      <c r="AH1340" s="13"/>
      <c r="AI1340" s="13"/>
      <c r="AJ1340" s="13"/>
      <c r="AK1340" s="13"/>
      <c r="AL1340" s="13"/>
      <c r="AM1340" s="13"/>
      <c r="AN1340" s="13"/>
      <c r="AO1340" s="13"/>
      <c r="AP1340" s="13"/>
      <c r="AQ1340" s="13"/>
      <c r="AR1340" s="13"/>
      <c r="AS1340" s="13"/>
    </row>
    <row r="1341" spans="1:45">
      <c r="A1341" s="10"/>
      <c r="B1341" s="10"/>
      <c r="C1341" s="10"/>
      <c r="D1341" s="10"/>
      <c r="E1341" s="21"/>
      <c r="F1341" s="21"/>
      <c r="G1341" s="21"/>
      <c r="H1341" s="21"/>
      <c r="I1341" s="21"/>
      <c r="J1341" s="21"/>
      <c r="K1341" s="21"/>
      <c r="L1341" s="13"/>
      <c r="M1341" s="13"/>
      <c r="N1341" s="13"/>
      <c r="O1341" s="13"/>
      <c r="P1341" s="15"/>
      <c r="Q1341" s="13"/>
      <c r="R1341" s="13"/>
      <c r="S1341" s="13"/>
      <c r="T1341" s="13"/>
      <c r="U1341" s="13"/>
      <c r="V1341" s="13"/>
      <c r="W1341" s="13"/>
      <c r="X1341" s="13"/>
      <c r="Y1341" s="13"/>
      <c r="Z1341" s="13"/>
      <c r="AA1341" s="13"/>
      <c r="AB1341" s="13"/>
      <c r="AC1341" s="13"/>
      <c r="AD1341" s="13"/>
      <c r="AE1341" s="13"/>
      <c r="AF1341" s="13"/>
      <c r="AG1341" s="13"/>
      <c r="AH1341" s="13"/>
      <c r="AI1341" s="13"/>
      <c r="AJ1341" s="13"/>
      <c r="AK1341" s="13"/>
      <c r="AL1341" s="13"/>
      <c r="AM1341" s="13"/>
      <c r="AN1341" s="13"/>
      <c r="AO1341" s="13"/>
      <c r="AP1341" s="13"/>
      <c r="AQ1341" s="13"/>
      <c r="AR1341" s="13"/>
      <c r="AS1341" s="13"/>
    </row>
    <row r="1342" spans="1:45">
      <c r="A1342" s="10"/>
      <c r="B1342" s="10"/>
      <c r="C1342" s="10"/>
      <c r="D1342" s="10"/>
      <c r="E1342" s="21"/>
      <c r="F1342" s="21"/>
      <c r="G1342" s="21"/>
      <c r="H1342" s="21"/>
      <c r="I1342" s="21"/>
      <c r="J1342" s="21"/>
      <c r="K1342" s="21"/>
      <c r="L1342" s="13"/>
      <c r="M1342" s="13"/>
      <c r="N1342" s="13"/>
      <c r="O1342" s="13"/>
      <c r="P1342" s="15"/>
      <c r="Q1342" s="13"/>
      <c r="R1342" s="13"/>
      <c r="S1342" s="13"/>
      <c r="T1342" s="13"/>
      <c r="U1342" s="13"/>
      <c r="V1342" s="13"/>
      <c r="W1342" s="13"/>
      <c r="X1342" s="13"/>
      <c r="Y1342" s="13"/>
      <c r="Z1342" s="13"/>
      <c r="AA1342" s="13"/>
      <c r="AB1342" s="13"/>
      <c r="AC1342" s="13"/>
      <c r="AD1342" s="13"/>
      <c r="AE1342" s="13"/>
      <c r="AF1342" s="13"/>
      <c r="AG1342" s="13"/>
      <c r="AH1342" s="13"/>
      <c r="AI1342" s="13"/>
      <c r="AJ1342" s="13"/>
      <c r="AK1342" s="13"/>
      <c r="AL1342" s="13"/>
      <c r="AM1342" s="13"/>
      <c r="AN1342" s="13"/>
      <c r="AO1342" s="13"/>
      <c r="AP1342" s="13"/>
      <c r="AQ1342" s="13"/>
      <c r="AR1342" s="13"/>
      <c r="AS1342" s="13"/>
    </row>
    <row r="1343" spans="1:45">
      <c r="A1343" s="10"/>
      <c r="B1343" s="10"/>
      <c r="C1343" s="10"/>
      <c r="D1343" s="10"/>
      <c r="E1343" s="21"/>
      <c r="F1343" s="21"/>
      <c r="G1343" s="21"/>
      <c r="H1343" s="21"/>
      <c r="I1343" s="21"/>
      <c r="J1343" s="21"/>
      <c r="K1343" s="21"/>
      <c r="L1343" s="13"/>
      <c r="M1343" s="13"/>
      <c r="N1343" s="13"/>
      <c r="O1343" s="13"/>
      <c r="P1343" s="15"/>
      <c r="Q1343" s="13"/>
      <c r="R1343" s="13"/>
      <c r="S1343" s="13"/>
      <c r="T1343" s="13"/>
      <c r="U1343" s="13"/>
      <c r="V1343" s="13"/>
      <c r="W1343" s="13"/>
      <c r="X1343" s="13"/>
      <c r="Y1343" s="13"/>
      <c r="Z1343" s="13"/>
      <c r="AA1343" s="13"/>
      <c r="AB1343" s="13"/>
      <c r="AC1343" s="13"/>
      <c r="AD1343" s="13"/>
      <c r="AE1343" s="13"/>
      <c r="AF1343" s="13"/>
      <c r="AG1343" s="13"/>
      <c r="AH1343" s="13"/>
      <c r="AI1343" s="13"/>
      <c r="AJ1343" s="13"/>
      <c r="AK1343" s="13"/>
      <c r="AL1343" s="13"/>
      <c r="AM1343" s="13"/>
      <c r="AN1343" s="13"/>
      <c r="AO1343" s="13"/>
      <c r="AP1343" s="13"/>
      <c r="AQ1343" s="13"/>
      <c r="AR1343" s="13"/>
      <c r="AS1343" s="13"/>
    </row>
    <row r="1344" spans="1:45">
      <c r="A1344" s="10"/>
      <c r="B1344" s="10"/>
      <c r="C1344" s="10"/>
      <c r="D1344" s="10"/>
      <c r="E1344" s="21"/>
      <c r="F1344" s="21"/>
      <c r="G1344" s="21"/>
      <c r="H1344" s="21"/>
      <c r="I1344" s="21"/>
      <c r="J1344" s="21"/>
      <c r="K1344" s="21"/>
      <c r="L1344" s="13"/>
      <c r="M1344" s="13"/>
      <c r="N1344" s="13"/>
      <c r="O1344" s="13"/>
      <c r="P1344" s="15"/>
      <c r="Q1344" s="13"/>
      <c r="R1344" s="13"/>
      <c r="S1344" s="13"/>
      <c r="T1344" s="13"/>
      <c r="U1344" s="13"/>
      <c r="V1344" s="13"/>
      <c r="W1344" s="13"/>
      <c r="X1344" s="13"/>
      <c r="Y1344" s="13"/>
      <c r="Z1344" s="13"/>
      <c r="AA1344" s="13"/>
      <c r="AB1344" s="13"/>
      <c r="AC1344" s="13"/>
      <c r="AD1344" s="13"/>
      <c r="AE1344" s="13"/>
      <c r="AF1344" s="13"/>
      <c r="AG1344" s="13"/>
      <c r="AH1344" s="13"/>
      <c r="AI1344" s="13"/>
      <c r="AJ1344" s="13"/>
      <c r="AK1344" s="13"/>
      <c r="AL1344" s="13"/>
      <c r="AM1344" s="13"/>
      <c r="AN1344" s="13"/>
      <c r="AO1344" s="13"/>
      <c r="AP1344" s="13"/>
      <c r="AQ1344" s="13"/>
      <c r="AR1344" s="13"/>
      <c r="AS1344" s="13"/>
    </row>
    <row r="1345" spans="1:45">
      <c r="A1345" s="10"/>
      <c r="B1345" s="10"/>
      <c r="C1345" s="10"/>
      <c r="D1345" s="10"/>
      <c r="E1345" s="21"/>
      <c r="F1345" s="21"/>
      <c r="G1345" s="21"/>
      <c r="H1345" s="21"/>
      <c r="I1345" s="21"/>
      <c r="J1345" s="21"/>
      <c r="K1345" s="21"/>
      <c r="L1345" s="13"/>
      <c r="M1345" s="13"/>
      <c r="N1345" s="13"/>
      <c r="O1345" s="13"/>
      <c r="P1345" s="15"/>
      <c r="Q1345" s="13"/>
      <c r="R1345" s="13"/>
      <c r="S1345" s="13"/>
      <c r="T1345" s="13"/>
      <c r="U1345" s="13"/>
      <c r="V1345" s="13"/>
      <c r="W1345" s="13"/>
      <c r="X1345" s="13"/>
      <c r="Y1345" s="13"/>
      <c r="Z1345" s="13"/>
      <c r="AA1345" s="13"/>
      <c r="AB1345" s="13"/>
      <c r="AC1345" s="13"/>
      <c r="AD1345" s="13"/>
      <c r="AE1345" s="13"/>
      <c r="AF1345" s="13"/>
      <c r="AG1345" s="13"/>
      <c r="AH1345" s="13"/>
      <c r="AI1345" s="13"/>
      <c r="AJ1345" s="13"/>
      <c r="AK1345" s="13"/>
      <c r="AL1345" s="13"/>
      <c r="AM1345" s="13"/>
      <c r="AN1345" s="13"/>
      <c r="AO1345" s="13"/>
      <c r="AP1345" s="13"/>
      <c r="AQ1345" s="13"/>
      <c r="AR1345" s="13"/>
      <c r="AS1345" s="13"/>
    </row>
    <row r="1346" spans="1:45">
      <c r="A1346" s="10"/>
      <c r="B1346" s="10"/>
      <c r="C1346" s="10"/>
      <c r="D1346" s="10"/>
      <c r="E1346" s="21"/>
      <c r="F1346" s="21"/>
      <c r="G1346" s="21"/>
      <c r="H1346" s="21"/>
      <c r="I1346" s="21"/>
      <c r="J1346" s="21"/>
      <c r="K1346" s="21"/>
      <c r="L1346" s="13"/>
      <c r="M1346" s="13"/>
      <c r="N1346" s="13"/>
      <c r="O1346" s="13"/>
      <c r="P1346" s="15"/>
      <c r="Q1346" s="13"/>
      <c r="R1346" s="13"/>
      <c r="S1346" s="13"/>
      <c r="T1346" s="13"/>
      <c r="U1346" s="13"/>
      <c r="V1346" s="13"/>
      <c r="W1346" s="13"/>
      <c r="X1346" s="13"/>
      <c r="Y1346" s="13"/>
      <c r="Z1346" s="13"/>
      <c r="AA1346" s="13"/>
      <c r="AB1346" s="13"/>
      <c r="AC1346" s="13"/>
      <c r="AD1346" s="13"/>
      <c r="AE1346" s="13"/>
      <c r="AF1346" s="13"/>
      <c r="AG1346" s="13"/>
      <c r="AH1346" s="13"/>
      <c r="AI1346" s="13"/>
      <c r="AJ1346" s="13"/>
      <c r="AK1346" s="13"/>
      <c r="AL1346" s="13"/>
      <c r="AM1346" s="13"/>
      <c r="AN1346" s="13"/>
      <c r="AO1346" s="13"/>
      <c r="AP1346" s="13"/>
      <c r="AQ1346" s="13"/>
      <c r="AR1346" s="13"/>
      <c r="AS1346" s="13"/>
    </row>
    <row r="1347" spans="1:45">
      <c r="A1347" s="10"/>
      <c r="B1347" s="10"/>
      <c r="C1347" s="10"/>
      <c r="D1347" s="10"/>
      <c r="E1347" s="21"/>
      <c r="F1347" s="21"/>
      <c r="G1347" s="21"/>
      <c r="H1347" s="21"/>
      <c r="I1347" s="21"/>
      <c r="J1347" s="21"/>
      <c r="K1347" s="21"/>
      <c r="L1347" s="13"/>
      <c r="M1347" s="13"/>
      <c r="N1347" s="13"/>
      <c r="O1347" s="13"/>
      <c r="P1347" s="15"/>
      <c r="Q1347" s="13"/>
      <c r="R1347" s="13"/>
      <c r="S1347" s="13"/>
      <c r="T1347" s="13"/>
      <c r="U1347" s="13"/>
      <c r="V1347" s="13"/>
      <c r="W1347" s="13"/>
      <c r="X1347" s="13"/>
      <c r="Y1347" s="13"/>
      <c r="Z1347" s="13"/>
      <c r="AA1347" s="13"/>
      <c r="AB1347" s="13"/>
      <c r="AC1347" s="13"/>
      <c r="AD1347" s="13"/>
      <c r="AE1347" s="13"/>
      <c r="AF1347" s="13"/>
      <c r="AG1347" s="13"/>
      <c r="AH1347" s="13"/>
      <c r="AI1347" s="13"/>
      <c r="AJ1347" s="13"/>
      <c r="AK1347" s="13"/>
      <c r="AL1347" s="13"/>
      <c r="AM1347" s="13"/>
      <c r="AN1347" s="13"/>
      <c r="AO1347" s="13"/>
      <c r="AP1347" s="13"/>
      <c r="AQ1347" s="13"/>
      <c r="AR1347" s="13"/>
      <c r="AS1347" s="13"/>
    </row>
    <row r="1348" spans="1:45">
      <c r="A1348" s="10"/>
      <c r="B1348" s="10"/>
      <c r="C1348" s="10"/>
      <c r="D1348" s="10"/>
      <c r="E1348" s="21"/>
      <c r="F1348" s="21"/>
      <c r="G1348" s="21"/>
      <c r="H1348" s="21"/>
      <c r="I1348" s="21"/>
      <c r="J1348" s="21"/>
      <c r="K1348" s="21"/>
      <c r="L1348" s="13"/>
      <c r="M1348" s="13"/>
      <c r="N1348" s="13"/>
      <c r="O1348" s="13"/>
      <c r="P1348" s="15"/>
      <c r="Q1348" s="13"/>
      <c r="R1348" s="13"/>
      <c r="S1348" s="13"/>
      <c r="T1348" s="13"/>
      <c r="U1348" s="13"/>
      <c r="V1348" s="13"/>
      <c r="W1348" s="13"/>
      <c r="X1348" s="13"/>
      <c r="Y1348" s="13"/>
      <c r="Z1348" s="13"/>
      <c r="AA1348" s="13"/>
      <c r="AB1348" s="13"/>
      <c r="AC1348" s="13"/>
      <c r="AD1348" s="13"/>
      <c r="AE1348" s="13"/>
      <c r="AF1348" s="13"/>
      <c r="AG1348" s="13"/>
      <c r="AH1348" s="13"/>
      <c r="AI1348" s="13"/>
      <c r="AJ1348" s="13"/>
      <c r="AK1348" s="13"/>
      <c r="AL1348" s="13"/>
      <c r="AM1348" s="13"/>
      <c r="AN1348" s="13"/>
      <c r="AO1348" s="13"/>
      <c r="AP1348" s="13"/>
      <c r="AQ1348" s="13"/>
      <c r="AR1348" s="13"/>
      <c r="AS1348" s="13"/>
    </row>
    <row r="1349" spans="1:45">
      <c r="A1349" s="10"/>
      <c r="B1349" s="10"/>
      <c r="C1349" s="10"/>
      <c r="D1349" s="10"/>
      <c r="E1349" s="21"/>
      <c r="F1349" s="21"/>
      <c r="G1349" s="21"/>
      <c r="H1349" s="21"/>
      <c r="I1349" s="21"/>
      <c r="J1349" s="21"/>
      <c r="K1349" s="21"/>
      <c r="L1349" s="13"/>
      <c r="M1349" s="13"/>
      <c r="N1349" s="13"/>
      <c r="O1349" s="13"/>
      <c r="P1349" s="15"/>
      <c r="Q1349" s="13"/>
      <c r="R1349" s="13"/>
      <c r="S1349" s="13"/>
      <c r="T1349" s="13"/>
      <c r="U1349" s="13"/>
      <c r="V1349" s="13"/>
      <c r="W1349" s="13"/>
      <c r="X1349" s="13"/>
      <c r="Y1349" s="13"/>
      <c r="Z1349" s="13"/>
      <c r="AA1349" s="13"/>
      <c r="AB1349" s="13"/>
      <c r="AC1349" s="13"/>
      <c r="AD1349" s="13"/>
      <c r="AE1349" s="13"/>
      <c r="AF1349" s="13"/>
      <c r="AG1349" s="13"/>
      <c r="AH1349" s="13"/>
      <c r="AI1349" s="13"/>
      <c r="AJ1349" s="13"/>
      <c r="AK1349" s="13"/>
      <c r="AL1349" s="13"/>
      <c r="AM1349" s="13"/>
      <c r="AN1349" s="13"/>
      <c r="AO1349" s="13"/>
      <c r="AP1349" s="13"/>
      <c r="AQ1349" s="13"/>
      <c r="AR1349" s="13"/>
      <c r="AS1349" s="13"/>
    </row>
    <row r="1350" spans="1:45">
      <c r="A1350" s="10"/>
      <c r="B1350" s="10"/>
      <c r="C1350" s="10"/>
      <c r="D1350" s="10"/>
      <c r="E1350" s="21"/>
      <c r="F1350" s="21"/>
      <c r="G1350" s="21"/>
      <c r="H1350" s="21"/>
      <c r="I1350" s="21"/>
      <c r="J1350" s="21"/>
      <c r="K1350" s="21"/>
      <c r="L1350" s="13"/>
      <c r="M1350" s="13"/>
      <c r="N1350" s="13"/>
      <c r="O1350" s="13"/>
      <c r="P1350" s="15"/>
      <c r="Q1350" s="13"/>
      <c r="R1350" s="13"/>
      <c r="S1350" s="13"/>
      <c r="T1350" s="13"/>
      <c r="U1350" s="13"/>
      <c r="V1350" s="13"/>
      <c r="W1350" s="13"/>
      <c r="X1350" s="13"/>
      <c r="Y1350" s="13"/>
      <c r="Z1350" s="13"/>
      <c r="AA1350" s="13"/>
      <c r="AB1350" s="13"/>
      <c r="AC1350" s="13"/>
      <c r="AD1350" s="13"/>
      <c r="AE1350" s="13"/>
      <c r="AF1350" s="13"/>
      <c r="AG1350" s="13"/>
      <c r="AH1350" s="13"/>
      <c r="AI1350" s="13"/>
      <c r="AJ1350" s="13"/>
      <c r="AK1350" s="13"/>
      <c r="AL1350" s="13"/>
      <c r="AM1350" s="13"/>
      <c r="AN1350" s="13"/>
      <c r="AO1350" s="13"/>
      <c r="AP1350" s="13"/>
      <c r="AQ1350" s="13"/>
      <c r="AR1350" s="13"/>
      <c r="AS1350" s="13"/>
    </row>
    <row r="1351" spans="1:45">
      <c r="A1351" s="10"/>
      <c r="B1351" s="10"/>
      <c r="C1351" s="10"/>
      <c r="D1351" s="10"/>
      <c r="E1351" s="21"/>
      <c r="F1351" s="21"/>
      <c r="G1351" s="21"/>
      <c r="H1351" s="21"/>
      <c r="I1351" s="21"/>
      <c r="J1351" s="21"/>
      <c r="K1351" s="21"/>
      <c r="L1351" s="13"/>
      <c r="M1351" s="13"/>
      <c r="N1351" s="13"/>
      <c r="O1351" s="13"/>
      <c r="P1351" s="15"/>
      <c r="Q1351" s="13"/>
      <c r="R1351" s="13"/>
      <c r="S1351" s="13"/>
      <c r="T1351" s="13"/>
      <c r="U1351" s="13"/>
      <c r="V1351" s="13"/>
      <c r="W1351" s="13"/>
      <c r="X1351" s="13"/>
      <c r="Y1351" s="13"/>
      <c r="Z1351" s="13"/>
      <c r="AA1351" s="13"/>
      <c r="AB1351" s="13"/>
      <c r="AC1351" s="13"/>
      <c r="AD1351" s="13"/>
      <c r="AE1351" s="13"/>
      <c r="AF1351" s="13"/>
      <c r="AG1351" s="13"/>
      <c r="AH1351" s="13"/>
      <c r="AI1351" s="13"/>
      <c r="AJ1351" s="13"/>
      <c r="AK1351" s="13"/>
      <c r="AL1351" s="13"/>
      <c r="AM1351" s="13"/>
      <c r="AN1351" s="13"/>
      <c r="AO1351" s="13"/>
      <c r="AP1351" s="13"/>
      <c r="AQ1351" s="13"/>
      <c r="AR1351" s="13"/>
      <c r="AS1351" s="13"/>
    </row>
    <row r="1352" spans="1:45">
      <c r="A1352" s="10"/>
      <c r="B1352" s="10"/>
      <c r="C1352" s="10"/>
      <c r="D1352" s="10"/>
      <c r="E1352" s="21"/>
      <c r="F1352" s="21"/>
      <c r="G1352" s="21"/>
      <c r="H1352" s="21"/>
      <c r="I1352" s="21"/>
      <c r="J1352" s="21"/>
      <c r="K1352" s="21"/>
      <c r="L1352" s="13"/>
      <c r="M1352" s="13"/>
      <c r="N1352" s="13"/>
      <c r="O1352" s="13"/>
      <c r="P1352" s="15"/>
      <c r="Q1352" s="13"/>
      <c r="R1352" s="13"/>
      <c r="S1352" s="13"/>
      <c r="T1352" s="13"/>
      <c r="U1352" s="13"/>
      <c r="V1352" s="13"/>
      <c r="W1352" s="13"/>
      <c r="X1352" s="13"/>
      <c r="Y1352" s="13"/>
      <c r="Z1352" s="13"/>
      <c r="AA1352" s="13"/>
      <c r="AB1352" s="13"/>
      <c r="AC1352" s="13"/>
      <c r="AD1352" s="13"/>
      <c r="AE1352" s="13"/>
      <c r="AF1352" s="13"/>
      <c r="AG1352" s="13"/>
      <c r="AH1352" s="13"/>
      <c r="AI1352" s="13"/>
      <c r="AJ1352" s="13"/>
      <c r="AK1352" s="13"/>
      <c r="AL1352" s="13"/>
      <c r="AM1352" s="13"/>
      <c r="AN1352" s="13"/>
      <c r="AO1352" s="13"/>
      <c r="AP1352" s="13"/>
      <c r="AQ1352" s="13"/>
      <c r="AR1352" s="13"/>
      <c r="AS1352" s="13"/>
    </row>
    <row r="1353" spans="1:45">
      <c r="A1353" s="10"/>
      <c r="B1353" s="10"/>
      <c r="C1353" s="10"/>
      <c r="D1353" s="10"/>
      <c r="E1353" s="21"/>
      <c r="F1353" s="21"/>
      <c r="G1353" s="21"/>
      <c r="H1353" s="21"/>
      <c r="I1353" s="21"/>
      <c r="J1353" s="21"/>
      <c r="K1353" s="21"/>
      <c r="L1353" s="13"/>
      <c r="M1353" s="13"/>
      <c r="N1353" s="13"/>
      <c r="O1353" s="13"/>
      <c r="P1353" s="15"/>
      <c r="Q1353" s="13"/>
      <c r="R1353" s="13"/>
      <c r="S1353" s="13"/>
      <c r="T1353" s="13"/>
      <c r="U1353" s="13"/>
      <c r="V1353" s="13"/>
      <c r="W1353" s="13"/>
      <c r="X1353" s="13"/>
      <c r="Y1353" s="13"/>
      <c r="Z1353" s="13"/>
      <c r="AA1353" s="13"/>
      <c r="AB1353" s="13"/>
      <c r="AC1353" s="13"/>
      <c r="AD1353" s="13"/>
      <c r="AE1353" s="13"/>
      <c r="AF1353" s="13"/>
      <c r="AG1353" s="13"/>
      <c r="AH1353" s="13"/>
      <c r="AI1353" s="13"/>
      <c r="AJ1353" s="13"/>
      <c r="AK1353" s="13"/>
      <c r="AL1353" s="13"/>
      <c r="AM1353" s="13"/>
      <c r="AN1353" s="13"/>
      <c r="AO1353" s="13"/>
      <c r="AP1353" s="13"/>
      <c r="AQ1353" s="13"/>
      <c r="AR1353" s="13"/>
      <c r="AS1353" s="13"/>
    </row>
    <row r="1354" spans="1:45">
      <c r="A1354" s="10"/>
      <c r="B1354" s="10"/>
      <c r="C1354" s="10"/>
      <c r="D1354" s="10"/>
      <c r="E1354" s="21"/>
      <c r="F1354" s="21"/>
      <c r="G1354" s="21"/>
      <c r="H1354" s="21"/>
      <c r="I1354" s="21"/>
      <c r="J1354" s="21"/>
      <c r="K1354" s="21"/>
      <c r="L1354" s="13"/>
      <c r="M1354" s="13"/>
      <c r="N1354" s="13"/>
      <c r="O1354" s="13"/>
      <c r="P1354" s="15"/>
      <c r="Q1354" s="13"/>
      <c r="R1354" s="13"/>
      <c r="S1354" s="13"/>
      <c r="T1354" s="13"/>
      <c r="U1354" s="13"/>
      <c r="V1354" s="13"/>
      <c r="W1354" s="13"/>
      <c r="X1354" s="13"/>
      <c r="Y1354" s="13"/>
      <c r="Z1354" s="13"/>
      <c r="AA1354" s="13"/>
      <c r="AB1354" s="13"/>
      <c r="AC1354" s="13"/>
      <c r="AD1354" s="13"/>
      <c r="AE1354" s="13"/>
      <c r="AF1354" s="13"/>
      <c r="AG1354" s="13"/>
      <c r="AH1354" s="13"/>
      <c r="AI1354" s="13"/>
      <c r="AJ1354" s="13"/>
      <c r="AK1354" s="13"/>
      <c r="AL1354" s="13"/>
      <c r="AM1354" s="13"/>
      <c r="AN1354" s="13"/>
      <c r="AO1354" s="13"/>
      <c r="AP1354" s="13"/>
      <c r="AQ1354" s="13"/>
      <c r="AR1354" s="13"/>
      <c r="AS1354" s="13"/>
    </row>
    <row r="1355" spans="1:45">
      <c r="A1355" s="10"/>
      <c r="B1355" s="10"/>
      <c r="C1355" s="10"/>
      <c r="D1355" s="10"/>
      <c r="E1355" s="21"/>
      <c r="F1355" s="21"/>
      <c r="G1355" s="21"/>
      <c r="H1355" s="21"/>
      <c r="I1355" s="21"/>
      <c r="J1355" s="21"/>
      <c r="K1355" s="21"/>
      <c r="L1355" s="13"/>
      <c r="M1355" s="13"/>
      <c r="N1355" s="13"/>
      <c r="O1355" s="13"/>
      <c r="P1355" s="15"/>
      <c r="Q1355" s="13"/>
      <c r="R1355" s="13"/>
      <c r="S1355" s="13"/>
      <c r="T1355" s="13"/>
      <c r="U1355" s="13"/>
      <c r="V1355" s="13"/>
      <c r="W1355" s="13"/>
      <c r="X1355" s="13"/>
      <c r="Y1355" s="13"/>
      <c r="Z1355" s="13"/>
      <c r="AA1355" s="13"/>
      <c r="AB1355" s="13"/>
      <c r="AC1355" s="13"/>
      <c r="AD1355" s="13"/>
      <c r="AE1355" s="13"/>
      <c r="AF1355" s="13"/>
      <c r="AG1355" s="13"/>
      <c r="AH1355" s="13"/>
      <c r="AI1355" s="13"/>
      <c r="AJ1355" s="13"/>
      <c r="AK1355" s="13"/>
      <c r="AL1355" s="13"/>
      <c r="AM1355" s="13"/>
      <c r="AN1355" s="13"/>
      <c r="AO1355" s="13"/>
      <c r="AP1355" s="13"/>
      <c r="AQ1355" s="13"/>
      <c r="AR1355" s="13"/>
      <c r="AS1355" s="13"/>
    </row>
    <row r="1356" spans="1:45">
      <c r="A1356" s="10"/>
      <c r="B1356" s="10"/>
      <c r="C1356" s="10"/>
      <c r="D1356" s="10"/>
      <c r="E1356" s="21"/>
      <c r="F1356" s="21"/>
      <c r="G1356" s="21"/>
      <c r="H1356" s="21"/>
      <c r="I1356" s="21"/>
      <c r="J1356" s="21"/>
      <c r="K1356" s="21"/>
      <c r="L1356" s="13"/>
      <c r="M1356" s="13"/>
      <c r="N1356" s="13"/>
      <c r="O1356" s="13"/>
      <c r="P1356" s="15"/>
      <c r="Q1356" s="13"/>
      <c r="R1356" s="13"/>
      <c r="S1356" s="13"/>
      <c r="T1356" s="13"/>
      <c r="U1356" s="13"/>
      <c r="V1356" s="13"/>
      <c r="W1356" s="13"/>
      <c r="X1356" s="13"/>
      <c r="Y1356" s="13"/>
      <c r="Z1356" s="13"/>
      <c r="AA1356" s="13"/>
      <c r="AB1356" s="13"/>
      <c r="AC1356" s="13"/>
      <c r="AD1356" s="13"/>
      <c r="AE1356" s="13"/>
      <c r="AF1356" s="13"/>
      <c r="AG1356" s="13"/>
      <c r="AH1356" s="13"/>
      <c r="AI1356" s="13"/>
      <c r="AJ1356" s="13"/>
      <c r="AK1356" s="13"/>
      <c r="AL1356" s="13"/>
      <c r="AM1356" s="13"/>
      <c r="AN1356" s="13"/>
      <c r="AO1356" s="13"/>
      <c r="AP1356" s="13"/>
      <c r="AQ1356" s="13"/>
      <c r="AR1356" s="13"/>
      <c r="AS1356" s="13"/>
    </row>
    <row r="1357" spans="1:45">
      <c r="A1357" s="10"/>
      <c r="B1357" s="10"/>
      <c r="C1357" s="10"/>
      <c r="D1357" s="10"/>
      <c r="E1357" s="21"/>
      <c r="F1357" s="21"/>
      <c r="G1357" s="21"/>
      <c r="H1357" s="21"/>
      <c r="I1357" s="21"/>
      <c r="J1357" s="21"/>
      <c r="K1357" s="21"/>
      <c r="L1357" s="13"/>
      <c r="M1357" s="13"/>
      <c r="N1357" s="13"/>
      <c r="O1357" s="13"/>
      <c r="P1357" s="15"/>
      <c r="Q1357" s="13"/>
      <c r="R1357" s="13"/>
      <c r="S1357" s="13"/>
      <c r="T1357" s="13"/>
      <c r="U1357" s="13"/>
      <c r="V1357" s="13"/>
      <c r="W1357" s="13"/>
      <c r="X1357" s="13"/>
      <c r="Y1357" s="13"/>
      <c r="Z1357" s="13"/>
      <c r="AA1357" s="13"/>
      <c r="AB1357" s="13"/>
      <c r="AC1357" s="13"/>
      <c r="AD1357" s="13"/>
      <c r="AE1357" s="13"/>
      <c r="AF1357" s="13"/>
      <c r="AG1357" s="13"/>
      <c r="AH1357" s="13"/>
      <c r="AI1357" s="13"/>
      <c r="AJ1357" s="13"/>
      <c r="AK1357" s="13"/>
      <c r="AL1357" s="13"/>
      <c r="AM1357" s="13"/>
      <c r="AN1357" s="13"/>
      <c r="AO1357" s="13"/>
      <c r="AP1357" s="13"/>
      <c r="AQ1357" s="13"/>
      <c r="AR1357" s="13"/>
      <c r="AS1357" s="13"/>
    </row>
    <row r="1358" spans="1:45">
      <c r="A1358" s="10"/>
      <c r="B1358" s="10"/>
      <c r="C1358" s="10"/>
      <c r="D1358" s="10"/>
      <c r="E1358" s="21"/>
      <c r="F1358" s="21"/>
      <c r="G1358" s="21"/>
      <c r="H1358" s="21"/>
      <c r="I1358" s="21"/>
      <c r="J1358" s="21"/>
      <c r="K1358" s="21"/>
      <c r="L1358" s="13"/>
      <c r="M1358" s="13"/>
      <c r="N1358" s="13"/>
      <c r="O1358" s="13"/>
      <c r="P1358" s="15"/>
      <c r="Q1358" s="13"/>
      <c r="R1358" s="13"/>
      <c r="S1358" s="13"/>
      <c r="T1358" s="13"/>
      <c r="U1358" s="13"/>
      <c r="V1358" s="13"/>
      <c r="W1358" s="13"/>
      <c r="X1358" s="13"/>
      <c r="Y1358" s="13"/>
      <c r="Z1358" s="13"/>
      <c r="AA1358" s="13"/>
      <c r="AB1358" s="13"/>
      <c r="AC1358" s="13"/>
      <c r="AD1358" s="13"/>
      <c r="AE1358" s="13"/>
      <c r="AF1358" s="13"/>
      <c r="AG1358" s="13"/>
      <c r="AH1358" s="13"/>
      <c r="AI1358" s="13"/>
      <c r="AJ1358" s="13"/>
      <c r="AK1358" s="13"/>
      <c r="AL1358" s="13"/>
      <c r="AM1358" s="13"/>
      <c r="AN1358" s="13"/>
      <c r="AO1358" s="13"/>
      <c r="AP1358" s="13"/>
      <c r="AQ1358" s="13"/>
      <c r="AR1358" s="13"/>
      <c r="AS1358" s="13"/>
    </row>
    <row r="1359" spans="1:45">
      <c r="A1359" s="10"/>
      <c r="B1359" s="10"/>
      <c r="C1359" s="10"/>
      <c r="D1359" s="10"/>
      <c r="E1359" s="21"/>
      <c r="F1359" s="21"/>
      <c r="G1359" s="21"/>
      <c r="H1359" s="21"/>
      <c r="I1359" s="21"/>
      <c r="J1359" s="21"/>
      <c r="K1359" s="21"/>
      <c r="L1359" s="13"/>
      <c r="M1359" s="13"/>
      <c r="N1359" s="13"/>
      <c r="O1359" s="13"/>
      <c r="P1359" s="15"/>
      <c r="Q1359" s="13"/>
      <c r="R1359" s="13"/>
      <c r="S1359" s="13"/>
      <c r="T1359" s="13"/>
      <c r="U1359" s="13"/>
      <c r="V1359" s="13"/>
      <c r="W1359" s="13"/>
      <c r="X1359" s="13"/>
      <c r="Y1359" s="13"/>
      <c r="Z1359" s="13"/>
      <c r="AA1359" s="13"/>
      <c r="AB1359" s="13"/>
      <c r="AC1359" s="13"/>
      <c r="AD1359" s="13"/>
      <c r="AE1359" s="13"/>
      <c r="AF1359" s="13"/>
      <c r="AG1359" s="13"/>
      <c r="AH1359" s="13"/>
      <c r="AI1359" s="13"/>
      <c r="AJ1359" s="13"/>
      <c r="AK1359" s="13"/>
      <c r="AL1359" s="13"/>
      <c r="AM1359" s="13"/>
      <c r="AN1359" s="13"/>
      <c r="AO1359" s="13"/>
      <c r="AP1359" s="13"/>
      <c r="AQ1359" s="13"/>
      <c r="AR1359" s="13"/>
      <c r="AS1359" s="13"/>
    </row>
    <row r="1360" spans="1:45">
      <c r="A1360" s="10"/>
      <c r="B1360" s="10"/>
      <c r="C1360" s="10"/>
      <c r="D1360" s="10"/>
      <c r="E1360" s="21"/>
      <c r="F1360" s="21"/>
      <c r="G1360" s="21"/>
      <c r="H1360" s="21"/>
      <c r="I1360" s="21"/>
      <c r="J1360" s="21"/>
      <c r="K1360" s="21"/>
      <c r="L1360" s="13"/>
      <c r="M1360" s="13"/>
      <c r="N1360" s="13"/>
      <c r="O1360" s="13"/>
      <c r="P1360" s="15"/>
      <c r="Q1360" s="13"/>
      <c r="R1360" s="13"/>
      <c r="S1360" s="13"/>
      <c r="T1360" s="13"/>
      <c r="U1360" s="13"/>
      <c r="V1360" s="13"/>
      <c r="W1360" s="13"/>
      <c r="X1360" s="13"/>
      <c r="Y1360" s="13"/>
      <c r="Z1360" s="13"/>
      <c r="AA1360" s="13"/>
      <c r="AB1360" s="13"/>
      <c r="AC1360" s="13"/>
      <c r="AD1360" s="13"/>
      <c r="AE1360" s="13"/>
      <c r="AF1360" s="13"/>
      <c r="AG1360" s="13"/>
      <c r="AH1360" s="13"/>
      <c r="AI1360" s="13"/>
      <c r="AJ1360" s="13"/>
      <c r="AK1360" s="13"/>
      <c r="AL1360" s="13"/>
      <c r="AM1360" s="13"/>
      <c r="AN1360" s="13"/>
      <c r="AO1360" s="13"/>
      <c r="AP1360" s="13"/>
      <c r="AQ1360" s="13"/>
      <c r="AR1360" s="13"/>
      <c r="AS1360" s="13"/>
    </row>
    <row r="1361" spans="1:45">
      <c r="A1361" s="10"/>
      <c r="B1361" s="10"/>
      <c r="C1361" s="10"/>
      <c r="D1361" s="10"/>
      <c r="E1361" s="21"/>
      <c r="F1361" s="21"/>
      <c r="G1361" s="21"/>
      <c r="H1361" s="21"/>
      <c r="I1361" s="21"/>
      <c r="J1361" s="21"/>
      <c r="K1361" s="21"/>
      <c r="L1361" s="13"/>
      <c r="M1361" s="13"/>
      <c r="N1361" s="13"/>
      <c r="O1361" s="13"/>
      <c r="P1361" s="15"/>
      <c r="Q1361" s="13"/>
      <c r="R1361" s="13"/>
      <c r="S1361" s="13"/>
      <c r="T1361" s="13"/>
      <c r="U1361" s="13"/>
      <c r="V1361" s="13"/>
      <c r="W1361" s="13"/>
      <c r="X1361" s="13"/>
      <c r="Y1361" s="13"/>
      <c r="Z1361" s="13"/>
      <c r="AA1361" s="13"/>
      <c r="AB1361" s="13"/>
      <c r="AC1361" s="13"/>
      <c r="AD1361" s="13"/>
      <c r="AE1361" s="13"/>
      <c r="AF1361" s="13"/>
      <c r="AG1361" s="13"/>
      <c r="AH1361" s="13"/>
      <c r="AI1361" s="13"/>
      <c r="AJ1361" s="13"/>
      <c r="AK1361" s="13"/>
      <c r="AL1361" s="13"/>
      <c r="AM1361" s="13"/>
      <c r="AN1361" s="13"/>
      <c r="AO1361" s="13"/>
      <c r="AP1361" s="13"/>
      <c r="AQ1361" s="13"/>
      <c r="AR1361" s="13"/>
      <c r="AS1361" s="13"/>
    </row>
    <row r="1362" spans="1:45">
      <c r="A1362" s="10"/>
      <c r="B1362" s="10"/>
      <c r="C1362" s="10"/>
      <c r="D1362" s="10"/>
      <c r="E1362" s="21"/>
      <c r="F1362" s="21"/>
      <c r="G1362" s="21"/>
      <c r="H1362" s="21"/>
      <c r="I1362" s="21"/>
      <c r="J1362" s="21"/>
      <c r="K1362" s="21"/>
      <c r="L1362" s="13"/>
      <c r="M1362" s="13"/>
      <c r="N1362" s="13"/>
      <c r="O1362" s="13"/>
      <c r="P1362" s="15"/>
      <c r="Q1362" s="13"/>
      <c r="R1362" s="13"/>
      <c r="S1362" s="13"/>
      <c r="T1362" s="13"/>
      <c r="U1362" s="13"/>
      <c r="V1362" s="13"/>
      <c r="W1362" s="13"/>
      <c r="X1362" s="13"/>
      <c r="Y1362" s="13"/>
      <c r="Z1362" s="13"/>
      <c r="AA1362" s="13"/>
      <c r="AB1362" s="13"/>
      <c r="AC1362" s="13"/>
      <c r="AD1362" s="13"/>
      <c r="AE1362" s="13"/>
      <c r="AF1362" s="13"/>
      <c r="AG1362" s="13"/>
      <c r="AH1362" s="13"/>
      <c r="AI1362" s="13"/>
      <c r="AJ1362" s="13"/>
      <c r="AK1362" s="13"/>
      <c r="AL1362" s="13"/>
      <c r="AM1362" s="13"/>
      <c r="AN1362" s="13"/>
      <c r="AO1362" s="13"/>
      <c r="AP1362" s="13"/>
      <c r="AQ1362" s="13"/>
      <c r="AR1362" s="13"/>
      <c r="AS1362" s="13"/>
    </row>
    <row r="1363" spans="1:45">
      <c r="A1363" s="10"/>
      <c r="B1363" s="10"/>
      <c r="C1363" s="10"/>
      <c r="D1363" s="10"/>
      <c r="E1363" s="21"/>
      <c r="F1363" s="21"/>
      <c r="G1363" s="21"/>
      <c r="H1363" s="21"/>
      <c r="I1363" s="21"/>
      <c r="J1363" s="21"/>
      <c r="K1363" s="21"/>
      <c r="L1363" s="13"/>
      <c r="M1363" s="13"/>
      <c r="N1363" s="13"/>
      <c r="O1363" s="13"/>
      <c r="P1363" s="15"/>
      <c r="Q1363" s="13"/>
      <c r="R1363" s="13"/>
      <c r="S1363" s="13"/>
      <c r="T1363" s="13"/>
      <c r="U1363" s="13"/>
      <c r="V1363" s="13"/>
      <c r="W1363" s="13"/>
      <c r="X1363" s="13"/>
      <c r="Y1363" s="13"/>
      <c r="Z1363" s="13"/>
      <c r="AA1363" s="13"/>
      <c r="AB1363" s="13"/>
      <c r="AC1363" s="13"/>
      <c r="AD1363" s="13"/>
      <c r="AE1363" s="13"/>
      <c r="AF1363" s="13"/>
      <c r="AG1363" s="13"/>
      <c r="AH1363" s="13"/>
      <c r="AI1363" s="13"/>
      <c r="AJ1363" s="13"/>
      <c r="AK1363" s="13"/>
      <c r="AL1363" s="13"/>
      <c r="AM1363" s="13"/>
      <c r="AN1363" s="13"/>
      <c r="AO1363" s="13"/>
      <c r="AP1363" s="13"/>
      <c r="AQ1363" s="13"/>
      <c r="AR1363" s="13"/>
      <c r="AS1363" s="13"/>
    </row>
    <row r="1364" spans="1:45">
      <c r="A1364" s="10"/>
      <c r="B1364" s="10"/>
      <c r="C1364" s="10"/>
      <c r="D1364" s="10"/>
      <c r="E1364" s="21"/>
      <c r="F1364" s="21"/>
      <c r="G1364" s="21"/>
      <c r="H1364" s="21"/>
      <c r="I1364" s="21"/>
      <c r="J1364" s="21"/>
      <c r="K1364" s="21"/>
      <c r="L1364" s="13"/>
      <c r="M1364" s="13"/>
      <c r="N1364" s="13"/>
      <c r="O1364" s="13"/>
      <c r="P1364" s="15"/>
      <c r="Q1364" s="13"/>
      <c r="R1364" s="13"/>
      <c r="S1364" s="13"/>
      <c r="T1364" s="13"/>
      <c r="U1364" s="13"/>
      <c r="V1364" s="13"/>
      <c r="W1364" s="13"/>
      <c r="X1364" s="13"/>
      <c r="Y1364" s="13"/>
      <c r="Z1364" s="13"/>
      <c r="AA1364" s="13"/>
      <c r="AB1364" s="13"/>
      <c r="AC1364" s="13"/>
      <c r="AD1364" s="13"/>
      <c r="AE1364" s="13"/>
      <c r="AF1364" s="13"/>
      <c r="AG1364" s="13"/>
      <c r="AH1364" s="13"/>
      <c r="AI1364" s="13"/>
      <c r="AJ1364" s="13"/>
      <c r="AK1364" s="13"/>
      <c r="AL1364" s="13"/>
      <c r="AM1364" s="13"/>
      <c r="AN1364" s="13"/>
      <c r="AO1364" s="13"/>
      <c r="AP1364" s="13"/>
      <c r="AQ1364" s="13"/>
      <c r="AR1364" s="13"/>
      <c r="AS1364" s="13"/>
    </row>
    <row r="1365" spans="1:45">
      <c r="A1365" s="10"/>
      <c r="B1365" s="10"/>
      <c r="C1365" s="10"/>
      <c r="D1365" s="10"/>
      <c r="E1365" s="21"/>
      <c r="F1365" s="21"/>
      <c r="G1365" s="21"/>
      <c r="H1365" s="21"/>
      <c r="I1365" s="21"/>
      <c r="J1365" s="21"/>
      <c r="K1365" s="21"/>
      <c r="L1365" s="13"/>
      <c r="M1365" s="13"/>
      <c r="N1365" s="13"/>
      <c r="O1365" s="13"/>
      <c r="P1365" s="15"/>
      <c r="Q1365" s="13"/>
      <c r="R1365" s="13"/>
      <c r="S1365" s="13"/>
      <c r="T1365" s="13"/>
      <c r="U1365" s="13"/>
      <c r="V1365" s="13"/>
      <c r="W1365" s="13"/>
      <c r="X1365" s="13"/>
      <c r="Y1365" s="13"/>
      <c r="Z1365" s="13"/>
      <c r="AA1365" s="13"/>
      <c r="AB1365" s="13"/>
      <c r="AC1365" s="13"/>
      <c r="AD1365" s="13"/>
      <c r="AE1365" s="13"/>
      <c r="AF1365" s="13"/>
      <c r="AG1365" s="13"/>
      <c r="AH1365" s="13"/>
      <c r="AI1365" s="13"/>
      <c r="AJ1365" s="13"/>
      <c r="AK1365" s="13"/>
      <c r="AL1365" s="13"/>
      <c r="AM1365" s="13"/>
      <c r="AN1365" s="13"/>
      <c r="AO1365" s="13"/>
      <c r="AP1365" s="13"/>
      <c r="AQ1365" s="13"/>
      <c r="AR1365" s="13"/>
      <c r="AS1365" s="13"/>
    </row>
    <row r="1366" spans="1:45">
      <c r="A1366" s="10"/>
      <c r="B1366" s="10"/>
      <c r="C1366" s="10"/>
      <c r="D1366" s="10"/>
      <c r="E1366" s="21"/>
      <c r="F1366" s="21"/>
      <c r="G1366" s="21"/>
      <c r="H1366" s="21"/>
      <c r="I1366" s="21"/>
      <c r="J1366" s="21"/>
      <c r="K1366" s="21"/>
      <c r="L1366" s="13"/>
      <c r="M1366" s="13"/>
      <c r="N1366" s="13"/>
      <c r="O1366" s="13"/>
      <c r="P1366" s="15"/>
      <c r="Q1366" s="13"/>
      <c r="R1366" s="13"/>
      <c r="S1366" s="13"/>
      <c r="T1366" s="13"/>
      <c r="U1366" s="13"/>
      <c r="V1366" s="13"/>
      <c r="W1366" s="13"/>
      <c r="X1366" s="13"/>
      <c r="Y1366" s="13"/>
      <c r="Z1366" s="13"/>
      <c r="AA1366" s="13"/>
      <c r="AB1366" s="13"/>
      <c r="AC1366" s="13"/>
      <c r="AD1366" s="13"/>
      <c r="AE1366" s="13"/>
      <c r="AF1366" s="13"/>
      <c r="AG1366" s="13"/>
      <c r="AH1366" s="13"/>
      <c r="AI1366" s="13"/>
      <c r="AJ1366" s="13"/>
      <c r="AK1366" s="13"/>
      <c r="AL1366" s="13"/>
      <c r="AM1366" s="13"/>
      <c r="AN1366" s="13"/>
      <c r="AO1366" s="13"/>
      <c r="AP1366" s="13"/>
      <c r="AQ1366" s="13"/>
      <c r="AR1366" s="13"/>
      <c r="AS1366" s="13"/>
    </row>
    <row r="1367" spans="1:45">
      <c r="A1367" s="10"/>
      <c r="B1367" s="10"/>
      <c r="C1367" s="10"/>
      <c r="D1367" s="10"/>
      <c r="E1367" s="21"/>
      <c r="F1367" s="21"/>
      <c r="G1367" s="21"/>
      <c r="H1367" s="21"/>
      <c r="I1367" s="21"/>
      <c r="J1367" s="21"/>
      <c r="K1367" s="21"/>
      <c r="L1367" s="13"/>
      <c r="M1367" s="13"/>
      <c r="N1367" s="13"/>
      <c r="O1367" s="13"/>
      <c r="P1367" s="15"/>
      <c r="Q1367" s="13"/>
      <c r="R1367" s="13"/>
      <c r="S1367" s="13"/>
      <c r="T1367" s="13"/>
      <c r="U1367" s="13"/>
      <c r="V1367" s="13"/>
      <c r="W1367" s="13"/>
      <c r="X1367" s="13"/>
      <c r="Y1367" s="13"/>
      <c r="Z1367" s="13"/>
      <c r="AA1367" s="13"/>
      <c r="AB1367" s="13"/>
      <c r="AC1367" s="13"/>
      <c r="AD1367" s="13"/>
      <c r="AE1367" s="13"/>
      <c r="AF1367" s="13"/>
      <c r="AG1367" s="13"/>
      <c r="AH1367" s="13"/>
      <c r="AI1367" s="13"/>
      <c r="AJ1367" s="13"/>
      <c r="AK1367" s="13"/>
      <c r="AL1367" s="13"/>
      <c r="AM1367" s="13"/>
      <c r="AN1367" s="13"/>
      <c r="AO1367" s="13"/>
      <c r="AP1367" s="13"/>
      <c r="AQ1367" s="13"/>
      <c r="AR1367" s="13"/>
      <c r="AS1367" s="13"/>
    </row>
    <row r="1368" spans="1:45">
      <c r="A1368" s="10"/>
      <c r="B1368" s="10"/>
      <c r="C1368" s="10"/>
      <c r="D1368" s="10"/>
      <c r="E1368" s="21"/>
      <c r="F1368" s="21"/>
      <c r="G1368" s="21"/>
      <c r="H1368" s="21"/>
      <c r="I1368" s="21"/>
      <c r="J1368" s="21"/>
      <c r="K1368" s="21"/>
      <c r="L1368" s="13"/>
      <c r="M1368" s="13"/>
      <c r="N1368" s="13"/>
      <c r="O1368" s="13"/>
      <c r="P1368" s="15"/>
      <c r="Q1368" s="13"/>
      <c r="R1368" s="13"/>
      <c r="S1368" s="13"/>
      <c r="T1368" s="13"/>
      <c r="U1368" s="13"/>
      <c r="V1368" s="13"/>
      <c r="W1368" s="13"/>
      <c r="X1368" s="13"/>
      <c r="Y1368" s="13"/>
      <c r="Z1368" s="13"/>
      <c r="AA1368" s="13"/>
      <c r="AB1368" s="13"/>
      <c r="AC1368" s="13"/>
      <c r="AD1368" s="13"/>
      <c r="AE1368" s="13"/>
      <c r="AF1368" s="13"/>
      <c r="AG1368" s="13"/>
      <c r="AH1368" s="13"/>
      <c r="AI1368" s="13"/>
      <c r="AJ1368" s="13"/>
      <c r="AK1368" s="13"/>
      <c r="AL1368" s="13"/>
      <c r="AM1368" s="13"/>
      <c r="AN1368" s="13"/>
      <c r="AO1368" s="13"/>
      <c r="AP1368" s="13"/>
      <c r="AQ1368" s="13"/>
      <c r="AR1368" s="13"/>
      <c r="AS1368" s="13"/>
    </row>
    <row r="1369" spans="1:45">
      <c r="A1369" s="10"/>
      <c r="B1369" s="10"/>
      <c r="C1369" s="10"/>
      <c r="D1369" s="10"/>
      <c r="E1369" s="21"/>
      <c r="F1369" s="21"/>
      <c r="G1369" s="21"/>
      <c r="H1369" s="21"/>
      <c r="I1369" s="21"/>
      <c r="J1369" s="21"/>
      <c r="K1369" s="21"/>
      <c r="L1369" s="13"/>
      <c r="M1369" s="13"/>
      <c r="N1369" s="13"/>
      <c r="O1369" s="13"/>
      <c r="P1369" s="15"/>
      <c r="Q1369" s="13"/>
      <c r="R1369" s="13"/>
      <c r="S1369" s="13"/>
      <c r="T1369" s="13"/>
      <c r="U1369" s="13"/>
      <c r="V1369" s="13"/>
      <c r="W1369" s="13"/>
      <c r="X1369" s="13"/>
      <c r="Y1369" s="13"/>
      <c r="Z1369" s="13"/>
      <c r="AA1369" s="13"/>
      <c r="AB1369" s="13"/>
      <c r="AC1369" s="13"/>
      <c r="AD1369" s="13"/>
      <c r="AE1369" s="13"/>
      <c r="AF1369" s="13"/>
      <c r="AG1369" s="13"/>
      <c r="AH1369" s="13"/>
      <c r="AI1369" s="13"/>
      <c r="AJ1369" s="13"/>
      <c r="AK1369" s="13"/>
      <c r="AL1369" s="13"/>
      <c r="AM1369" s="13"/>
      <c r="AN1369" s="13"/>
      <c r="AO1369" s="13"/>
      <c r="AP1369" s="13"/>
      <c r="AQ1369" s="13"/>
      <c r="AR1369" s="13"/>
      <c r="AS1369" s="13"/>
    </row>
    <row r="1370" spans="1:45">
      <c r="A1370" s="10"/>
      <c r="B1370" s="10"/>
      <c r="C1370" s="10"/>
      <c r="D1370" s="10"/>
      <c r="E1370" s="21"/>
      <c r="F1370" s="21"/>
      <c r="G1370" s="21"/>
      <c r="H1370" s="21"/>
      <c r="I1370" s="21"/>
      <c r="J1370" s="21"/>
      <c r="K1370" s="21"/>
      <c r="L1370" s="13"/>
      <c r="M1370" s="13"/>
      <c r="N1370" s="13"/>
      <c r="O1370" s="13"/>
      <c r="P1370" s="15"/>
      <c r="Q1370" s="13"/>
      <c r="R1370" s="13"/>
      <c r="S1370" s="13"/>
      <c r="T1370" s="13"/>
      <c r="U1370" s="13"/>
      <c r="V1370" s="13"/>
      <c r="W1370" s="13"/>
      <c r="X1370" s="13"/>
      <c r="Y1370" s="13"/>
      <c r="Z1370" s="13"/>
      <c r="AA1370" s="13"/>
      <c r="AB1370" s="13"/>
      <c r="AC1370" s="13"/>
      <c r="AD1370" s="13"/>
      <c r="AE1370" s="13"/>
      <c r="AF1370" s="13"/>
      <c r="AG1370" s="13"/>
      <c r="AH1370" s="13"/>
      <c r="AI1370" s="13"/>
      <c r="AJ1370" s="13"/>
      <c r="AK1370" s="13"/>
      <c r="AL1370" s="13"/>
      <c r="AM1370" s="13"/>
      <c r="AN1370" s="13"/>
      <c r="AO1370" s="13"/>
      <c r="AP1370" s="13"/>
      <c r="AQ1370" s="13"/>
      <c r="AR1370" s="13"/>
      <c r="AS1370" s="13"/>
    </row>
    <row r="1371" spans="1:45">
      <c r="A1371" s="10"/>
      <c r="B1371" s="10"/>
      <c r="C1371" s="10"/>
      <c r="D1371" s="10"/>
      <c r="E1371" s="21"/>
      <c r="F1371" s="21"/>
      <c r="G1371" s="21"/>
      <c r="H1371" s="21"/>
      <c r="I1371" s="21"/>
      <c r="J1371" s="21"/>
      <c r="K1371" s="21"/>
      <c r="L1371" s="13"/>
      <c r="M1371" s="13"/>
      <c r="N1371" s="13"/>
      <c r="O1371" s="13"/>
      <c r="P1371" s="15"/>
      <c r="Q1371" s="13"/>
      <c r="R1371" s="13"/>
      <c r="S1371" s="13"/>
      <c r="T1371" s="13"/>
      <c r="U1371" s="13"/>
      <c r="V1371" s="13"/>
      <c r="W1371" s="13"/>
      <c r="X1371" s="13"/>
      <c r="Y1371" s="13"/>
      <c r="Z1371" s="13"/>
      <c r="AA1371" s="13"/>
      <c r="AB1371" s="13"/>
      <c r="AC1371" s="13"/>
      <c r="AD1371" s="13"/>
      <c r="AE1371" s="13"/>
      <c r="AF1371" s="13"/>
      <c r="AG1371" s="13"/>
      <c r="AH1371" s="13"/>
      <c r="AI1371" s="13"/>
      <c r="AJ1371" s="13"/>
      <c r="AK1371" s="13"/>
      <c r="AL1371" s="13"/>
      <c r="AM1371" s="13"/>
      <c r="AN1371" s="13"/>
      <c r="AO1371" s="13"/>
      <c r="AP1371" s="13"/>
      <c r="AQ1371" s="13"/>
      <c r="AR1371" s="13"/>
      <c r="AS1371" s="13"/>
    </row>
    <row r="1372" spans="1:45">
      <c r="A1372" s="10"/>
      <c r="B1372" s="10"/>
      <c r="C1372" s="10"/>
      <c r="D1372" s="10"/>
      <c r="E1372" s="21"/>
      <c r="F1372" s="21"/>
      <c r="G1372" s="21"/>
      <c r="H1372" s="21"/>
      <c r="I1372" s="21"/>
      <c r="J1372" s="21"/>
      <c r="K1372" s="21"/>
      <c r="L1372" s="13"/>
      <c r="M1372" s="13"/>
      <c r="N1372" s="13"/>
      <c r="O1372" s="13"/>
      <c r="P1372" s="15"/>
      <c r="Q1372" s="13"/>
      <c r="R1372" s="13"/>
      <c r="S1372" s="13"/>
      <c r="T1372" s="13"/>
      <c r="U1372" s="13"/>
      <c r="V1372" s="13"/>
      <c r="W1372" s="13"/>
      <c r="X1372" s="13"/>
      <c r="Y1372" s="13"/>
      <c r="Z1372" s="13"/>
      <c r="AA1372" s="13"/>
      <c r="AB1372" s="13"/>
      <c r="AC1372" s="13"/>
      <c r="AD1372" s="13"/>
      <c r="AE1372" s="13"/>
      <c r="AF1372" s="13"/>
      <c r="AG1372" s="13"/>
      <c r="AH1372" s="13"/>
      <c r="AI1372" s="13"/>
      <c r="AJ1372" s="13"/>
      <c r="AK1372" s="13"/>
      <c r="AL1372" s="13"/>
      <c r="AM1372" s="13"/>
      <c r="AN1372" s="13"/>
      <c r="AO1372" s="13"/>
      <c r="AP1372" s="13"/>
      <c r="AQ1372" s="13"/>
      <c r="AR1372" s="13"/>
      <c r="AS1372" s="13"/>
    </row>
    <row r="1373" spans="1:45">
      <c r="A1373" s="10"/>
      <c r="B1373" s="10"/>
      <c r="C1373" s="10"/>
      <c r="D1373" s="10"/>
      <c r="E1373" s="21"/>
      <c r="F1373" s="21"/>
      <c r="G1373" s="21"/>
      <c r="H1373" s="21"/>
      <c r="I1373" s="21"/>
      <c r="J1373" s="21"/>
      <c r="K1373" s="21"/>
      <c r="L1373" s="13"/>
      <c r="M1373" s="13"/>
      <c r="N1373" s="13"/>
      <c r="O1373" s="13"/>
      <c r="P1373" s="15"/>
      <c r="Q1373" s="13"/>
      <c r="R1373" s="13"/>
      <c r="S1373" s="13"/>
      <c r="T1373" s="13"/>
      <c r="U1373" s="13"/>
      <c r="V1373" s="13"/>
      <c r="W1373" s="13"/>
      <c r="X1373" s="13"/>
      <c r="Y1373" s="13"/>
      <c r="Z1373" s="13"/>
      <c r="AA1373" s="13"/>
      <c r="AB1373" s="13"/>
      <c r="AC1373" s="13"/>
      <c r="AD1373" s="13"/>
      <c r="AE1373" s="13"/>
      <c r="AF1373" s="13"/>
      <c r="AG1373" s="13"/>
      <c r="AH1373" s="13"/>
      <c r="AI1373" s="13"/>
      <c r="AJ1373" s="13"/>
      <c r="AK1373" s="13"/>
      <c r="AL1373" s="13"/>
      <c r="AM1373" s="13"/>
      <c r="AN1373" s="13"/>
      <c r="AO1373" s="13"/>
      <c r="AP1373" s="13"/>
      <c r="AQ1373" s="13"/>
      <c r="AR1373" s="13"/>
      <c r="AS1373" s="13"/>
    </row>
    <row r="1374" spans="1:45">
      <c r="A1374" s="10"/>
      <c r="B1374" s="10"/>
      <c r="C1374" s="10"/>
      <c r="D1374" s="10"/>
      <c r="E1374" s="21"/>
      <c r="F1374" s="21"/>
      <c r="G1374" s="21"/>
      <c r="H1374" s="21"/>
      <c r="I1374" s="21"/>
      <c r="J1374" s="21"/>
      <c r="K1374" s="21"/>
      <c r="L1374" s="13"/>
      <c r="M1374" s="13"/>
      <c r="N1374" s="13"/>
      <c r="O1374" s="13"/>
      <c r="P1374" s="15"/>
      <c r="Q1374" s="13"/>
      <c r="R1374" s="13"/>
      <c r="S1374" s="13"/>
      <c r="T1374" s="13"/>
      <c r="U1374" s="13"/>
      <c r="V1374" s="13"/>
      <c r="W1374" s="13"/>
      <c r="X1374" s="13"/>
      <c r="Y1374" s="13"/>
      <c r="Z1374" s="13"/>
      <c r="AA1374" s="13"/>
      <c r="AB1374" s="13"/>
      <c r="AC1374" s="13"/>
      <c r="AD1374" s="13"/>
      <c r="AE1374" s="13"/>
      <c r="AF1374" s="13"/>
      <c r="AG1374" s="13"/>
      <c r="AH1374" s="13"/>
      <c r="AI1374" s="13"/>
      <c r="AJ1374" s="13"/>
      <c r="AK1374" s="13"/>
      <c r="AL1374" s="13"/>
      <c r="AM1374" s="13"/>
      <c r="AN1374" s="13"/>
      <c r="AO1374" s="13"/>
      <c r="AP1374" s="13"/>
      <c r="AQ1374" s="13"/>
      <c r="AR1374" s="13"/>
      <c r="AS1374" s="13"/>
    </row>
    <row r="1375" spans="1:45">
      <c r="A1375" s="10"/>
      <c r="B1375" s="10"/>
      <c r="C1375" s="10"/>
      <c r="D1375" s="10"/>
      <c r="E1375" s="21"/>
      <c r="F1375" s="21"/>
      <c r="G1375" s="21"/>
      <c r="H1375" s="21"/>
      <c r="I1375" s="21"/>
      <c r="J1375" s="21"/>
      <c r="K1375" s="21"/>
      <c r="L1375" s="13"/>
      <c r="M1375" s="13"/>
      <c r="N1375" s="13"/>
      <c r="O1375" s="13"/>
      <c r="P1375" s="15"/>
      <c r="Q1375" s="13"/>
      <c r="R1375" s="13"/>
      <c r="S1375" s="13"/>
      <c r="T1375" s="13"/>
      <c r="U1375" s="13"/>
      <c r="V1375" s="13"/>
      <c r="W1375" s="13"/>
      <c r="X1375" s="13"/>
      <c r="Y1375" s="13"/>
      <c r="Z1375" s="13"/>
      <c r="AA1375" s="13"/>
      <c r="AB1375" s="13"/>
      <c r="AC1375" s="13"/>
      <c r="AD1375" s="13"/>
      <c r="AE1375" s="13"/>
      <c r="AF1375" s="13"/>
      <c r="AG1375" s="13"/>
      <c r="AH1375" s="13"/>
      <c r="AI1375" s="13"/>
      <c r="AJ1375" s="13"/>
      <c r="AK1375" s="13"/>
      <c r="AL1375" s="13"/>
      <c r="AM1375" s="13"/>
      <c r="AN1375" s="13"/>
      <c r="AO1375" s="13"/>
      <c r="AP1375" s="13"/>
      <c r="AQ1375" s="13"/>
      <c r="AR1375" s="13"/>
      <c r="AS1375" s="13"/>
    </row>
    <row r="1376" spans="1:45">
      <c r="A1376" s="10"/>
      <c r="B1376" s="10"/>
      <c r="C1376" s="10"/>
      <c r="D1376" s="10"/>
      <c r="E1376" s="21"/>
      <c r="F1376" s="21"/>
      <c r="G1376" s="21"/>
      <c r="H1376" s="21"/>
      <c r="I1376" s="21"/>
      <c r="J1376" s="21"/>
      <c r="K1376" s="21"/>
      <c r="L1376" s="13"/>
      <c r="M1376" s="13"/>
      <c r="N1376" s="13"/>
      <c r="O1376" s="13"/>
      <c r="P1376" s="15"/>
      <c r="Q1376" s="13"/>
      <c r="R1376" s="13"/>
      <c r="S1376" s="13"/>
      <c r="T1376" s="13"/>
      <c r="U1376" s="13"/>
      <c r="V1376" s="13"/>
      <c r="W1376" s="13"/>
      <c r="X1376" s="13"/>
      <c r="Y1376" s="13"/>
      <c r="Z1376" s="13"/>
      <c r="AA1376" s="13"/>
      <c r="AB1376" s="13"/>
      <c r="AC1376" s="13"/>
      <c r="AD1376" s="13"/>
      <c r="AE1376" s="13"/>
      <c r="AF1376" s="13"/>
      <c r="AG1376" s="13"/>
      <c r="AH1376" s="13"/>
      <c r="AI1376" s="13"/>
      <c r="AJ1376" s="13"/>
      <c r="AK1376" s="13"/>
      <c r="AL1376" s="13"/>
      <c r="AM1376" s="13"/>
      <c r="AN1376" s="13"/>
      <c r="AO1376" s="13"/>
      <c r="AP1376" s="13"/>
      <c r="AQ1376" s="13"/>
      <c r="AR1376" s="13"/>
      <c r="AS1376" s="13"/>
    </row>
    <row r="1377" spans="1:45">
      <c r="A1377" s="10"/>
      <c r="B1377" s="10"/>
      <c r="C1377" s="10"/>
      <c r="D1377" s="10"/>
      <c r="E1377" s="21"/>
      <c r="F1377" s="21"/>
      <c r="G1377" s="21"/>
      <c r="H1377" s="21"/>
      <c r="I1377" s="21"/>
      <c r="J1377" s="21"/>
      <c r="K1377" s="21"/>
      <c r="L1377" s="13"/>
      <c r="M1377" s="13"/>
      <c r="N1377" s="13"/>
      <c r="O1377" s="13"/>
      <c r="P1377" s="15"/>
      <c r="Q1377" s="13"/>
      <c r="R1377" s="13"/>
      <c r="S1377" s="13"/>
      <c r="T1377" s="13"/>
      <c r="U1377" s="13"/>
      <c r="V1377" s="13"/>
      <c r="W1377" s="13"/>
      <c r="X1377" s="13"/>
      <c r="Y1377" s="13"/>
      <c r="Z1377" s="13"/>
      <c r="AA1377" s="13"/>
      <c r="AB1377" s="13"/>
      <c r="AC1377" s="13"/>
      <c r="AD1377" s="13"/>
      <c r="AE1377" s="13"/>
      <c r="AF1377" s="13"/>
      <c r="AG1377" s="13"/>
      <c r="AH1377" s="13"/>
      <c r="AI1377" s="13"/>
      <c r="AJ1377" s="13"/>
      <c r="AK1377" s="13"/>
      <c r="AL1377" s="13"/>
      <c r="AM1377" s="13"/>
      <c r="AN1377" s="13"/>
      <c r="AO1377" s="13"/>
      <c r="AP1377" s="13"/>
      <c r="AQ1377" s="13"/>
      <c r="AR1377" s="13"/>
      <c r="AS1377" s="13"/>
    </row>
    <row r="1378" spans="1:45">
      <c r="A1378" s="10"/>
      <c r="B1378" s="10"/>
      <c r="C1378" s="10"/>
      <c r="D1378" s="10"/>
      <c r="E1378" s="21"/>
      <c r="F1378" s="21"/>
      <c r="G1378" s="21"/>
      <c r="H1378" s="21"/>
      <c r="I1378" s="21"/>
      <c r="J1378" s="21"/>
      <c r="K1378" s="21"/>
      <c r="L1378" s="13"/>
      <c r="M1378" s="13"/>
      <c r="N1378" s="13"/>
      <c r="O1378" s="13"/>
      <c r="P1378" s="15"/>
      <c r="Q1378" s="13"/>
      <c r="R1378" s="13"/>
      <c r="S1378" s="13"/>
      <c r="T1378" s="13"/>
      <c r="U1378" s="13"/>
      <c r="V1378" s="13"/>
      <c r="W1378" s="13"/>
      <c r="X1378" s="13"/>
      <c r="Y1378" s="13"/>
      <c r="Z1378" s="13"/>
      <c r="AA1378" s="13"/>
      <c r="AB1378" s="13"/>
      <c r="AC1378" s="13"/>
      <c r="AD1378" s="13"/>
      <c r="AE1378" s="13"/>
      <c r="AF1378" s="13"/>
      <c r="AG1378" s="13"/>
      <c r="AH1378" s="13"/>
      <c r="AI1378" s="13"/>
      <c r="AJ1378" s="13"/>
      <c r="AK1378" s="13"/>
      <c r="AL1378" s="13"/>
      <c r="AM1378" s="13"/>
      <c r="AN1378" s="13"/>
      <c r="AO1378" s="13"/>
      <c r="AP1378" s="13"/>
      <c r="AQ1378" s="13"/>
      <c r="AR1378" s="13"/>
      <c r="AS1378" s="13"/>
    </row>
    <row r="1379" spans="1:45">
      <c r="A1379" s="10"/>
      <c r="B1379" s="10"/>
      <c r="C1379" s="10"/>
      <c r="D1379" s="10"/>
      <c r="E1379" s="21"/>
      <c r="F1379" s="21"/>
      <c r="G1379" s="21"/>
      <c r="H1379" s="21"/>
      <c r="I1379" s="21"/>
      <c r="J1379" s="21"/>
      <c r="K1379" s="21"/>
      <c r="L1379" s="13"/>
      <c r="M1379" s="13"/>
      <c r="N1379" s="13"/>
      <c r="O1379" s="13"/>
      <c r="P1379" s="15"/>
      <c r="Q1379" s="13"/>
      <c r="R1379" s="13"/>
      <c r="S1379" s="13"/>
      <c r="T1379" s="13"/>
      <c r="U1379" s="13"/>
      <c r="V1379" s="13"/>
      <c r="W1379" s="13"/>
      <c r="X1379" s="13"/>
      <c r="Y1379" s="13"/>
      <c r="Z1379" s="13"/>
      <c r="AA1379" s="13"/>
      <c r="AB1379" s="13"/>
      <c r="AC1379" s="13"/>
      <c r="AD1379" s="13"/>
      <c r="AE1379" s="13"/>
      <c r="AF1379" s="13"/>
      <c r="AG1379" s="13"/>
      <c r="AH1379" s="13"/>
      <c r="AI1379" s="13"/>
      <c r="AJ1379" s="13"/>
      <c r="AK1379" s="13"/>
      <c r="AL1379" s="13"/>
      <c r="AM1379" s="13"/>
      <c r="AN1379" s="13"/>
      <c r="AO1379" s="13"/>
      <c r="AP1379" s="13"/>
      <c r="AQ1379" s="13"/>
      <c r="AR1379" s="13"/>
      <c r="AS1379" s="13"/>
    </row>
    <row r="1380" spans="1:45">
      <c r="A1380" s="10"/>
      <c r="B1380" s="10"/>
      <c r="C1380" s="10"/>
      <c r="D1380" s="10"/>
      <c r="E1380" s="21"/>
      <c r="F1380" s="21"/>
      <c r="G1380" s="21"/>
      <c r="H1380" s="21"/>
      <c r="I1380" s="21"/>
      <c r="J1380" s="21"/>
      <c r="K1380" s="21"/>
      <c r="L1380" s="13"/>
      <c r="M1380" s="13"/>
      <c r="N1380" s="13"/>
      <c r="O1380" s="13"/>
      <c r="P1380" s="15"/>
      <c r="Q1380" s="13"/>
      <c r="R1380" s="13"/>
      <c r="S1380" s="13"/>
      <c r="T1380" s="13"/>
      <c r="U1380" s="13"/>
      <c r="V1380" s="13"/>
      <c r="W1380" s="13"/>
      <c r="X1380" s="13"/>
      <c r="Y1380" s="13"/>
      <c r="Z1380" s="13"/>
      <c r="AA1380" s="13"/>
      <c r="AB1380" s="13"/>
      <c r="AC1380" s="13"/>
      <c r="AD1380" s="13"/>
      <c r="AE1380" s="13"/>
      <c r="AF1380" s="13"/>
      <c r="AG1380" s="13"/>
      <c r="AH1380" s="13"/>
      <c r="AI1380" s="13"/>
      <c r="AJ1380" s="13"/>
      <c r="AK1380" s="13"/>
      <c r="AL1380" s="13"/>
      <c r="AM1380" s="13"/>
      <c r="AN1380" s="13"/>
      <c r="AO1380" s="13"/>
      <c r="AP1380" s="13"/>
      <c r="AQ1380" s="13"/>
      <c r="AR1380" s="13"/>
      <c r="AS1380" s="13"/>
    </row>
    <row r="1381" spans="1:45">
      <c r="A1381" s="10"/>
      <c r="B1381" s="10"/>
      <c r="C1381" s="10"/>
      <c r="D1381" s="10"/>
      <c r="E1381" s="21"/>
      <c r="F1381" s="21"/>
      <c r="G1381" s="21"/>
      <c r="H1381" s="21"/>
      <c r="I1381" s="21"/>
      <c r="J1381" s="21"/>
      <c r="K1381" s="21"/>
      <c r="L1381" s="13"/>
      <c r="M1381" s="13"/>
      <c r="N1381" s="13"/>
      <c r="O1381" s="13"/>
      <c r="P1381" s="15"/>
      <c r="Q1381" s="13"/>
      <c r="R1381" s="13"/>
      <c r="S1381" s="13"/>
      <c r="T1381" s="13"/>
      <c r="U1381" s="13"/>
      <c r="V1381" s="13"/>
      <c r="W1381" s="13"/>
      <c r="X1381" s="13"/>
      <c r="Y1381" s="13"/>
      <c r="Z1381" s="13"/>
      <c r="AA1381" s="13"/>
      <c r="AB1381" s="13"/>
      <c r="AC1381" s="13"/>
      <c r="AD1381" s="13"/>
      <c r="AE1381" s="13"/>
      <c r="AF1381" s="13"/>
      <c r="AG1381" s="13"/>
      <c r="AH1381" s="13"/>
      <c r="AI1381" s="13"/>
      <c r="AJ1381" s="13"/>
      <c r="AK1381" s="13"/>
      <c r="AL1381" s="13"/>
      <c r="AM1381" s="13"/>
      <c r="AN1381" s="13"/>
      <c r="AO1381" s="13"/>
      <c r="AP1381" s="13"/>
      <c r="AQ1381" s="13"/>
      <c r="AR1381" s="13"/>
      <c r="AS1381" s="13"/>
    </row>
    <row r="1382" spans="1:45">
      <c r="A1382" s="10"/>
      <c r="B1382" s="10"/>
      <c r="C1382" s="10"/>
      <c r="D1382" s="10"/>
      <c r="E1382" s="21"/>
      <c r="F1382" s="21"/>
      <c r="G1382" s="21"/>
      <c r="H1382" s="21"/>
      <c r="I1382" s="21"/>
      <c r="J1382" s="21"/>
      <c r="K1382" s="21"/>
      <c r="L1382" s="13"/>
      <c r="M1382" s="13"/>
      <c r="N1382" s="13"/>
      <c r="O1382" s="13"/>
      <c r="P1382" s="15"/>
      <c r="Q1382" s="13"/>
      <c r="R1382" s="13"/>
      <c r="S1382" s="13"/>
      <c r="T1382" s="13"/>
      <c r="U1382" s="13"/>
      <c r="V1382" s="13"/>
      <c r="W1382" s="13"/>
      <c r="X1382" s="13"/>
      <c r="Y1382" s="13"/>
      <c r="Z1382" s="13"/>
      <c r="AA1382" s="13"/>
      <c r="AB1382" s="13"/>
      <c r="AC1382" s="13"/>
      <c r="AD1382" s="13"/>
      <c r="AE1382" s="13"/>
      <c r="AF1382" s="13"/>
      <c r="AG1382" s="13"/>
      <c r="AH1382" s="13"/>
      <c r="AI1382" s="13"/>
      <c r="AJ1382" s="13"/>
      <c r="AK1382" s="13"/>
      <c r="AL1382" s="13"/>
      <c r="AM1382" s="13"/>
      <c r="AN1382" s="13"/>
      <c r="AO1382" s="13"/>
      <c r="AP1382" s="13"/>
      <c r="AQ1382" s="13"/>
      <c r="AR1382" s="13"/>
      <c r="AS1382" s="13"/>
    </row>
    <row r="1383" spans="1:45">
      <c r="A1383" s="10"/>
      <c r="B1383" s="10"/>
      <c r="C1383" s="10"/>
      <c r="D1383" s="10"/>
      <c r="E1383" s="21"/>
      <c r="F1383" s="21"/>
      <c r="G1383" s="21"/>
      <c r="H1383" s="21"/>
      <c r="I1383" s="21"/>
      <c r="J1383" s="21"/>
      <c r="K1383" s="21"/>
      <c r="L1383" s="13"/>
      <c r="M1383" s="13"/>
      <c r="N1383" s="13"/>
      <c r="O1383" s="13"/>
      <c r="P1383" s="15"/>
      <c r="Q1383" s="13"/>
      <c r="R1383" s="13"/>
      <c r="S1383" s="13"/>
      <c r="T1383" s="13"/>
      <c r="U1383" s="13"/>
      <c r="V1383" s="13"/>
      <c r="W1383" s="13"/>
      <c r="X1383" s="13"/>
      <c r="Y1383" s="13"/>
      <c r="Z1383" s="13"/>
      <c r="AA1383" s="13"/>
      <c r="AB1383" s="13"/>
      <c r="AC1383" s="13"/>
      <c r="AD1383" s="13"/>
      <c r="AE1383" s="13"/>
      <c r="AF1383" s="13"/>
      <c r="AG1383" s="13"/>
      <c r="AH1383" s="13"/>
      <c r="AI1383" s="13"/>
      <c r="AJ1383" s="13"/>
      <c r="AK1383" s="13"/>
      <c r="AL1383" s="13"/>
      <c r="AM1383" s="13"/>
      <c r="AN1383" s="13"/>
      <c r="AO1383" s="13"/>
      <c r="AP1383" s="13"/>
      <c r="AQ1383" s="13"/>
      <c r="AR1383" s="13"/>
      <c r="AS1383" s="13"/>
    </row>
    <row r="1384" spans="1:45">
      <c r="A1384" s="10"/>
      <c r="B1384" s="10"/>
      <c r="C1384" s="10"/>
      <c r="D1384" s="10"/>
      <c r="E1384" s="21"/>
      <c r="F1384" s="21"/>
      <c r="G1384" s="21"/>
      <c r="H1384" s="21"/>
      <c r="I1384" s="21"/>
      <c r="J1384" s="21"/>
      <c r="K1384" s="21"/>
      <c r="L1384" s="13"/>
      <c r="M1384" s="13"/>
      <c r="N1384" s="13"/>
      <c r="O1384" s="13"/>
      <c r="P1384" s="15"/>
      <c r="Q1384" s="13"/>
      <c r="R1384" s="13"/>
      <c r="S1384" s="13"/>
      <c r="T1384" s="13"/>
      <c r="U1384" s="13"/>
      <c r="V1384" s="13"/>
      <c r="W1384" s="13"/>
      <c r="X1384" s="13"/>
      <c r="Y1384" s="13"/>
      <c r="Z1384" s="13"/>
      <c r="AA1384" s="13"/>
      <c r="AB1384" s="13"/>
      <c r="AC1384" s="13"/>
      <c r="AD1384" s="13"/>
      <c r="AE1384" s="13"/>
      <c r="AF1384" s="13"/>
      <c r="AG1384" s="13"/>
      <c r="AH1384" s="13"/>
      <c r="AI1384" s="13"/>
      <c r="AJ1384" s="13"/>
      <c r="AK1384" s="13"/>
      <c r="AL1384" s="13"/>
      <c r="AM1384" s="13"/>
      <c r="AN1384" s="13"/>
      <c r="AO1384" s="13"/>
      <c r="AP1384" s="13"/>
      <c r="AQ1384" s="13"/>
      <c r="AR1384" s="13"/>
      <c r="AS1384" s="13"/>
    </row>
    <row r="1385" spans="1:45">
      <c r="A1385" s="10"/>
      <c r="B1385" s="10"/>
      <c r="C1385" s="10"/>
      <c r="D1385" s="10"/>
      <c r="E1385" s="21"/>
      <c r="F1385" s="21"/>
      <c r="G1385" s="21"/>
      <c r="H1385" s="21"/>
      <c r="I1385" s="21"/>
      <c r="J1385" s="21"/>
      <c r="K1385" s="21"/>
      <c r="L1385" s="13"/>
      <c r="M1385" s="13"/>
      <c r="N1385" s="13"/>
      <c r="O1385" s="13"/>
      <c r="P1385" s="15"/>
      <c r="Q1385" s="13"/>
      <c r="R1385" s="13"/>
      <c r="S1385" s="13"/>
      <c r="T1385" s="13"/>
      <c r="U1385" s="13"/>
      <c r="V1385" s="13"/>
      <c r="W1385" s="13"/>
      <c r="X1385" s="13"/>
      <c r="Y1385" s="13"/>
      <c r="Z1385" s="13"/>
      <c r="AA1385" s="13"/>
      <c r="AB1385" s="13"/>
      <c r="AC1385" s="13"/>
      <c r="AD1385" s="13"/>
      <c r="AE1385" s="13"/>
      <c r="AF1385" s="13"/>
      <c r="AG1385" s="13"/>
      <c r="AH1385" s="13"/>
      <c r="AI1385" s="13"/>
      <c r="AJ1385" s="13"/>
      <c r="AK1385" s="13"/>
      <c r="AL1385" s="13"/>
      <c r="AM1385" s="13"/>
      <c r="AN1385" s="13"/>
      <c r="AO1385" s="13"/>
      <c r="AP1385" s="13"/>
      <c r="AQ1385" s="13"/>
      <c r="AR1385" s="13"/>
      <c r="AS1385" s="13"/>
    </row>
    <row r="1386" spans="1:45">
      <c r="A1386" s="10"/>
      <c r="B1386" s="10"/>
      <c r="C1386" s="10"/>
      <c r="D1386" s="10"/>
      <c r="E1386" s="21"/>
      <c r="F1386" s="21"/>
      <c r="G1386" s="21"/>
      <c r="H1386" s="21"/>
      <c r="I1386" s="21"/>
      <c r="J1386" s="21"/>
      <c r="K1386" s="21"/>
      <c r="L1386" s="13"/>
      <c r="M1386" s="13"/>
      <c r="N1386" s="13"/>
      <c r="O1386" s="13"/>
      <c r="P1386" s="15"/>
      <c r="Q1386" s="13"/>
      <c r="R1386" s="13"/>
      <c r="S1386" s="13"/>
      <c r="T1386" s="13"/>
      <c r="U1386" s="13"/>
      <c r="V1386" s="13"/>
      <c r="W1386" s="13"/>
      <c r="X1386" s="13"/>
      <c r="Y1386" s="13"/>
      <c r="Z1386" s="13"/>
      <c r="AA1386" s="13"/>
      <c r="AB1386" s="13"/>
      <c r="AC1386" s="13"/>
      <c r="AD1386" s="13"/>
      <c r="AE1386" s="13"/>
      <c r="AF1386" s="13"/>
      <c r="AG1386" s="13"/>
      <c r="AH1386" s="13"/>
      <c r="AI1386" s="13"/>
      <c r="AJ1386" s="13"/>
      <c r="AK1386" s="13"/>
      <c r="AL1386" s="13"/>
      <c r="AM1386" s="13"/>
      <c r="AN1386" s="13"/>
      <c r="AO1386" s="13"/>
      <c r="AP1386" s="13"/>
      <c r="AQ1386" s="13"/>
      <c r="AR1386" s="13"/>
      <c r="AS1386" s="13"/>
    </row>
    <row r="1387" spans="1:45">
      <c r="A1387" s="10"/>
      <c r="B1387" s="10"/>
      <c r="C1387" s="10"/>
      <c r="D1387" s="10"/>
      <c r="E1387" s="21"/>
      <c r="F1387" s="21"/>
      <c r="G1387" s="21"/>
      <c r="H1387" s="21"/>
      <c r="I1387" s="21"/>
      <c r="J1387" s="21"/>
      <c r="K1387" s="21"/>
      <c r="L1387" s="13"/>
      <c r="M1387" s="13"/>
      <c r="N1387" s="13"/>
      <c r="O1387" s="13"/>
      <c r="P1387" s="15"/>
      <c r="Q1387" s="13"/>
      <c r="R1387" s="13"/>
      <c r="S1387" s="13"/>
      <c r="T1387" s="13"/>
      <c r="U1387" s="13"/>
      <c r="V1387" s="13"/>
      <c r="W1387" s="13"/>
      <c r="X1387" s="13"/>
      <c r="Y1387" s="13"/>
      <c r="Z1387" s="13"/>
      <c r="AA1387" s="13"/>
      <c r="AB1387" s="13"/>
      <c r="AC1387" s="13"/>
      <c r="AD1387" s="13"/>
      <c r="AE1387" s="13"/>
      <c r="AF1387" s="13"/>
      <c r="AG1387" s="13"/>
      <c r="AH1387" s="13"/>
      <c r="AI1387" s="13"/>
      <c r="AJ1387" s="13"/>
      <c r="AK1387" s="13"/>
      <c r="AL1387" s="13"/>
      <c r="AM1387" s="13"/>
      <c r="AN1387" s="13"/>
      <c r="AO1387" s="13"/>
      <c r="AP1387" s="13"/>
      <c r="AQ1387" s="13"/>
      <c r="AR1387" s="13"/>
      <c r="AS1387" s="13"/>
    </row>
    <row r="1388" spans="1:45">
      <c r="A1388" s="10"/>
      <c r="B1388" s="10"/>
      <c r="C1388" s="10"/>
      <c r="D1388" s="10"/>
      <c r="E1388" s="21"/>
      <c r="F1388" s="21"/>
      <c r="G1388" s="21"/>
      <c r="H1388" s="21"/>
      <c r="I1388" s="21"/>
      <c r="J1388" s="21"/>
      <c r="K1388" s="21"/>
      <c r="L1388" s="13"/>
      <c r="M1388" s="13"/>
      <c r="N1388" s="13"/>
      <c r="O1388" s="13"/>
      <c r="P1388" s="15"/>
      <c r="Q1388" s="13"/>
      <c r="R1388" s="13"/>
      <c r="S1388" s="13"/>
      <c r="T1388" s="13"/>
      <c r="U1388" s="13"/>
      <c r="V1388" s="13"/>
      <c r="W1388" s="13"/>
      <c r="X1388" s="13"/>
      <c r="Y1388" s="13"/>
      <c r="Z1388" s="13"/>
      <c r="AA1388" s="13"/>
      <c r="AB1388" s="13"/>
      <c r="AC1388" s="13"/>
      <c r="AD1388" s="13"/>
      <c r="AE1388" s="13"/>
      <c r="AF1388" s="13"/>
      <c r="AG1388" s="13"/>
      <c r="AH1388" s="13"/>
      <c r="AI1388" s="13"/>
      <c r="AJ1388" s="13"/>
      <c r="AK1388" s="13"/>
      <c r="AL1388" s="13"/>
      <c r="AM1388" s="13"/>
      <c r="AN1388" s="13"/>
      <c r="AO1388" s="13"/>
      <c r="AP1388" s="13"/>
      <c r="AQ1388" s="13"/>
      <c r="AR1388" s="13"/>
      <c r="AS1388" s="13"/>
    </row>
    <row r="1389" spans="1:45">
      <c r="A1389" s="10"/>
      <c r="B1389" s="10"/>
      <c r="C1389" s="10"/>
      <c r="D1389" s="10"/>
      <c r="E1389" s="21"/>
      <c r="F1389" s="21"/>
      <c r="G1389" s="21"/>
      <c r="H1389" s="21"/>
      <c r="I1389" s="21"/>
      <c r="J1389" s="21"/>
      <c r="K1389" s="21"/>
      <c r="L1389" s="13"/>
      <c r="M1389" s="13"/>
      <c r="N1389" s="13"/>
      <c r="O1389" s="13"/>
      <c r="P1389" s="15"/>
      <c r="Q1389" s="13"/>
      <c r="R1389" s="13"/>
      <c r="S1389" s="13"/>
      <c r="T1389" s="13"/>
      <c r="U1389" s="13"/>
      <c r="V1389" s="13"/>
      <c r="W1389" s="13"/>
      <c r="X1389" s="13"/>
      <c r="Y1389" s="13"/>
      <c r="Z1389" s="13"/>
      <c r="AA1389" s="13"/>
      <c r="AB1389" s="13"/>
      <c r="AC1389" s="13"/>
      <c r="AD1389" s="13"/>
      <c r="AE1389" s="13"/>
      <c r="AF1389" s="13"/>
      <c r="AG1389" s="13"/>
      <c r="AH1389" s="13"/>
      <c r="AI1389" s="13"/>
      <c r="AJ1389" s="13"/>
      <c r="AK1389" s="13"/>
      <c r="AL1389" s="13"/>
      <c r="AM1389" s="13"/>
      <c r="AN1389" s="13"/>
      <c r="AO1389" s="13"/>
      <c r="AP1389" s="13"/>
      <c r="AQ1389" s="13"/>
      <c r="AR1389" s="13"/>
      <c r="AS1389" s="13"/>
    </row>
    <row r="1390" spans="1:45">
      <c r="A1390" s="10"/>
      <c r="B1390" s="10"/>
      <c r="C1390" s="10"/>
      <c r="D1390" s="10"/>
      <c r="E1390" s="21"/>
      <c r="F1390" s="21"/>
      <c r="G1390" s="21"/>
      <c r="H1390" s="21"/>
      <c r="I1390" s="21"/>
      <c r="J1390" s="21"/>
      <c r="K1390" s="21"/>
      <c r="L1390" s="13"/>
      <c r="M1390" s="13"/>
      <c r="N1390" s="13"/>
      <c r="O1390" s="13"/>
      <c r="P1390" s="15"/>
      <c r="Q1390" s="13"/>
      <c r="R1390" s="13"/>
      <c r="S1390" s="13"/>
      <c r="T1390" s="13"/>
      <c r="U1390" s="13"/>
      <c r="V1390" s="13"/>
      <c r="W1390" s="13"/>
      <c r="X1390" s="13"/>
      <c r="Y1390" s="13"/>
      <c r="Z1390" s="13"/>
      <c r="AA1390" s="13"/>
      <c r="AB1390" s="13"/>
      <c r="AC1390" s="13"/>
      <c r="AD1390" s="13"/>
      <c r="AE1390" s="13"/>
      <c r="AF1390" s="13"/>
      <c r="AG1390" s="13"/>
      <c r="AH1390" s="13"/>
      <c r="AI1390" s="13"/>
      <c r="AJ1390" s="13"/>
      <c r="AK1390" s="13"/>
      <c r="AL1390" s="13"/>
      <c r="AM1390" s="13"/>
      <c r="AN1390" s="13"/>
      <c r="AO1390" s="13"/>
      <c r="AP1390" s="13"/>
      <c r="AQ1390" s="13"/>
      <c r="AR1390" s="13"/>
      <c r="AS1390" s="13"/>
    </row>
    <row r="1391" spans="1:45">
      <c r="A1391" s="10"/>
      <c r="B1391" s="10"/>
      <c r="C1391" s="10"/>
      <c r="D1391" s="10"/>
      <c r="E1391" s="21"/>
      <c r="F1391" s="21"/>
      <c r="G1391" s="21"/>
      <c r="H1391" s="21"/>
      <c r="I1391" s="21"/>
      <c r="J1391" s="21"/>
      <c r="K1391" s="21"/>
      <c r="L1391" s="13"/>
      <c r="M1391" s="13"/>
      <c r="N1391" s="13"/>
      <c r="O1391" s="13"/>
      <c r="P1391" s="15"/>
      <c r="Q1391" s="13"/>
      <c r="R1391" s="13"/>
      <c r="S1391" s="13"/>
      <c r="T1391" s="13"/>
      <c r="U1391" s="13"/>
      <c r="V1391" s="13"/>
      <c r="W1391" s="13"/>
      <c r="X1391" s="13"/>
      <c r="Y1391" s="13"/>
      <c r="Z1391" s="13"/>
      <c r="AA1391" s="13"/>
      <c r="AB1391" s="13"/>
      <c r="AC1391" s="13"/>
      <c r="AD1391" s="13"/>
      <c r="AE1391" s="13"/>
      <c r="AF1391" s="13"/>
      <c r="AG1391" s="13"/>
      <c r="AH1391" s="13"/>
      <c r="AI1391" s="13"/>
      <c r="AJ1391" s="13"/>
      <c r="AK1391" s="13"/>
      <c r="AL1391" s="13"/>
      <c r="AM1391" s="13"/>
      <c r="AN1391" s="13"/>
      <c r="AO1391" s="13"/>
      <c r="AP1391" s="13"/>
      <c r="AQ1391" s="13"/>
      <c r="AR1391" s="13"/>
      <c r="AS1391" s="13"/>
    </row>
    <row r="1392" spans="1:45">
      <c r="A1392" s="10"/>
      <c r="B1392" s="10"/>
      <c r="C1392" s="10"/>
      <c r="D1392" s="10"/>
      <c r="E1392" s="21"/>
      <c r="F1392" s="21"/>
      <c r="G1392" s="21"/>
      <c r="H1392" s="21"/>
      <c r="I1392" s="21"/>
      <c r="J1392" s="21"/>
      <c r="K1392" s="21"/>
      <c r="L1392" s="13"/>
      <c r="M1392" s="13"/>
      <c r="N1392" s="13"/>
      <c r="O1392" s="13"/>
      <c r="P1392" s="15"/>
      <c r="Q1392" s="13"/>
      <c r="R1392" s="13"/>
      <c r="S1392" s="13"/>
      <c r="T1392" s="13"/>
      <c r="U1392" s="13"/>
      <c r="V1392" s="13"/>
      <c r="W1392" s="13"/>
      <c r="X1392" s="13"/>
      <c r="Y1392" s="13"/>
      <c r="Z1392" s="13"/>
      <c r="AA1392" s="13"/>
      <c r="AB1392" s="13"/>
      <c r="AC1392" s="13"/>
      <c r="AD1392" s="13"/>
      <c r="AE1392" s="13"/>
      <c r="AF1392" s="13"/>
      <c r="AG1392" s="13"/>
      <c r="AH1392" s="13"/>
      <c r="AI1392" s="13"/>
      <c r="AJ1392" s="13"/>
      <c r="AK1392" s="13"/>
      <c r="AL1392" s="13"/>
      <c r="AM1392" s="13"/>
      <c r="AN1392" s="13"/>
      <c r="AO1392" s="13"/>
      <c r="AP1392" s="13"/>
      <c r="AQ1392" s="13"/>
      <c r="AR1392" s="13"/>
      <c r="AS1392" s="13"/>
    </row>
    <row r="1393" spans="1:45">
      <c r="A1393" s="10"/>
      <c r="B1393" s="10"/>
      <c r="C1393" s="10"/>
      <c r="D1393" s="10"/>
      <c r="E1393" s="21"/>
      <c r="F1393" s="21"/>
      <c r="G1393" s="21"/>
      <c r="H1393" s="21"/>
      <c r="I1393" s="21"/>
      <c r="J1393" s="21"/>
      <c r="K1393" s="21"/>
      <c r="L1393" s="13"/>
      <c r="M1393" s="13"/>
      <c r="N1393" s="13"/>
      <c r="O1393" s="13"/>
      <c r="P1393" s="15"/>
      <c r="Q1393" s="13"/>
      <c r="R1393" s="13"/>
      <c r="S1393" s="13"/>
      <c r="T1393" s="13"/>
      <c r="U1393" s="13"/>
      <c r="V1393" s="13"/>
      <c r="W1393" s="13"/>
      <c r="X1393" s="13"/>
      <c r="Y1393" s="13"/>
      <c r="Z1393" s="13"/>
      <c r="AA1393" s="13"/>
      <c r="AB1393" s="13"/>
      <c r="AC1393" s="13"/>
      <c r="AD1393" s="13"/>
      <c r="AE1393" s="13"/>
      <c r="AF1393" s="13"/>
      <c r="AG1393" s="13"/>
      <c r="AH1393" s="13"/>
      <c r="AI1393" s="13"/>
      <c r="AJ1393" s="13"/>
      <c r="AK1393" s="13"/>
      <c r="AL1393" s="13"/>
      <c r="AM1393" s="13"/>
      <c r="AN1393" s="13"/>
      <c r="AO1393" s="13"/>
      <c r="AP1393" s="13"/>
      <c r="AQ1393" s="13"/>
      <c r="AR1393" s="13"/>
      <c r="AS1393" s="13"/>
    </row>
    <row r="1394" spans="1:45">
      <c r="A1394" s="10"/>
      <c r="B1394" s="10"/>
      <c r="C1394" s="10"/>
      <c r="D1394" s="10"/>
      <c r="E1394" s="21"/>
      <c r="F1394" s="21"/>
      <c r="G1394" s="21"/>
      <c r="H1394" s="21"/>
      <c r="I1394" s="21"/>
      <c r="J1394" s="21"/>
      <c r="K1394" s="21"/>
      <c r="L1394" s="13"/>
      <c r="M1394" s="13"/>
      <c r="N1394" s="13"/>
      <c r="O1394" s="13"/>
      <c r="P1394" s="15"/>
      <c r="Q1394" s="13"/>
      <c r="R1394" s="13"/>
      <c r="S1394" s="13"/>
      <c r="T1394" s="13"/>
      <c r="U1394" s="13"/>
      <c r="V1394" s="13"/>
      <c r="W1394" s="13"/>
      <c r="X1394" s="13"/>
      <c r="Y1394" s="13"/>
      <c r="Z1394" s="13"/>
      <c r="AA1394" s="13"/>
      <c r="AB1394" s="13"/>
      <c r="AC1394" s="13"/>
      <c r="AD1394" s="13"/>
      <c r="AE1394" s="13"/>
      <c r="AF1394" s="13"/>
      <c r="AG1394" s="13"/>
      <c r="AH1394" s="13"/>
      <c r="AI1394" s="13"/>
      <c r="AJ1394" s="13"/>
      <c r="AK1394" s="13"/>
      <c r="AL1394" s="13"/>
      <c r="AM1394" s="13"/>
      <c r="AN1394" s="13"/>
      <c r="AO1394" s="13"/>
      <c r="AP1394" s="13"/>
      <c r="AQ1394" s="13"/>
      <c r="AR1394" s="13"/>
      <c r="AS1394" s="13"/>
    </row>
    <row r="1395" spans="1:45">
      <c r="A1395" s="10"/>
      <c r="B1395" s="10"/>
      <c r="C1395" s="10"/>
      <c r="D1395" s="10"/>
      <c r="E1395" s="21"/>
      <c r="F1395" s="21"/>
      <c r="G1395" s="21"/>
      <c r="H1395" s="21"/>
      <c r="I1395" s="21"/>
      <c r="J1395" s="21"/>
      <c r="K1395" s="21"/>
      <c r="L1395" s="13"/>
      <c r="M1395" s="13"/>
      <c r="N1395" s="13"/>
      <c r="O1395" s="13"/>
      <c r="P1395" s="15"/>
      <c r="Q1395" s="13"/>
      <c r="R1395" s="13"/>
      <c r="S1395" s="13"/>
      <c r="T1395" s="13"/>
      <c r="U1395" s="13"/>
      <c r="V1395" s="13"/>
      <c r="W1395" s="13"/>
      <c r="X1395" s="13"/>
      <c r="Y1395" s="13"/>
      <c r="Z1395" s="13"/>
      <c r="AA1395" s="13"/>
      <c r="AB1395" s="13"/>
      <c r="AC1395" s="13"/>
      <c r="AD1395" s="13"/>
      <c r="AE1395" s="13"/>
      <c r="AF1395" s="13"/>
      <c r="AG1395" s="13"/>
      <c r="AH1395" s="13"/>
      <c r="AI1395" s="13"/>
      <c r="AJ1395" s="13"/>
      <c r="AK1395" s="13"/>
      <c r="AL1395" s="13"/>
      <c r="AM1395" s="13"/>
      <c r="AN1395" s="13"/>
      <c r="AO1395" s="13"/>
      <c r="AP1395" s="13"/>
      <c r="AQ1395" s="13"/>
      <c r="AR1395" s="13"/>
      <c r="AS1395" s="13"/>
    </row>
    <row r="1396" spans="1:45">
      <c r="A1396" s="10"/>
      <c r="B1396" s="10"/>
      <c r="C1396" s="10"/>
      <c r="D1396" s="10"/>
      <c r="E1396" s="21"/>
      <c r="F1396" s="21"/>
      <c r="G1396" s="21"/>
      <c r="H1396" s="21"/>
      <c r="I1396" s="21"/>
      <c r="J1396" s="21"/>
      <c r="K1396" s="21"/>
      <c r="L1396" s="13"/>
      <c r="M1396" s="13"/>
      <c r="N1396" s="13"/>
      <c r="O1396" s="13"/>
      <c r="P1396" s="15"/>
      <c r="Q1396" s="13"/>
      <c r="R1396" s="13"/>
      <c r="S1396" s="13"/>
      <c r="T1396" s="13"/>
      <c r="U1396" s="13"/>
      <c r="V1396" s="13"/>
      <c r="W1396" s="13"/>
      <c r="X1396" s="13"/>
      <c r="Y1396" s="13"/>
      <c r="Z1396" s="13"/>
      <c r="AA1396" s="13"/>
      <c r="AB1396" s="13"/>
      <c r="AC1396" s="13"/>
      <c r="AD1396" s="13"/>
      <c r="AE1396" s="13"/>
      <c r="AF1396" s="13"/>
      <c r="AG1396" s="13"/>
      <c r="AH1396" s="13"/>
      <c r="AI1396" s="13"/>
      <c r="AJ1396" s="13"/>
      <c r="AK1396" s="13"/>
      <c r="AL1396" s="13"/>
      <c r="AM1396" s="13"/>
      <c r="AN1396" s="13"/>
      <c r="AO1396" s="13"/>
      <c r="AP1396" s="13"/>
      <c r="AQ1396" s="13"/>
      <c r="AR1396" s="13"/>
      <c r="AS1396" s="13"/>
    </row>
    <row r="1397" spans="1:45">
      <c r="A1397" s="10"/>
      <c r="B1397" s="10"/>
      <c r="C1397" s="10"/>
      <c r="D1397" s="10"/>
      <c r="E1397" s="21"/>
      <c r="F1397" s="21"/>
      <c r="G1397" s="21"/>
      <c r="H1397" s="21"/>
      <c r="I1397" s="21"/>
      <c r="J1397" s="21"/>
      <c r="K1397" s="21"/>
      <c r="L1397" s="13"/>
      <c r="M1397" s="13"/>
      <c r="N1397" s="13"/>
      <c r="O1397" s="13"/>
      <c r="P1397" s="15"/>
      <c r="Q1397" s="13"/>
      <c r="R1397" s="13"/>
      <c r="S1397" s="13"/>
      <c r="T1397" s="13"/>
      <c r="U1397" s="13"/>
      <c r="V1397" s="13"/>
      <c r="W1397" s="13"/>
      <c r="X1397" s="13"/>
      <c r="Y1397" s="13"/>
      <c r="Z1397" s="13"/>
      <c r="AA1397" s="13"/>
      <c r="AB1397" s="13"/>
      <c r="AC1397" s="13"/>
      <c r="AD1397" s="13"/>
      <c r="AE1397" s="13"/>
      <c r="AF1397" s="13"/>
      <c r="AG1397" s="13"/>
      <c r="AH1397" s="13"/>
      <c r="AI1397" s="13"/>
      <c r="AJ1397" s="13"/>
      <c r="AK1397" s="13"/>
      <c r="AL1397" s="13"/>
      <c r="AM1397" s="13"/>
      <c r="AN1397" s="13"/>
      <c r="AO1397" s="13"/>
      <c r="AP1397" s="13"/>
      <c r="AQ1397" s="13"/>
      <c r="AR1397" s="13"/>
      <c r="AS1397" s="13"/>
    </row>
    <row r="1398" spans="1:45">
      <c r="A1398" s="10"/>
      <c r="B1398" s="10"/>
      <c r="C1398" s="10"/>
      <c r="D1398" s="10"/>
      <c r="E1398" s="21"/>
      <c r="F1398" s="21"/>
      <c r="G1398" s="21"/>
      <c r="H1398" s="21"/>
      <c r="I1398" s="21"/>
      <c r="J1398" s="21"/>
      <c r="K1398" s="21"/>
      <c r="L1398" s="13"/>
      <c r="M1398" s="13"/>
      <c r="N1398" s="13"/>
      <c r="O1398" s="13"/>
      <c r="P1398" s="15"/>
      <c r="Q1398" s="13"/>
      <c r="R1398" s="13"/>
      <c r="S1398" s="13"/>
      <c r="T1398" s="13"/>
      <c r="U1398" s="13"/>
      <c r="V1398" s="13"/>
      <c r="W1398" s="13"/>
      <c r="X1398" s="13"/>
      <c r="Y1398" s="13"/>
      <c r="Z1398" s="13"/>
      <c r="AA1398" s="13"/>
      <c r="AB1398" s="13"/>
      <c r="AC1398" s="13"/>
      <c r="AD1398" s="13"/>
      <c r="AE1398" s="13"/>
      <c r="AF1398" s="13"/>
      <c r="AG1398" s="13"/>
      <c r="AH1398" s="13"/>
      <c r="AI1398" s="13"/>
      <c r="AJ1398" s="13"/>
      <c r="AK1398" s="13"/>
      <c r="AL1398" s="13"/>
      <c r="AM1398" s="13"/>
      <c r="AN1398" s="13"/>
      <c r="AO1398" s="13"/>
      <c r="AP1398" s="13"/>
      <c r="AQ1398" s="13"/>
      <c r="AR1398" s="13"/>
      <c r="AS1398" s="13"/>
    </row>
    <row r="1399" spans="1:45">
      <c r="A1399" s="10"/>
      <c r="B1399" s="10"/>
      <c r="C1399" s="10"/>
      <c r="D1399" s="10"/>
      <c r="E1399" s="21"/>
      <c r="F1399" s="21"/>
      <c r="G1399" s="21"/>
      <c r="H1399" s="21"/>
      <c r="I1399" s="21"/>
      <c r="J1399" s="21"/>
      <c r="K1399" s="21"/>
      <c r="L1399" s="13"/>
      <c r="M1399" s="13"/>
      <c r="N1399" s="13"/>
      <c r="O1399" s="13"/>
      <c r="P1399" s="15"/>
      <c r="Q1399" s="13"/>
      <c r="R1399" s="13"/>
      <c r="S1399" s="13"/>
      <c r="T1399" s="13"/>
      <c r="U1399" s="13"/>
      <c r="V1399" s="13"/>
      <c r="W1399" s="13"/>
      <c r="X1399" s="13"/>
      <c r="Y1399" s="13"/>
      <c r="Z1399" s="13"/>
      <c r="AA1399" s="13"/>
      <c r="AB1399" s="13"/>
      <c r="AC1399" s="13"/>
      <c r="AD1399" s="13"/>
      <c r="AE1399" s="13"/>
      <c r="AF1399" s="13"/>
      <c r="AG1399" s="13"/>
      <c r="AH1399" s="13"/>
      <c r="AI1399" s="13"/>
      <c r="AJ1399" s="13"/>
      <c r="AK1399" s="13"/>
      <c r="AL1399" s="13"/>
      <c r="AM1399" s="13"/>
      <c r="AN1399" s="13"/>
      <c r="AO1399" s="13"/>
      <c r="AP1399" s="13"/>
      <c r="AQ1399" s="13"/>
      <c r="AR1399" s="13"/>
      <c r="AS1399" s="13"/>
    </row>
    <row r="1400" spans="1:45">
      <c r="A1400" s="10"/>
      <c r="B1400" s="10"/>
      <c r="C1400" s="10"/>
      <c r="D1400" s="10"/>
      <c r="E1400" s="21"/>
      <c r="F1400" s="21"/>
      <c r="G1400" s="21"/>
      <c r="H1400" s="21"/>
      <c r="I1400" s="21"/>
      <c r="J1400" s="21"/>
      <c r="K1400" s="21"/>
      <c r="L1400" s="13"/>
      <c r="M1400" s="13"/>
      <c r="N1400" s="13"/>
      <c r="O1400" s="13"/>
      <c r="P1400" s="15"/>
      <c r="Q1400" s="13"/>
      <c r="R1400" s="13"/>
      <c r="S1400" s="13"/>
      <c r="T1400" s="13"/>
      <c r="U1400" s="13"/>
      <c r="V1400" s="13"/>
      <c r="W1400" s="13"/>
      <c r="X1400" s="13"/>
      <c r="Y1400" s="13"/>
      <c r="Z1400" s="13"/>
      <c r="AA1400" s="13"/>
      <c r="AB1400" s="13"/>
      <c r="AC1400" s="13"/>
      <c r="AD1400" s="13"/>
      <c r="AE1400" s="13"/>
      <c r="AF1400" s="13"/>
      <c r="AG1400" s="13"/>
      <c r="AH1400" s="13"/>
      <c r="AI1400" s="13"/>
      <c r="AJ1400" s="13"/>
      <c r="AK1400" s="13"/>
      <c r="AL1400" s="13"/>
      <c r="AM1400" s="13"/>
      <c r="AN1400" s="13"/>
      <c r="AO1400" s="13"/>
      <c r="AP1400" s="13"/>
      <c r="AQ1400" s="13"/>
      <c r="AR1400" s="13"/>
      <c r="AS1400" s="13"/>
    </row>
    <row r="1401" spans="1:45">
      <c r="A1401" s="10"/>
      <c r="B1401" s="10"/>
      <c r="C1401" s="10"/>
      <c r="D1401" s="10"/>
      <c r="E1401" s="21"/>
      <c r="F1401" s="21"/>
      <c r="G1401" s="21"/>
      <c r="H1401" s="21"/>
      <c r="I1401" s="21"/>
      <c r="J1401" s="21"/>
      <c r="K1401" s="21"/>
      <c r="L1401" s="13"/>
      <c r="M1401" s="13"/>
      <c r="N1401" s="13"/>
      <c r="O1401" s="13"/>
      <c r="P1401" s="15"/>
      <c r="Q1401" s="13"/>
      <c r="R1401" s="13"/>
      <c r="S1401" s="13"/>
      <c r="T1401" s="13"/>
      <c r="U1401" s="13"/>
      <c r="V1401" s="13"/>
      <c r="W1401" s="13"/>
      <c r="X1401" s="13"/>
      <c r="Y1401" s="13"/>
      <c r="Z1401" s="13"/>
      <c r="AA1401" s="13"/>
      <c r="AB1401" s="13"/>
      <c r="AC1401" s="13"/>
      <c r="AD1401" s="13"/>
      <c r="AE1401" s="13"/>
      <c r="AF1401" s="13"/>
      <c r="AG1401" s="13"/>
      <c r="AH1401" s="13"/>
      <c r="AI1401" s="13"/>
      <c r="AJ1401" s="13"/>
      <c r="AK1401" s="13"/>
      <c r="AL1401" s="13"/>
      <c r="AM1401" s="13"/>
      <c r="AN1401" s="13"/>
      <c r="AO1401" s="13"/>
      <c r="AP1401" s="13"/>
      <c r="AQ1401" s="13"/>
      <c r="AR1401" s="13"/>
      <c r="AS1401" s="13"/>
    </row>
    <row r="1402" spans="1:45">
      <c r="A1402" s="10"/>
      <c r="B1402" s="10"/>
      <c r="C1402" s="10"/>
      <c r="D1402" s="10"/>
      <c r="E1402" s="21"/>
      <c r="F1402" s="21"/>
      <c r="G1402" s="21"/>
      <c r="H1402" s="21"/>
      <c r="I1402" s="21"/>
      <c r="J1402" s="21"/>
      <c r="K1402" s="21"/>
      <c r="L1402" s="13"/>
      <c r="M1402" s="13"/>
      <c r="N1402" s="13"/>
      <c r="O1402" s="13"/>
      <c r="P1402" s="15"/>
      <c r="Q1402" s="13"/>
      <c r="R1402" s="13"/>
      <c r="S1402" s="13"/>
      <c r="T1402" s="13"/>
      <c r="U1402" s="13"/>
      <c r="V1402" s="13"/>
      <c r="W1402" s="13"/>
      <c r="X1402" s="13"/>
      <c r="Y1402" s="13"/>
      <c r="Z1402" s="13"/>
      <c r="AA1402" s="13"/>
      <c r="AB1402" s="13"/>
      <c r="AC1402" s="13"/>
      <c r="AD1402" s="13"/>
      <c r="AE1402" s="13"/>
      <c r="AF1402" s="13"/>
      <c r="AG1402" s="13"/>
      <c r="AH1402" s="13"/>
      <c r="AI1402" s="13"/>
      <c r="AJ1402" s="13"/>
      <c r="AK1402" s="13"/>
      <c r="AL1402" s="13"/>
      <c r="AM1402" s="13"/>
      <c r="AN1402" s="13"/>
      <c r="AO1402" s="13"/>
      <c r="AP1402" s="13"/>
      <c r="AQ1402" s="13"/>
      <c r="AR1402" s="13"/>
      <c r="AS1402" s="13"/>
    </row>
    <row r="1403" spans="1:45">
      <c r="A1403" s="10"/>
      <c r="B1403" s="10"/>
      <c r="C1403" s="10"/>
      <c r="D1403" s="10"/>
      <c r="E1403" s="21"/>
      <c r="F1403" s="21"/>
      <c r="G1403" s="21"/>
      <c r="H1403" s="21"/>
      <c r="I1403" s="21"/>
      <c r="J1403" s="21"/>
      <c r="K1403" s="21"/>
      <c r="L1403" s="13"/>
      <c r="M1403" s="13"/>
      <c r="N1403" s="13"/>
      <c r="O1403" s="13"/>
      <c r="P1403" s="15"/>
      <c r="Q1403" s="13"/>
      <c r="R1403" s="13"/>
      <c r="S1403" s="13"/>
      <c r="T1403" s="13"/>
      <c r="U1403" s="13"/>
      <c r="V1403" s="13"/>
      <c r="W1403" s="13"/>
      <c r="X1403" s="13"/>
      <c r="Y1403" s="13"/>
      <c r="Z1403" s="13"/>
      <c r="AA1403" s="13"/>
      <c r="AB1403" s="13"/>
      <c r="AC1403" s="13"/>
      <c r="AD1403" s="13"/>
      <c r="AE1403" s="13"/>
      <c r="AF1403" s="13"/>
      <c r="AG1403" s="13"/>
      <c r="AH1403" s="13"/>
      <c r="AI1403" s="13"/>
      <c r="AJ1403" s="13"/>
      <c r="AK1403" s="13"/>
      <c r="AL1403" s="13"/>
      <c r="AM1403" s="13"/>
      <c r="AN1403" s="13"/>
      <c r="AO1403" s="13"/>
      <c r="AP1403" s="13"/>
      <c r="AQ1403" s="13"/>
      <c r="AR1403" s="13"/>
      <c r="AS1403" s="13"/>
    </row>
    <row r="1404" spans="1:45">
      <c r="A1404" s="10"/>
      <c r="B1404" s="10"/>
      <c r="C1404" s="10"/>
      <c r="D1404" s="10"/>
      <c r="E1404" s="21"/>
      <c r="F1404" s="21"/>
      <c r="G1404" s="21"/>
      <c r="H1404" s="21"/>
      <c r="I1404" s="21"/>
      <c r="J1404" s="21"/>
      <c r="K1404" s="21"/>
      <c r="L1404" s="13"/>
      <c r="M1404" s="13"/>
      <c r="N1404" s="13"/>
      <c r="O1404" s="13"/>
      <c r="P1404" s="15"/>
      <c r="Q1404" s="13"/>
      <c r="R1404" s="13"/>
      <c r="S1404" s="13"/>
      <c r="T1404" s="13"/>
      <c r="U1404" s="13"/>
      <c r="V1404" s="13"/>
      <c r="W1404" s="13"/>
      <c r="X1404" s="13"/>
      <c r="Y1404" s="13"/>
      <c r="Z1404" s="13"/>
      <c r="AA1404" s="13"/>
      <c r="AB1404" s="13"/>
      <c r="AC1404" s="13"/>
      <c r="AD1404" s="13"/>
      <c r="AE1404" s="13"/>
      <c r="AF1404" s="13"/>
      <c r="AG1404" s="13"/>
      <c r="AH1404" s="13"/>
      <c r="AI1404" s="13"/>
      <c r="AJ1404" s="13"/>
      <c r="AK1404" s="13"/>
      <c r="AL1404" s="13"/>
      <c r="AM1404" s="13"/>
      <c r="AN1404" s="13"/>
      <c r="AO1404" s="13"/>
      <c r="AP1404" s="13"/>
      <c r="AQ1404" s="13"/>
      <c r="AR1404" s="13"/>
      <c r="AS1404" s="13"/>
    </row>
    <row r="1405" spans="1:45">
      <c r="A1405" s="10"/>
      <c r="B1405" s="10"/>
      <c r="C1405" s="10"/>
      <c r="D1405" s="10"/>
      <c r="E1405" s="21"/>
      <c r="F1405" s="21"/>
      <c r="G1405" s="21"/>
      <c r="H1405" s="21"/>
      <c r="I1405" s="21"/>
      <c r="J1405" s="21"/>
      <c r="K1405" s="21"/>
      <c r="L1405" s="13"/>
      <c r="M1405" s="13"/>
      <c r="N1405" s="13"/>
      <c r="O1405" s="13"/>
      <c r="P1405" s="15"/>
      <c r="Q1405" s="13"/>
      <c r="R1405" s="13"/>
      <c r="S1405" s="13"/>
      <c r="T1405" s="13"/>
      <c r="U1405" s="13"/>
      <c r="V1405" s="13"/>
      <c r="W1405" s="13"/>
      <c r="X1405" s="13"/>
      <c r="Y1405" s="13"/>
      <c r="Z1405" s="13"/>
      <c r="AA1405" s="13"/>
      <c r="AB1405" s="13"/>
      <c r="AC1405" s="13"/>
      <c r="AD1405" s="13"/>
      <c r="AE1405" s="13"/>
      <c r="AF1405" s="13"/>
      <c r="AG1405" s="13"/>
      <c r="AH1405" s="13"/>
      <c r="AI1405" s="13"/>
      <c r="AJ1405" s="13"/>
      <c r="AK1405" s="13"/>
      <c r="AL1405" s="13"/>
      <c r="AM1405" s="13"/>
      <c r="AN1405" s="13"/>
      <c r="AO1405" s="13"/>
      <c r="AP1405" s="13"/>
      <c r="AQ1405" s="13"/>
      <c r="AR1405" s="13"/>
      <c r="AS1405" s="13"/>
    </row>
    <row r="1406" spans="1:45">
      <c r="A1406" s="10"/>
      <c r="B1406" s="10"/>
      <c r="C1406" s="10"/>
      <c r="D1406" s="10"/>
      <c r="E1406" s="21"/>
      <c r="F1406" s="21"/>
      <c r="G1406" s="21"/>
      <c r="H1406" s="21"/>
      <c r="I1406" s="21"/>
      <c r="J1406" s="21"/>
      <c r="K1406" s="21"/>
      <c r="L1406" s="13"/>
      <c r="M1406" s="13"/>
      <c r="N1406" s="13"/>
      <c r="O1406" s="13"/>
      <c r="P1406" s="15"/>
      <c r="Q1406" s="13"/>
      <c r="R1406" s="13"/>
      <c r="S1406" s="13"/>
      <c r="T1406" s="13"/>
      <c r="U1406" s="13"/>
      <c r="V1406" s="13"/>
      <c r="W1406" s="13"/>
      <c r="X1406" s="13"/>
      <c r="Y1406" s="13"/>
      <c r="Z1406" s="13"/>
      <c r="AA1406" s="13"/>
      <c r="AB1406" s="13"/>
      <c r="AC1406" s="13"/>
      <c r="AD1406" s="13"/>
      <c r="AE1406" s="13"/>
      <c r="AF1406" s="13"/>
      <c r="AG1406" s="13"/>
      <c r="AH1406" s="13"/>
      <c r="AI1406" s="13"/>
      <c r="AJ1406" s="13"/>
      <c r="AK1406" s="13"/>
      <c r="AL1406" s="13"/>
      <c r="AM1406" s="13"/>
      <c r="AN1406" s="13"/>
      <c r="AO1406" s="13"/>
      <c r="AP1406" s="13"/>
      <c r="AQ1406" s="13"/>
      <c r="AR1406" s="13"/>
      <c r="AS1406" s="13"/>
    </row>
  </sheetData>
  <sheetProtection password="F7E3" sheet="1" objects="1" scenarios="1"/>
  <phoneticPr fontId="0" type="noConversion"/>
  <pageMargins left="0.78740157499999996" right="0.78740157499999996" top="0.984251969" bottom="0.984251969" header="0.49212598499999999" footer="0.49212598499999999"/>
  <pageSetup orientation="portrait" horizontalDpi="120" verticalDpi="144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AH154"/>
  <sheetViews>
    <sheetView topLeftCell="A31" zoomScaleNormal="100" workbookViewId="0"/>
  </sheetViews>
  <sheetFormatPr defaultColWidth="9.109375" defaultRowHeight="18.75" customHeight="1"/>
  <cols>
    <col min="1" max="1" width="6.6640625" style="163" customWidth="1"/>
    <col min="2" max="8" width="11.6640625" style="163" customWidth="1"/>
    <col min="9" max="9" width="5.6640625" style="163" customWidth="1"/>
    <col min="10" max="10" width="15.6640625" style="324" customWidth="1"/>
    <col min="11" max="11" width="20.6640625" style="324" customWidth="1"/>
    <col min="12" max="12" width="10.6640625" style="324" customWidth="1"/>
    <col min="13" max="13" width="5.6640625" style="163" customWidth="1"/>
    <col min="14" max="14" width="10.6640625" style="163" customWidth="1"/>
    <col min="15" max="15" width="13.6640625" style="163" customWidth="1"/>
    <col min="16" max="16" width="15" style="163" customWidth="1"/>
    <col min="17" max="17" width="13.5546875" style="163" customWidth="1"/>
    <col min="18" max="18" width="11.5546875" style="163" customWidth="1"/>
    <col min="19" max="19" width="16.88671875" style="163" customWidth="1"/>
    <col min="20" max="22" width="9.109375" style="163"/>
    <col min="23" max="23" width="0" style="163" hidden="1" customWidth="1"/>
    <col min="24" max="24" width="10.44140625" style="163" customWidth="1"/>
    <col min="25" max="25" width="15.33203125" style="163" customWidth="1"/>
    <col min="26" max="26" width="43.109375" style="163" customWidth="1"/>
    <col min="27" max="27" width="10.6640625" style="163" bestFit="1" customWidth="1"/>
    <col min="28" max="28" width="18.44140625" style="163" customWidth="1"/>
    <col min="29" max="29" width="12.6640625" style="163" customWidth="1"/>
    <col min="30" max="30" width="9.5546875" style="163" customWidth="1"/>
    <col min="31" max="31" width="19.109375" style="163" customWidth="1"/>
    <col min="32" max="32" width="14.88671875" style="163" customWidth="1"/>
    <col min="33" max="33" width="12.6640625" style="163" customWidth="1"/>
    <col min="34" max="34" width="10.88671875" style="163" customWidth="1"/>
    <col min="35" max="16384" width="9.109375" style="163"/>
  </cols>
  <sheetData>
    <row r="1" spans="1:33" ht="17.25" customHeight="1">
      <c r="A1" s="296"/>
      <c r="B1" s="297"/>
      <c r="C1" s="297"/>
      <c r="D1" s="297"/>
      <c r="E1" s="297"/>
      <c r="F1" s="297"/>
      <c r="G1" s="309"/>
      <c r="H1" s="310"/>
      <c r="N1" s="163" t="s">
        <v>365</v>
      </c>
    </row>
    <row r="2" spans="1:33" ht="17.25" customHeight="1" thickBot="1">
      <c r="A2" s="298"/>
      <c r="B2" s="166"/>
      <c r="D2" s="407"/>
      <c r="E2" s="406" t="s">
        <v>120</v>
      </c>
      <c r="F2" s="407"/>
      <c r="G2" s="307"/>
      <c r="H2" s="311"/>
      <c r="M2" s="165"/>
    </row>
    <row r="3" spans="1:33" s="168" customFormat="1" ht="17.25" customHeight="1">
      <c r="A3" s="298"/>
      <c r="B3" s="166"/>
      <c r="C3" s="166"/>
      <c r="D3" s="166"/>
      <c r="E3" s="166"/>
      <c r="F3" s="166"/>
      <c r="G3" s="308"/>
      <c r="H3" s="312"/>
      <c r="I3" s="163"/>
      <c r="J3" s="324"/>
      <c r="K3" s="324"/>
      <c r="L3" s="324"/>
      <c r="M3" s="163"/>
      <c r="N3" s="305" t="s">
        <v>232</v>
      </c>
    </row>
    <row r="4" spans="1:33" s="168" customFormat="1" ht="17.25" customHeight="1" thickBot="1">
      <c r="A4" s="313"/>
      <c r="B4" s="314"/>
      <c r="C4" s="314"/>
      <c r="D4" s="314"/>
      <c r="E4" s="314"/>
      <c r="F4" s="315"/>
      <c r="G4" s="315"/>
      <c r="H4" s="316"/>
      <c r="I4" s="163"/>
      <c r="J4" s="324"/>
      <c r="K4" s="324"/>
      <c r="L4" s="324"/>
      <c r="M4" s="163"/>
      <c r="N4" s="306"/>
    </row>
    <row r="5" spans="1:33" s="168" customFormat="1" ht="17.25" customHeight="1">
      <c r="B5" s="399"/>
      <c r="C5" s="399"/>
      <c r="D5" s="399"/>
      <c r="E5" s="398" t="s">
        <v>268</v>
      </c>
      <c r="F5" s="399"/>
      <c r="G5" s="399"/>
      <c r="H5" s="400"/>
      <c r="I5" s="163"/>
      <c r="J5" s="324"/>
      <c r="K5" s="356" t="s">
        <v>270</v>
      </c>
      <c r="L5" s="324"/>
      <c r="M5" s="163"/>
      <c r="N5" s="169"/>
      <c r="O5" s="339"/>
      <c r="P5" s="170"/>
      <c r="Q5" s="171"/>
      <c r="R5" s="170"/>
      <c r="S5" s="171"/>
      <c r="Y5" s="163"/>
      <c r="Z5" s="163"/>
      <c r="AA5" s="163"/>
      <c r="AB5" s="163"/>
      <c r="AC5" s="163"/>
      <c r="AD5" s="163"/>
      <c r="AE5" s="163"/>
      <c r="AF5" s="163"/>
    </row>
    <row r="6" spans="1:33" s="168" customFormat="1" ht="17.25" customHeight="1">
      <c r="A6" s="172" t="s">
        <v>126</v>
      </c>
      <c r="B6" s="173"/>
      <c r="C6" s="174" t="s">
        <v>271</v>
      </c>
      <c r="D6" s="175"/>
      <c r="E6" s="176" t="s">
        <v>127</v>
      </c>
      <c r="F6" s="386" t="s">
        <v>272</v>
      </c>
      <c r="G6" s="387"/>
      <c r="H6" s="188" t="s">
        <v>304</v>
      </c>
      <c r="I6" s="163"/>
      <c r="J6" s="355"/>
      <c r="K6" s="333" t="s">
        <v>442</v>
      </c>
      <c r="L6" s="324"/>
      <c r="M6" s="163"/>
      <c r="N6" s="169" t="s">
        <v>233</v>
      </c>
      <c r="O6" s="320">
        <f>IF(F12="RC 2033",4,3)</f>
        <v>3</v>
      </c>
      <c r="P6" s="170"/>
      <c r="Q6" s="171"/>
      <c r="R6" s="170"/>
      <c r="S6" s="171"/>
      <c r="Y6" s="163"/>
      <c r="Z6" s="163">
        <f>0.001+((AF8*1000)/24390)</f>
        <v>1.0262902829028291</v>
      </c>
      <c r="AA6" s="163"/>
      <c r="AB6" s="163"/>
      <c r="AC6" s="163"/>
      <c r="AD6" s="163"/>
      <c r="AE6" s="163"/>
      <c r="AF6" s="163"/>
    </row>
    <row r="7" spans="1:33" ht="17.25" customHeight="1" thickBot="1">
      <c r="A7" s="178" t="s">
        <v>131</v>
      </c>
      <c r="B7" s="166"/>
      <c r="C7" s="358" t="str">
        <f>Geral!F14</f>
        <v>1041665165</v>
      </c>
      <c r="D7" s="179"/>
      <c r="E7" s="52" t="str">
        <f>(TEXT(Geral!L3,"0000")&amp;"/"&amp;TEXT(Geral!L4,"00"))</f>
        <v>3241/23</v>
      </c>
      <c r="F7" s="388" t="str">
        <f>(TEXT(Geral!H3,"0000")&amp;"/"&amp;TEXT(Geral!H4,"00"))</f>
        <v>1216/23</v>
      </c>
      <c r="G7" s="389"/>
      <c r="H7" s="180"/>
      <c r="N7" s="181"/>
      <c r="P7" s="182"/>
      <c r="T7" s="183"/>
      <c r="U7" s="183"/>
      <c r="V7" s="183"/>
      <c r="W7" s="183"/>
    </row>
    <row r="8" spans="1:33" ht="17.25" customHeight="1" thickBot="1">
      <c r="A8" s="178" t="s">
        <v>132</v>
      </c>
      <c r="B8" s="166"/>
      <c r="C8" s="358" t="str">
        <f>Geral!F3</f>
        <v>1041665165</v>
      </c>
      <c r="D8" s="184"/>
      <c r="E8" s="538" t="s">
        <v>133</v>
      </c>
      <c r="F8" s="539"/>
      <c r="G8" s="539"/>
      <c r="H8" s="540"/>
      <c r="J8" s="325" t="s">
        <v>68</v>
      </c>
      <c r="K8" s="326" t="s">
        <v>50</v>
      </c>
      <c r="L8" s="327" t="s">
        <v>261</v>
      </c>
      <c r="N8" s="541" t="s">
        <v>134</v>
      </c>
      <c r="O8" s="542"/>
      <c r="P8" s="542"/>
      <c r="Q8" s="542"/>
      <c r="R8" s="542"/>
      <c r="S8" s="542"/>
      <c r="T8" s="542"/>
      <c r="U8" s="542"/>
      <c r="V8" s="543"/>
      <c r="Y8" s="185" t="s">
        <v>135</v>
      </c>
      <c r="Z8" s="535" t="s">
        <v>136</v>
      </c>
      <c r="AA8" s="536"/>
      <c r="AB8" s="536"/>
      <c r="AC8" s="536"/>
      <c r="AD8" s="537"/>
      <c r="AE8" s="186" t="s">
        <v>267</v>
      </c>
      <c r="AF8" s="323">
        <f>IF(OR(F12="RC 2033",F12="LASER001"),3,MAX(N12:N50))</f>
        <v>25.006830000000001</v>
      </c>
      <c r="AG8" s="187"/>
    </row>
    <row r="9" spans="1:33" ht="17.25" customHeight="1" thickBot="1">
      <c r="A9" s="178" t="s">
        <v>274</v>
      </c>
      <c r="B9" s="166"/>
      <c r="C9" s="173"/>
      <c r="D9" s="50" t="str">
        <f>nmfaixaini&amp;" a "&amp;nmfaixafim</f>
        <v>0,05 a 200</v>
      </c>
      <c r="E9" s="177" t="s">
        <v>138</v>
      </c>
      <c r="F9" s="177" t="s">
        <v>139</v>
      </c>
      <c r="G9" s="199" t="s">
        <v>140</v>
      </c>
      <c r="H9" s="188" t="s">
        <v>141</v>
      </c>
      <c r="J9" s="328" t="s">
        <v>335</v>
      </c>
      <c r="K9" s="329" t="s">
        <v>242</v>
      </c>
      <c r="L9" s="330">
        <f>IF(F12="TRE 002A",DGET(Padroes!A3:N100,7,Dados!J8:K9),VLOOKUP(F12,Padroes!A4:N47,7,FALSE))</f>
        <v>1.35</v>
      </c>
      <c r="N9" s="189" t="s">
        <v>142</v>
      </c>
      <c r="O9" s="190" t="s">
        <v>143</v>
      </c>
      <c r="P9" s="190" t="s">
        <v>144</v>
      </c>
      <c r="Q9" s="191" t="s">
        <v>145</v>
      </c>
      <c r="R9" s="190" t="s">
        <v>146</v>
      </c>
      <c r="S9" s="192" t="s">
        <v>147</v>
      </c>
      <c r="T9" s="190" t="s">
        <v>148</v>
      </c>
      <c r="U9" s="190" t="s">
        <v>211</v>
      </c>
      <c r="V9" s="190" t="s">
        <v>149</v>
      </c>
      <c r="Y9" s="193" t="str">
        <f>SERV</f>
        <v>3241/23</v>
      </c>
      <c r="Z9" s="194"/>
      <c r="AA9" s="195"/>
      <c r="AB9" s="195"/>
      <c r="AC9" s="195"/>
      <c r="AD9" s="195"/>
      <c r="AE9" s="196" t="s">
        <v>150</v>
      </c>
      <c r="AF9" s="197" t="str">
        <f>TEMP</f>
        <v>0,5</v>
      </c>
    </row>
    <row r="10" spans="1:33" ht="17.25" customHeight="1" thickBot="1">
      <c r="A10" s="178" t="s">
        <v>275</v>
      </c>
      <c r="B10" s="166"/>
      <c r="C10" s="173"/>
      <c r="D10" s="50">
        <f>nmres</f>
        <v>1E-3</v>
      </c>
      <c r="E10" s="177">
        <f>ciclo</f>
        <v>3</v>
      </c>
      <c r="F10" s="198" t="s">
        <v>440</v>
      </c>
      <c r="G10" s="199"/>
      <c r="H10" s="200" t="str">
        <f>TEXT(Geral!L11,"dd/mm/aa")</f>
        <v>06/11/23</v>
      </c>
      <c r="J10" s="325" t="s">
        <v>68</v>
      </c>
      <c r="K10" s="326" t="s">
        <v>50</v>
      </c>
      <c r="L10" s="327" t="s">
        <v>261</v>
      </c>
      <c r="N10" s="201"/>
      <c r="O10" s="202" t="s">
        <v>152</v>
      </c>
      <c r="P10" s="203"/>
      <c r="Q10" s="204"/>
      <c r="R10" s="203"/>
      <c r="S10" s="202"/>
      <c r="T10" s="203"/>
      <c r="U10" s="203"/>
      <c r="V10" s="203"/>
      <c r="Y10" s="205" t="s">
        <v>153</v>
      </c>
      <c r="Z10" s="205" t="s">
        <v>154</v>
      </c>
      <c r="AA10" s="206" t="s">
        <v>155</v>
      </c>
      <c r="AB10" s="206" t="s">
        <v>156</v>
      </c>
      <c r="AC10" s="207" t="s">
        <v>157</v>
      </c>
      <c r="AD10" s="207" t="s">
        <v>158</v>
      </c>
      <c r="AE10" s="207" t="s">
        <v>241</v>
      </c>
      <c r="AF10" s="208" t="s">
        <v>159</v>
      </c>
    </row>
    <row r="11" spans="1:33" ht="17.25" customHeight="1" thickBot="1">
      <c r="A11" s="357" t="s">
        <v>273</v>
      </c>
      <c r="B11" s="209"/>
      <c r="C11" s="209"/>
      <c r="D11" s="64">
        <v>7.8</v>
      </c>
      <c r="E11" s="177" t="s">
        <v>160</v>
      </c>
      <c r="F11" s="198" t="str">
        <f>F10</f>
        <v>bmr</v>
      </c>
      <c r="G11" s="199"/>
      <c r="H11" s="200" t="str">
        <f>H10</f>
        <v>06/11/23</v>
      </c>
      <c r="J11" s="328" t="s">
        <v>335</v>
      </c>
      <c r="K11" s="329" t="s">
        <v>336</v>
      </c>
      <c r="L11" s="330">
        <f>DGET(Padroes!A3:N100,5,J10:K11)</f>
        <v>200</v>
      </c>
      <c r="N11" s="210" t="s">
        <v>237</v>
      </c>
      <c r="O11" s="211" t="s">
        <v>237</v>
      </c>
      <c r="P11" s="211" t="s">
        <v>237</v>
      </c>
      <c r="Q11" s="211" t="s">
        <v>237</v>
      </c>
      <c r="R11" s="211" t="s">
        <v>237</v>
      </c>
      <c r="S11" s="211"/>
      <c r="T11" s="211" t="s">
        <v>237</v>
      </c>
      <c r="U11" s="211" t="s">
        <v>237</v>
      </c>
      <c r="V11" s="211"/>
      <c r="Y11" s="212" t="s">
        <v>183</v>
      </c>
      <c r="Z11" s="213" t="s">
        <v>239</v>
      </c>
      <c r="AA11" s="214">
        <f>H12</f>
        <v>1.4</v>
      </c>
      <c r="AB11" s="214" t="s">
        <v>162</v>
      </c>
      <c r="AC11" s="215">
        <v>2</v>
      </c>
      <c r="AD11" s="216">
        <v>1</v>
      </c>
      <c r="AE11" s="214">
        <f>(AA11/AC11)</f>
        <v>0.7</v>
      </c>
      <c r="AF11" s="217">
        <v>100000</v>
      </c>
    </row>
    <row r="12" spans="1:33" ht="17.25" customHeight="1">
      <c r="A12" s="218" t="s">
        <v>163</v>
      </c>
      <c r="B12" s="219">
        <f>IF(C18="","",COUNTA(C18:H18))</f>
        <v>3</v>
      </c>
      <c r="C12" s="176" t="s">
        <v>164</v>
      </c>
      <c r="D12" s="220">
        <f>AC23</f>
        <v>2</v>
      </c>
      <c r="E12" s="221" t="s">
        <v>165</v>
      </c>
      <c r="F12" s="370" t="s">
        <v>335</v>
      </c>
      <c r="G12" s="367" t="s">
        <v>279</v>
      </c>
      <c r="H12" s="435">
        <f>ROUND(L9,1)</f>
        <v>1.4</v>
      </c>
      <c r="I12" s="163" t="s">
        <v>262</v>
      </c>
      <c r="J12" s="325" t="s">
        <v>68</v>
      </c>
      <c r="K12" s="326" t="s">
        <v>50</v>
      </c>
      <c r="L12" s="327" t="s">
        <v>261</v>
      </c>
      <c r="N12" s="214">
        <f t="shared" ref="N12:N17" si="0">IF(C17="","",B17)</f>
        <v>0.2</v>
      </c>
      <c r="O12" s="214">
        <f>IF(C17="","",ROUND(AVERAGE(C17:H17),$O$6))</f>
        <v>0.2</v>
      </c>
      <c r="P12" s="214">
        <f t="shared" ref="P12:P28" si="1">IF(N12="","",N12-O12)</f>
        <v>0</v>
      </c>
      <c r="Q12" s="241">
        <f>IF(C17="","",STDEV(C17:H17))</f>
        <v>3.3993498887762956E-17</v>
      </c>
      <c r="R12" s="214">
        <f>IF(C17="","",$AE$21/1000)</f>
        <v>1.5069665754155132E-3</v>
      </c>
      <c r="S12" s="223">
        <f>IF(C17="","",$AF$21)</f>
        <v>835</v>
      </c>
      <c r="T12" s="214">
        <f>IF(C17="","",$AE$26/1000)</f>
        <v>3.0000000000000001E-3</v>
      </c>
      <c r="U12" s="214">
        <f t="shared" ref="U12:U44" si="2">IF(N12="","",MAX(IF(T12&lt;((N12/3)*10^-5),((N12/3)*10^-5),IF(TRUNC(T12,$O$6+1)-ROUND(T12,$O$6)&lt;=0.001,ROUND(T12,$O$6),ROUNDUP(T12,$O$6))),ROUND((((W12+1)*0.003)+(N12/(1.6*1000000))),$O$6)))</f>
        <v>3.0000000000000001E-3</v>
      </c>
      <c r="V12" s="353">
        <f t="shared" ref="V12:V43" si="3">IF(N12="","",ROUND(TINV(1-0.9545,S12),2))</f>
        <v>2</v>
      </c>
      <c r="W12" s="163">
        <f t="shared" ref="W12:W28" si="4">TRUNC((N12/3000.1),0)</f>
        <v>0</v>
      </c>
      <c r="Y12" s="224" t="s">
        <v>265</v>
      </c>
      <c r="Z12" s="225" t="s">
        <v>266</v>
      </c>
      <c r="AA12" s="214">
        <f>AF9*(coef*(10^-6))*AF8*1000</f>
        <v>9.7526636999999999E-2</v>
      </c>
      <c r="AB12" s="214" t="s">
        <v>166</v>
      </c>
      <c r="AC12" s="215">
        <f>SQRT(3)</f>
        <v>1.7320508075688772</v>
      </c>
      <c r="AD12" s="216">
        <v>1</v>
      </c>
      <c r="AE12" s="214">
        <f>(AA12/AC12)</f>
        <v>5.6307030125108917E-2</v>
      </c>
      <c r="AF12" s="217" t="s">
        <v>167</v>
      </c>
    </row>
    <row r="13" spans="1:33" ht="17.25" customHeight="1" thickBot="1">
      <c r="A13" s="218" t="s">
        <v>168</v>
      </c>
      <c r="B13" s="226"/>
      <c r="C13" s="227"/>
      <c r="D13" s="71" t="str">
        <f>MID(Geral!L8,9,3)</f>
        <v>0,5</v>
      </c>
      <c r="E13" s="221" t="s">
        <v>169</v>
      </c>
      <c r="F13" s="228"/>
      <c r="G13" s="229"/>
      <c r="H13" s="294" t="s">
        <v>441</v>
      </c>
      <c r="J13" s="328" t="s">
        <v>335</v>
      </c>
      <c r="K13" s="329" t="s">
        <v>337</v>
      </c>
      <c r="L13" s="330">
        <f>DGET(Padroes!A3:N100,5,J12:K13)</f>
        <v>500.05</v>
      </c>
      <c r="N13" s="214">
        <f t="shared" si="0"/>
        <v>0.50004999999999999</v>
      </c>
      <c r="O13" s="214">
        <f t="shared" ref="O13:O34" si="5">IF(C18="","",ROUND(AVERAGE(C18:H18),$O$6))</f>
        <v>0.498</v>
      </c>
      <c r="P13" s="214">
        <f t="shared" si="1"/>
        <v>2.0499999999999963E-3</v>
      </c>
      <c r="Q13" s="241">
        <f t="shared" ref="Q13:Q43" si="6">IF(C18="","",STDEV(C18:H18))</f>
        <v>0</v>
      </c>
      <c r="R13" s="214">
        <f t="shared" ref="R13:R43" si="7">IF(C18="","",$AE$21/1000)</f>
        <v>1.5069665754155132E-3</v>
      </c>
      <c r="S13" s="223">
        <f t="shared" ref="S13:S43" si="8">IF(C18="","",$AF$21)</f>
        <v>835</v>
      </c>
      <c r="T13" s="214">
        <f t="shared" ref="T13:T50" si="9">IF(C18="","",$AE$26/1000)</f>
        <v>3.0000000000000001E-3</v>
      </c>
      <c r="U13" s="214">
        <f t="shared" si="2"/>
        <v>3.0000000000000001E-3</v>
      </c>
      <c r="V13" s="222">
        <f t="shared" si="3"/>
        <v>2</v>
      </c>
      <c r="W13" s="163">
        <f t="shared" si="4"/>
        <v>0</v>
      </c>
      <c r="Y13" s="224" t="s">
        <v>213</v>
      </c>
      <c r="Z13" s="225" t="s">
        <v>170</v>
      </c>
      <c r="AA13" s="214">
        <f>((MAX(Q12:Q81)/(SQRT(ciclo))*1000))</f>
        <v>0.33333333333374077</v>
      </c>
      <c r="AB13" s="214" t="s">
        <v>162</v>
      </c>
      <c r="AC13" s="215">
        <v>1</v>
      </c>
      <c r="AD13" s="216">
        <v>1</v>
      </c>
      <c r="AE13" s="214">
        <f>(AA13/AC13)</f>
        <v>0.33333333333374077</v>
      </c>
      <c r="AF13" s="217">
        <f>ciclo-1</f>
        <v>2</v>
      </c>
      <c r="AG13" s="187"/>
    </row>
    <row r="14" spans="1:33" ht="17.25" customHeight="1">
      <c r="A14" s="230"/>
      <c r="B14" s="231" t="s">
        <v>171</v>
      </c>
      <c r="C14" s="544" t="s">
        <v>260</v>
      </c>
      <c r="D14" s="545"/>
      <c r="E14" s="545"/>
      <c r="F14" s="545"/>
      <c r="G14" s="545"/>
      <c r="H14" s="546"/>
      <c r="J14" s="325" t="s">
        <v>68</v>
      </c>
      <c r="K14" s="326" t="s">
        <v>50</v>
      </c>
      <c r="L14" s="327" t="s">
        <v>261</v>
      </c>
      <c r="N14" s="214">
        <f t="shared" si="0"/>
        <v>0.99982000000000004</v>
      </c>
      <c r="O14" s="214">
        <f t="shared" si="5"/>
        <v>0.998</v>
      </c>
      <c r="P14" s="214">
        <f t="shared" si="1"/>
        <v>1.8200000000000438E-3</v>
      </c>
      <c r="Q14" s="241">
        <f t="shared" si="6"/>
        <v>5.7735026918962634E-4</v>
      </c>
      <c r="R14" s="214">
        <f t="shared" si="7"/>
        <v>1.5069665754155132E-3</v>
      </c>
      <c r="S14" s="223">
        <f t="shared" si="8"/>
        <v>835</v>
      </c>
      <c r="T14" s="214">
        <f t="shared" si="9"/>
        <v>3.0000000000000001E-3</v>
      </c>
      <c r="U14" s="214">
        <f t="shared" si="2"/>
        <v>3.0000000000000001E-3</v>
      </c>
      <c r="V14" s="222">
        <f t="shared" si="3"/>
        <v>2</v>
      </c>
      <c r="W14" s="163">
        <f t="shared" si="4"/>
        <v>0</v>
      </c>
      <c r="Y14" s="224" t="s">
        <v>269</v>
      </c>
      <c r="Z14" s="225" t="s">
        <v>240</v>
      </c>
      <c r="AA14" s="214">
        <f>(DE/2)*1000</f>
        <v>0.5</v>
      </c>
      <c r="AB14" s="214" t="s">
        <v>166</v>
      </c>
      <c r="AC14" s="215">
        <f>SQRT(3)</f>
        <v>1.7320508075688772</v>
      </c>
      <c r="AD14" s="216">
        <v>1</v>
      </c>
      <c r="AE14" s="214">
        <f>(AA14/AC14)</f>
        <v>0.28867513459481292</v>
      </c>
      <c r="AF14" s="217" t="s">
        <v>167</v>
      </c>
    </row>
    <row r="15" spans="1:33" ht="17.25" customHeight="1" thickBot="1">
      <c r="A15" s="232" t="s">
        <v>173</v>
      </c>
      <c r="B15" s="233" t="s">
        <v>259</v>
      </c>
      <c r="C15" s="544" t="s">
        <v>238</v>
      </c>
      <c r="D15" s="545"/>
      <c r="E15" s="545"/>
      <c r="F15" s="545"/>
      <c r="G15" s="545"/>
      <c r="H15" s="546"/>
      <c r="J15" s="328" t="s">
        <v>335</v>
      </c>
      <c r="K15" s="329" t="s">
        <v>243</v>
      </c>
      <c r="L15" s="330">
        <f>DGET(Padroes!A3:N100,5,J14:K15)</f>
        <v>999.82</v>
      </c>
      <c r="N15" s="214">
        <f t="shared" si="0"/>
        <v>1.9981099999999998</v>
      </c>
      <c r="O15" s="214">
        <f t="shared" si="5"/>
        <v>1.9970000000000001</v>
      </c>
      <c r="P15" s="214">
        <f t="shared" si="1"/>
        <v>1.1099999999997223E-3</v>
      </c>
      <c r="Q15" s="241">
        <f t="shared" si="6"/>
        <v>5.7735026918969042E-4</v>
      </c>
      <c r="R15" s="214">
        <f t="shared" si="7"/>
        <v>1.5069665754155132E-3</v>
      </c>
      <c r="S15" s="223">
        <f t="shared" si="8"/>
        <v>835</v>
      </c>
      <c r="T15" s="214">
        <f t="shared" si="9"/>
        <v>3.0000000000000001E-3</v>
      </c>
      <c r="U15" s="214">
        <f t="shared" si="2"/>
        <v>3.0000000000000001E-3</v>
      </c>
      <c r="V15" s="222">
        <f t="shared" si="3"/>
        <v>2</v>
      </c>
      <c r="W15" s="163">
        <f t="shared" si="4"/>
        <v>0</v>
      </c>
      <c r="Y15" s="242" t="s">
        <v>214</v>
      </c>
      <c r="Z15" s="225" t="s">
        <v>176</v>
      </c>
      <c r="AA15" s="214">
        <v>3</v>
      </c>
      <c r="AB15" s="214" t="s">
        <v>177</v>
      </c>
      <c r="AC15" s="215">
        <f>SQRT(6)</f>
        <v>2.4494897427831779</v>
      </c>
      <c r="AD15" s="216">
        <v>1</v>
      </c>
      <c r="AE15" s="214">
        <f>(AA15/AC15)</f>
        <v>1.2247448713915892</v>
      </c>
      <c r="AF15" s="217" t="s">
        <v>167</v>
      </c>
    </row>
    <row r="16" spans="1:33" ht="17.25" customHeight="1">
      <c r="A16" s="236" t="s">
        <v>178</v>
      </c>
      <c r="B16" s="237" t="s">
        <v>237</v>
      </c>
      <c r="C16" s="238">
        <v>1</v>
      </c>
      <c r="D16" s="238">
        <v>2</v>
      </c>
      <c r="E16" s="238">
        <v>3</v>
      </c>
      <c r="F16" s="318">
        <v>4</v>
      </c>
      <c r="G16" s="238">
        <v>5</v>
      </c>
      <c r="H16" s="239">
        <v>6</v>
      </c>
      <c r="J16" s="325" t="s">
        <v>68</v>
      </c>
      <c r="K16" s="326" t="s">
        <v>50</v>
      </c>
      <c r="L16" s="327" t="s">
        <v>261</v>
      </c>
      <c r="N16" s="214">
        <f t="shared" si="0"/>
        <v>3.0010500000000002</v>
      </c>
      <c r="O16" s="214">
        <f t="shared" si="5"/>
        <v>3.0009999999999999</v>
      </c>
      <c r="P16" s="214">
        <f t="shared" si="1"/>
        <v>5.000000000032756E-5</v>
      </c>
      <c r="Q16" s="241">
        <f t="shared" si="6"/>
        <v>5.7735026918956215E-4</v>
      </c>
      <c r="R16" s="214">
        <f t="shared" si="7"/>
        <v>1.5069665754155132E-3</v>
      </c>
      <c r="S16" s="223">
        <f t="shared" si="8"/>
        <v>835</v>
      </c>
      <c r="T16" s="214">
        <f t="shared" si="9"/>
        <v>3.0000000000000001E-3</v>
      </c>
      <c r="U16" s="214">
        <f t="shared" si="2"/>
        <v>3.0000000000000001E-3</v>
      </c>
      <c r="V16" s="222">
        <f t="shared" si="3"/>
        <v>2</v>
      </c>
      <c r="W16" s="163">
        <f t="shared" si="4"/>
        <v>0</v>
      </c>
      <c r="Y16" s="242" t="s">
        <v>289</v>
      </c>
      <c r="Z16" s="225" t="s">
        <v>290</v>
      </c>
      <c r="AA16" s="235">
        <f>(DE*1000)/2</f>
        <v>0.5</v>
      </c>
      <c r="AB16" s="214" t="s">
        <v>166</v>
      </c>
      <c r="AC16" s="215">
        <f>SQRT(3)</f>
        <v>1.7320508075688772</v>
      </c>
      <c r="AD16" s="216">
        <v>1</v>
      </c>
      <c r="AE16" s="214">
        <f>AA16/AC16</f>
        <v>0.28867513459481292</v>
      </c>
      <c r="AF16" s="217" t="s">
        <v>167</v>
      </c>
    </row>
    <row r="17" spans="1:34" ht="17.25" customHeight="1" thickBot="1">
      <c r="A17" s="240">
        <v>1</v>
      </c>
      <c r="B17" s="332">
        <f>IF($F$12="TRE 002A",(L11/1000),"0,100")</f>
        <v>0.2</v>
      </c>
      <c r="C17" s="333">
        <v>0.2</v>
      </c>
      <c r="D17" s="333">
        <v>0.2</v>
      </c>
      <c r="E17" s="333">
        <v>0.2</v>
      </c>
      <c r="F17" s="333"/>
      <c r="G17" s="333"/>
      <c r="H17" s="333"/>
      <c r="J17" s="328" t="s">
        <v>335</v>
      </c>
      <c r="K17" s="329" t="s">
        <v>244</v>
      </c>
      <c r="L17" s="330">
        <f>DGET(Padroes!A3:N100,5,J16:K17)</f>
        <v>1998.11</v>
      </c>
      <c r="N17" s="214">
        <f t="shared" si="0"/>
        <v>3.9996999999999998</v>
      </c>
      <c r="O17" s="214">
        <f t="shared" si="5"/>
        <v>4</v>
      </c>
      <c r="P17" s="214">
        <f t="shared" si="1"/>
        <v>-3.00000000000189E-4</v>
      </c>
      <c r="Q17" s="241">
        <f t="shared" si="6"/>
        <v>5.7735026918956215E-4</v>
      </c>
      <c r="R17" s="214">
        <f t="shared" si="7"/>
        <v>1.5069665754155132E-3</v>
      </c>
      <c r="S17" s="223">
        <f t="shared" si="8"/>
        <v>835</v>
      </c>
      <c r="T17" s="214">
        <f t="shared" si="9"/>
        <v>3.0000000000000001E-3</v>
      </c>
      <c r="U17" s="214">
        <f t="shared" si="2"/>
        <v>3.0000000000000001E-3</v>
      </c>
      <c r="V17" s="222">
        <f t="shared" si="3"/>
        <v>2</v>
      </c>
      <c r="W17" s="163">
        <f t="shared" si="4"/>
        <v>0</v>
      </c>
      <c r="Y17" s="369"/>
      <c r="Z17" s="241"/>
      <c r="AA17" s="214"/>
      <c r="AB17" s="214"/>
      <c r="AC17" s="215"/>
      <c r="AD17" s="216"/>
      <c r="AE17" s="214"/>
      <c r="AF17" s="217"/>
    </row>
    <row r="18" spans="1:34" ht="17.25" customHeight="1">
      <c r="A18" s="240">
        <v>2</v>
      </c>
      <c r="B18" s="332">
        <f>IF($F$12="TRE 002A",(L13/1000),"0,100")</f>
        <v>0.50004999999999999</v>
      </c>
      <c r="C18" s="333">
        <v>0.498</v>
      </c>
      <c r="D18" s="333">
        <v>0.498</v>
      </c>
      <c r="E18" s="333">
        <v>0.498</v>
      </c>
      <c r="F18" s="333"/>
      <c r="G18" s="333"/>
      <c r="H18" s="333"/>
      <c r="J18" s="325" t="s">
        <v>68</v>
      </c>
      <c r="K18" s="326" t="s">
        <v>50</v>
      </c>
      <c r="L18" s="327" t="s">
        <v>261</v>
      </c>
      <c r="N18" s="214">
        <f t="shared" ref="N18:N27" si="10">IF(C23="","",B23)</f>
        <v>5.0018799999999999</v>
      </c>
      <c r="O18" s="214">
        <f t="shared" si="5"/>
        <v>5.0010000000000003</v>
      </c>
      <c r="P18" s="214">
        <f t="shared" si="1"/>
        <v>8.7999999999954781E-4</v>
      </c>
      <c r="Q18" s="241">
        <f t="shared" si="6"/>
        <v>5.7735026918930574E-4</v>
      </c>
      <c r="R18" s="214">
        <f t="shared" si="7"/>
        <v>1.5069665754155132E-3</v>
      </c>
      <c r="S18" s="223">
        <f t="shared" si="8"/>
        <v>835</v>
      </c>
      <c r="T18" s="214">
        <f t="shared" si="9"/>
        <v>3.0000000000000001E-3</v>
      </c>
      <c r="U18" s="214">
        <f t="shared" si="2"/>
        <v>3.0000000000000001E-3</v>
      </c>
      <c r="V18" s="222">
        <f t="shared" si="3"/>
        <v>2</v>
      </c>
      <c r="W18" s="163">
        <f t="shared" si="4"/>
        <v>0</v>
      </c>
      <c r="Y18" s="242"/>
      <c r="Z18" s="216"/>
      <c r="AA18" s="214"/>
      <c r="AB18" s="214"/>
      <c r="AC18" s="215"/>
      <c r="AD18" s="216"/>
      <c r="AE18" s="214"/>
      <c r="AF18" s="243"/>
    </row>
    <row r="19" spans="1:34" ht="17.25" customHeight="1" thickBot="1">
      <c r="A19" s="240">
        <v>3</v>
      </c>
      <c r="B19" s="332">
        <f>IF($F$12="TRE 002A",(L15/1000),"0,100")</f>
        <v>0.99982000000000004</v>
      </c>
      <c r="C19" s="333">
        <v>0.997</v>
      </c>
      <c r="D19" s="333">
        <v>0.998</v>
      </c>
      <c r="E19" s="333">
        <v>0.998</v>
      </c>
      <c r="F19" s="333"/>
      <c r="G19" s="333"/>
      <c r="H19" s="333"/>
      <c r="J19" s="328" t="s">
        <v>335</v>
      </c>
      <c r="K19" s="329" t="s">
        <v>245</v>
      </c>
      <c r="L19" s="330">
        <f>DGET(Padroes!A3:N100,5,J18:K19)</f>
        <v>3001.05</v>
      </c>
      <c r="N19" s="214">
        <f t="shared" si="10"/>
        <v>6.0009899999999998</v>
      </c>
      <c r="O19" s="214">
        <f t="shared" si="5"/>
        <v>6</v>
      </c>
      <c r="P19" s="214">
        <f t="shared" si="1"/>
        <v>9.8999999999982435E-4</v>
      </c>
      <c r="Q19" s="241">
        <f t="shared" si="6"/>
        <v>0</v>
      </c>
      <c r="R19" s="214">
        <f t="shared" si="7"/>
        <v>1.5069665754155132E-3</v>
      </c>
      <c r="S19" s="223">
        <f t="shared" si="8"/>
        <v>835</v>
      </c>
      <c r="T19" s="214">
        <f t="shared" si="9"/>
        <v>3.0000000000000001E-3</v>
      </c>
      <c r="U19" s="214">
        <f t="shared" si="2"/>
        <v>3.0000000000000001E-3</v>
      </c>
      <c r="V19" s="222">
        <f t="shared" si="3"/>
        <v>2</v>
      </c>
      <c r="W19" s="163">
        <f t="shared" si="4"/>
        <v>0</v>
      </c>
      <c r="Y19" s="224"/>
      <c r="Z19" s="225"/>
      <c r="AA19" s="214"/>
      <c r="AB19" s="214"/>
      <c r="AC19" s="215"/>
      <c r="AD19" s="216"/>
      <c r="AE19" s="214"/>
      <c r="AF19" s="217"/>
    </row>
    <row r="20" spans="1:34" ht="17.25" customHeight="1" thickBot="1">
      <c r="A20" s="240">
        <v>4</v>
      </c>
      <c r="B20" s="332">
        <f>IF($F$12="TRE 002A",(L17/1000),"0,100")</f>
        <v>1.9981099999999998</v>
      </c>
      <c r="C20" s="333">
        <v>1.996</v>
      </c>
      <c r="D20" s="333">
        <v>1.9970000000000001</v>
      </c>
      <c r="E20" s="333">
        <v>1.9970000000000001</v>
      </c>
      <c r="F20" s="333"/>
      <c r="G20" s="333"/>
      <c r="H20" s="333"/>
      <c r="J20" s="325" t="s">
        <v>68</v>
      </c>
      <c r="K20" s="326" t="s">
        <v>50</v>
      </c>
      <c r="L20" s="327" t="s">
        <v>261</v>
      </c>
      <c r="N20" s="214">
        <f t="shared" si="10"/>
        <v>7.0010699999999995</v>
      </c>
      <c r="O20" s="214">
        <f t="shared" si="5"/>
        <v>7.0010000000000003</v>
      </c>
      <c r="P20" s="214">
        <f t="shared" si="1"/>
        <v>6.9999999999126317E-5</v>
      </c>
      <c r="Q20" s="241">
        <f t="shared" si="6"/>
        <v>5.7735026918981857E-4</v>
      </c>
      <c r="R20" s="214">
        <f t="shared" si="7"/>
        <v>1.5069665754155132E-3</v>
      </c>
      <c r="S20" s="223">
        <f t="shared" si="8"/>
        <v>835</v>
      </c>
      <c r="T20" s="214">
        <f t="shared" si="9"/>
        <v>3.0000000000000001E-3</v>
      </c>
      <c r="U20" s="214">
        <f t="shared" si="2"/>
        <v>3.0000000000000001E-3</v>
      </c>
      <c r="V20" s="222">
        <f t="shared" si="3"/>
        <v>2</v>
      </c>
      <c r="W20" s="163">
        <f t="shared" si="4"/>
        <v>0</v>
      </c>
      <c r="Y20" s="244"/>
      <c r="Z20" s="245"/>
      <c r="AA20" s="246"/>
      <c r="AB20" s="214"/>
      <c r="AC20" s="215"/>
      <c r="AD20" s="216"/>
      <c r="AE20" s="215"/>
      <c r="AF20" s="243"/>
      <c r="AG20" s="247"/>
    </row>
    <row r="21" spans="1:34" ht="17.25" customHeight="1" thickBot="1">
      <c r="A21" s="240">
        <v>5</v>
      </c>
      <c r="B21" s="332">
        <f>IF($F$12="TRE 002A",(L19/1000),"0,100")</f>
        <v>3.0010500000000002</v>
      </c>
      <c r="C21" s="333">
        <v>3.0009999999999999</v>
      </c>
      <c r="D21" s="333">
        <v>3.0009999999999999</v>
      </c>
      <c r="E21" s="333">
        <v>3.0019999999999998</v>
      </c>
      <c r="F21" s="333"/>
      <c r="G21" s="333"/>
      <c r="H21" s="333"/>
      <c r="J21" s="328" t="s">
        <v>335</v>
      </c>
      <c r="K21" s="329" t="s">
        <v>246</v>
      </c>
      <c r="L21" s="330">
        <f>DGET(Padroes!A3:N100,5,J20:K21)</f>
        <v>3999.7</v>
      </c>
      <c r="N21" s="214">
        <f t="shared" si="10"/>
        <v>8.0013199999999998</v>
      </c>
      <c r="O21" s="214">
        <f t="shared" si="5"/>
        <v>8</v>
      </c>
      <c r="P21" s="214">
        <f t="shared" si="1"/>
        <v>1.3199999999997658E-3</v>
      </c>
      <c r="Q21" s="241">
        <f t="shared" si="6"/>
        <v>0</v>
      </c>
      <c r="R21" s="214">
        <f t="shared" si="7"/>
        <v>1.5069665754155132E-3</v>
      </c>
      <c r="S21" s="223">
        <f t="shared" si="8"/>
        <v>835</v>
      </c>
      <c r="T21" s="214">
        <f t="shared" si="9"/>
        <v>3.0000000000000001E-3</v>
      </c>
      <c r="U21" s="214">
        <f t="shared" si="2"/>
        <v>3.0000000000000001E-3</v>
      </c>
      <c r="V21" s="222">
        <f t="shared" si="3"/>
        <v>2</v>
      </c>
      <c r="W21" s="163">
        <f t="shared" si="4"/>
        <v>0</v>
      </c>
      <c r="Y21" s="234" t="s">
        <v>215</v>
      </c>
      <c r="Z21" s="248" t="s">
        <v>179</v>
      </c>
      <c r="AA21" s="216"/>
      <c r="AB21" s="212" t="s">
        <v>162</v>
      </c>
      <c r="AC21" s="249"/>
      <c r="AD21" s="250"/>
      <c r="AE21" s="251">
        <f>SQRT(SUMSQ(AE11:AE20))</f>
        <v>1.5069665754155133</v>
      </c>
      <c r="AF21" s="252">
        <f>IF(ROUND(((AE21)^4)/((((AE11)^4)/AF11)+(((AE13)^4)/AF13)),0)&gt;1001,1001,ROUND(((AE21)^4)/((((AE11)^4)/AF11)+(((AE13)^4)/AF13)),0))</f>
        <v>835</v>
      </c>
    </row>
    <row r="22" spans="1:34" ht="17.25" customHeight="1">
      <c r="A22" s="240">
        <v>6</v>
      </c>
      <c r="B22" s="332">
        <f>IF($F$12="TRE 002A",(L21/1000),"0,100")</f>
        <v>3.9996999999999998</v>
      </c>
      <c r="C22" s="333">
        <v>3.9990000000000001</v>
      </c>
      <c r="D22" s="333">
        <v>4</v>
      </c>
      <c r="E22" s="333">
        <v>4</v>
      </c>
      <c r="F22" s="333"/>
      <c r="G22" s="333"/>
      <c r="H22" s="333"/>
      <c r="J22" s="325" t="s">
        <v>68</v>
      </c>
      <c r="K22" s="326" t="s">
        <v>50</v>
      </c>
      <c r="L22" s="327" t="s">
        <v>261</v>
      </c>
      <c r="N22" s="214">
        <f t="shared" si="10"/>
        <v>9.0020199999999999</v>
      </c>
      <c r="O22" s="214">
        <f t="shared" si="5"/>
        <v>9.0009999999999994</v>
      </c>
      <c r="P22" s="214">
        <f t="shared" si="1"/>
        <v>1.020000000000465E-3</v>
      </c>
      <c r="Q22" s="241">
        <f t="shared" si="6"/>
        <v>5.7735026918930574E-4</v>
      </c>
      <c r="R22" s="214">
        <f t="shared" si="7"/>
        <v>1.5069665754155132E-3</v>
      </c>
      <c r="S22" s="223">
        <f t="shared" si="8"/>
        <v>835</v>
      </c>
      <c r="T22" s="214">
        <f t="shared" si="9"/>
        <v>3.0000000000000001E-3</v>
      </c>
      <c r="U22" s="214">
        <f t="shared" si="2"/>
        <v>3.0000000000000001E-3</v>
      </c>
      <c r="V22" s="222">
        <f t="shared" si="3"/>
        <v>2</v>
      </c>
      <c r="W22" s="163">
        <f t="shared" si="4"/>
        <v>0</v>
      </c>
      <c r="Y22" s="224"/>
      <c r="Z22" s="253"/>
      <c r="AA22" s="216"/>
      <c r="AB22" s="242"/>
      <c r="AC22" s="254"/>
      <c r="AD22" s="255"/>
      <c r="AE22" s="352">
        <f>IF(TRUNC(AE21*AC23,3)-TRUNC((AE21*AC23),2)&lt;=0.001,ROUND((AE21*AC23),2),ROUNDUP((AE21*AC23),2))</f>
        <v>3.0199999999999996</v>
      </c>
      <c r="AF22" s="256"/>
    </row>
    <row r="23" spans="1:34" ht="17.25" customHeight="1" thickBot="1">
      <c r="A23" s="240">
        <v>7</v>
      </c>
      <c r="B23" s="332">
        <f>IF($F$12="TRE 002A",(L23/1000),"0,100")</f>
        <v>5.0018799999999999</v>
      </c>
      <c r="C23" s="333">
        <v>5.0010000000000003</v>
      </c>
      <c r="D23" s="333">
        <v>5.0019999999999998</v>
      </c>
      <c r="E23" s="333">
        <v>5.0010000000000003</v>
      </c>
      <c r="F23" s="333"/>
      <c r="G23" s="333"/>
      <c r="H23" s="333"/>
      <c r="J23" s="328" t="s">
        <v>335</v>
      </c>
      <c r="K23" s="329" t="s">
        <v>247</v>
      </c>
      <c r="L23" s="330">
        <f>DGET(Padroes!A3:N100,5,J22:K23)</f>
        <v>5001.88</v>
      </c>
      <c r="N23" s="214">
        <f t="shared" si="10"/>
        <v>10.000260000000001</v>
      </c>
      <c r="O23" s="214">
        <f t="shared" si="5"/>
        <v>10</v>
      </c>
      <c r="P23" s="214">
        <f t="shared" si="1"/>
        <v>2.6000000000081513E-4</v>
      </c>
      <c r="Q23" s="241">
        <f t="shared" si="6"/>
        <v>5.7735026918930574E-4</v>
      </c>
      <c r="R23" s="214">
        <f t="shared" si="7"/>
        <v>1.5069665754155132E-3</v>
      </c>
      <c r="S23" s="223">
        <f t="shared" si="8"/>
        <v>835</v>
      </c>
      <c r="T23" s="214">
        <f t="shared" si="9"/>
        <v>3.0000000000000001E-3</v>
      </c>
      <c r="U23" s="214">
        <f t="shared" si="2"/>
        <v>3.0000000000000001E-3</v>
      </c>
      <c r="V23" s="222">
        <f t="shared" si="3"/>
        <v>2</v>
      </c>
      <c r="W23" s="163">
        <f t="shared" si="4"/>
        <v>0</v>
      </c>
      <c r="Y23" s="244" t="s">
        <v>148</v>
      </c>
      <c r="Z23" s="257" t="s">
        <v>180</v>
      </c>
      <c r="AA23" s="258"/>
      <c r="AB23" s="259" t="str">
        <f>"k = " &amp; FIXED(AC23,2)</f>
        <v>k = 2,00</v>
      </c>
      <c r="AC23" s="260">
        <f>ROUND(TINV(1-0.9545,AF21),2)</f>
        <v>2</v>
      </c>
      <c r="AD23" s="261"/>
      <c r="AE23" s="262">
        <f>IF(TRUNC(AE21*AC23,3)-TRUNC((AE21*AC23),2)&lt;=0.001,ROUND((AE21*AC23),2),ROUNDUP((AE21*AC23),2))</f>
        <v>3.0199999999999996</v>
      </c>
      <c r="AF23" s="263"/>
    </row>
    <row r="24" spans="1:34" ht="17.25" customHeight="1">
      <c r="A24" s="240">
        <v>8</v>
      </c>
      <c r="B24" s="332">
        <f>IF($F$12="TRE 002A",(L25/1000),"0,100")</f>
        <v>6.0009899999999998</v>
      </c>
      <c r="C24" s="333">
        <v>6</v>
      </c>
      <c r="D24" s="333">
        <v>6</v>
      </c>
      <c r="E24" s="333">
        <v>6</v>
      </c>
      <c r="F24" s="333"/>
      <c r="G24" s="333"/>
      <c r="H24" s="333"/>
      <c r="J24" s="325" t="s">
        <v>68</v>
      </c>
      <c r="K24" s="326" t="s">
        <v>50</v>
      </c>
      <c r="L24" s="327" t="s">
        <v>261</v>
      </c>
      <c r="N24" s="214">
        <f t="shared" si="10"/>
        <v>11.00034</v>
      </c>
      <c r="O24" s="214">
        <f>IF(C29="","",ROUND(AVERAGE(C29:H29),$O$6))</f>
        <v>11</v>
      </c>
      <c r="P24" s="214">
        <f t="shared" si="1"/>
        <v>3.3999999999956287E-4</v>
      </c>
      <c r="Q24" s="241">
        <f t="shared" si="6"/>
        <v>5.7735026918930574E-4</v>
      </c>
      <c r="R24" s="214">
        <f t="shared" si="7"/>
        <v>1.5069665754155132E-3</v>
      </c>
      <c r="S24" s="223">
        <f t="shared" si="8"/>
        <v>835</v>
      </c>
      <c r="T24" s="214">
        <f t="shared" si="9"/>
        <v>3.0000000000000001E-3</v>
      </c>
      <c r="U24" s="214">
        <f t="shared" si="2"/>
        <v>3.0000000000000001E-3</v>
      </c>
      <c r="V24" s="222">
        <f t="shared" si="3"/>
        <v>2</v>
      </c>
      <c r="W24" s="163">
        <f t="shared" si="4"/>
        <v>0</v>
      </c>
      <c r="X24" s="264"/>
      <c r="AE24" s="292">
        <f>IF(F12&lt;&gt;"RC 2033",IF(AE23&lt;3,3,AE23),IF(AE23&lt;0.5,0.5,AE23))</f>
        <v>3.0199999999999996</v>
      </c>
    </row>
    <row r="25" spans="1:34" ht="17.25" customHeight="1" thickBot="1">
      <c r="A25" s="240">
        <v>9</v>
      </c>
      <c r="B25" s="332">
        <f>IF($F$12="TRE 002A",(L27/1000),"0,100")</f>
        <v>7.0010699999999995</v>
      </c>
      <c r="C25" s="333">
        <v>7</v>
      </c>
      <c r="D25" s="333">
        <v>7.0010000000000003</v>
      </c>
      <c r="E25" s="333">
        <v>7.0010000000000003</v>
      </c>
      <c r="F25" s="333"/>
      <c r="G25" s="333"/>
      <c r="H25" s="333"/>
      <c r="J25" s="328" t="s">
        <v>335</v>
      </c>
      <c r="K25" s="329" t="s">
        <v>248</v>
      </c>
      <c r="L25" s="330">
        <f>DGET(Padroes!A3:N100,5,J24:K25)</f>
        <v>6000.99</v>
      </c>
      <c r="N25" s="214">
        <f t="shared" si="10"/>
        <v>12.00323</v>
      </c>
      <c r="O25" s="214">
        <f t="shared" si="5"/>
        <v>12.000999999999999</v>
      </c>
      <c r="P25" s="214">
        <f t="shared" si="1"/>
        <v>2.2300000000008424E-3</v>
      </c>
      <c r="Q25" s="241">
        <f t="shared" si="6"/>
        <v>5.7735026918930574E-4</v>
      </c>
      <c r="R25" s="214">
        <f t="shared" si="7"/>
        <v>1.5069665754155132E-3</v>
      </c>
      <c r="S25" s="223">
        <f t="shared" si="8"/>
        <v>835</v>
      </c>
      <c r="T25" s="214">
        <f t="shared" si="9"/>
        <v>3.0000000000000001E-3</v>
      </c>
      <c r="U25" s="214">
        <f t="shared" si="2"/>
        <v>3.0000000000000001E-3</v>
      </c>
      <c r="V25" s="222">
        <f t="shared" si="3"/>
        <v>2</v>
      </c>
      <c r="W25" s="163">
        <f t="shared" si="4"/>
        <v>0</v>
      </c>
      <c r="X25" s="264"/>
      <c r="AB25" s="265"/>
      <c r="AC25" s="265"/>
      <c r="AD25" s="265"/>
      <c r="AE25" s="265"/>
      <c r="AF25" s="265"/>
      <c r="AH25" s="266"/>
    </row>
    <row r="26" spans="1:34" ht="17.25" customHeight="1">
      <c r="A26" s="240">
        <v>10</v>
      </c>
      <c r="B26" s="332">
        <f>IF($F$12="TRE 002A",(L29/1000),"0,100")</f>
        <v>8.0013199999999998</v>
      </c>
      <c r="C26" s="333">
        <v>8</v>
      </c>
      <c r="D26" s="333">
        <v>8</v>
      </c>
      <c r="E26" s="333">
        <v>8</v>
      </c>
      <c r="F26" s="333"/>
      <c r="G26" s="333"/>
      <c r="H26" s="333"/>
      <c r="J26" s="325" t="s">
        <v>68</v>
      </c>
      <c r="K26" s="326" t="s">
        <v>50</v>
      </c>
      <c r="L26" s="327" t="s">
        <v>261</v>
      </c>
      <c r="M26" s="267"/>
      <c r="N26" s="214">
        <f t="shared" si="10"/>
        <v>13.00146</v>
      </c>
      <c r="O26" s="214">
        <f t="shared" si="5"/>
        <v>13</v>
      </c>
      <c r="P26" s="214">
        <f t="shared" si="1"/>
        <v>1.4599999999997948E-3</v>
      </c>
      <c r="Q26" s="241">
        <f t="shared" si="6"/>
        <v>0</v>
      </c>
      <c r="R26" s="214">
        <f t="shared" si="7"/>
        <v>1.5069665754155132E-3</v>
      </c>
      <c r="S26" s="223">
        <f t="shared" si="8"/>
        <v>835</v>
      </c>
      <c r="T26" s="214">
        <f t="shared" si="9"/>
        <v>3.0000000000000001E-3</v>
      </c>
      <c r="U26" s="214">
        <f t="shared" si="2"/>
        <v>3.0000000000000001E-3</v>
      </c>
      <c r="V26" s="222">
        <f t="shared" si="3"/>
        <v>2</v>
      </c>
      <c r="W26" s="163">
        <f t="shared" si="4"/>
        <v>0</v>
      </c>
      <c r="X26" s="264"/>
      <c r="AB26" s="264"/>
      <c r="AC26" s="264"/>
      <c r="AD26" s="264"/>
      <c r="AE26" s="264">
        <f>IF(AE23&gt;((ROUNDDOWN(AE23,0))+(AE23*0.05)),ROUNDUP(AE23,0),ROUNDDOWN(AE23,0))</f>
        <v>3</v>
      </c>
      <c r="AF26" s="265"/>
    </row>
    <row r="27" spans="1:34" ht="17.25" customHeight="1" thickBot="1">
      <c r="A27" s="240">
        <v>11</v>
      </c>
      <c r="B27" s="332">
        <f>IF($F$12="TRE 002A",(L31/1000),"0,100")</f>
        <v>9.0020199999999999</v>
      </c>
      <c r="C27" s="333">
        <v>9</v>
      </c>
      <c r="D27" s="333">
        <v>9.0009999999999994</v>
      </c>
      <c r="E27" s="333">
        <v>9.0009999999999994</v>
      </c>
      <c r="F27" s="333"/>
      <c r="G27" s="333"/>
      <c r="H27" s="333"/>
      <c r="J27" s="328" t="s">
        <v>335</v>
      </c>
      <c r="K27" s="329" t="s">
        <v>249</v>
      </c>
      <c r="L27" s="330">
        <f>DGET(Padroes!A3:N100,5,J26:K27)</f>
        <v>7001.07</v>
      </c>
      <c r="M27" s="267"/>
      <c r="N27" s="214">
        <f t="shared" si="10"/>
        <v>14.005690000000001</v>
      </c>
      <c r="O27" s="214">
        <f t="shared" si="5"/>
        <v>14.004</v>
      </c>
      <c r="P27" s="214">
        <f t="shared" si="1"/>
        <v>1.6900000000017457E-3</v>
      </c>
      <c r="Q27" s="241">
        <f t="shared" si="6"/>
        <v>0</v>
      </c>
      <c r="R27" s="214">
        <f t="shared" si="7"/>
        <v>1.5069665754155132E-3</v>
      </c>
      <c r="S27" s="223">
        <f t="shared" si="8"/>
        <v>835</v>
      </c>
      <c r="T27" s="214">
        <f t="shared" si="9"/>
        <v>3.0000000000000001E-3</v>
      </c>
      <c r="U27" s="214">
        <f t="shared" si="2"/>
        <v>3.0000000000000001E-3</v>
      </c>
      <c r="V27" s="222">
        <f t="shared" si="3"/>
        <v>2</v>
      </c>
      <c r="W27" s="163">
        <f t="shared" si="4"/>
        <v>0</v>
      </c>
      <c r="X27" s="264"/>
      <c r="AB27" s="265"/>
      <c r="AC27" s="265"/>
      <c r="AD27" s="265"/>
      <c r="AE27" s="265"/>
      <c r="AF27" s="265"/>
    </row>
    <row r="28" spans="1:34" ht="17.25" customHeight="1">
      <c r="A28" s="240">
        <v>12</v>
      </c>
      <c r="B28" s="332">
        <f>IF($F$12="TRE 002A",(L33/1000),"0,100")</f>
        <v>10.000260000000001</v>
      </c>
      <c r="C28" s="333">
        <v>9.9990000000000006</v>
      </c>
      <c r="D28" s="333">
        <v>10</v>
      </c>
      <c r="E28" s="333">
        <v>10</v>
      </c>
      <c r="F28" s="333"/>
      <c r="G28" s="333"/>
      <c r="H28" s="333"/>
      <c r="J28" s="325" t="s">
        <v>68</v>
      </c>
      <c r="K28" s="326" t="s">
        <v>50</v>
      </c>
      <c r="L28" s="327" t="s">
        <v>261</v>
      </c>
      <c r="M28" s="267"/>
      <c r="N28" s="214">
        <f>IF(C33="","",B33)</f>
        <v>16.0044</v>
      </c>
      <c r="O28" s="214">
        <f>IF(C33="","",ROUND(AVERAGE(C33:H33),$O$6))</f>
        <v>16.001999999999999</v>
      </c>
      <c r="P28" s="214">
        <f t="shared" si="1"/>
        <v>2.400000000001512E-3</v>
      </c>
      <c r="Q28" s="241">
        <f t="shared" si="6"/>
        <v>0</v>
      </c>
      <c r="R28" s="214">
        <f t="shared" si="7"/>
        <v>1.5069665754155132E-3</v>
      </c>
      <c r="S28" s="223">
        <f t="shared" si="8"/>
        <v>835</v>
      </c>
      <c r="T28" s="214">
        <f t="shared" si="9"/>
        <v>3.0000000000000001E-3</v>
      </c>
      <c r="U28" s="214">
        <f t="shared" si="2"/>
        <v>3.0000000000000001E-3</v>
      </c>
      <c r="V28" s="222">
        <f t="shared" si="3"/>
        <v>2</v>
      </c>
      <c r="W28" s="163">
        <f t="shared" si="4"/>
        <v>0</v>
      </c>
      <c r="X28" s="264"/>
      <c r="AB28" s="268"/>
      <c r="AC28" s="268"/>
      <c r="AD28" s="268"/>
      <c r="AE28" s="268"/>
      <c r="AF28" s="268"/>
    </row>
    <row r="29" spans="1:34" ht="17.25" customHeight="1" thickBot="1">
      <c r="A29" s="240">
        <v>13</v>
      </c>
      <c r="B29" s="332">
        <f>IF($F$12="TRE 002A",(L35/1000),"0,100")</f>
        <v>11.00034</v>
      </c>
      <c r="C29" s="333">
        <v>10.999000000000001</v>
      </c>
      <c r="D29" s="333">
        <v>11</v>
      </c>
      <c r="E29" s="333">
        <v>11</v>
      </c>
      <c r="F29" s="333"/>
      <c r="G29" s="333"/>
      <c r="H29" s="333"/>
      <c r="J29" s="328" t="s">
        <v>335</v>
      </c>
      <c r="K29" s="329" t="s">
        <v>250</v>
      </c>
      <c r="L29" s="330">
        <f>DGET(Padroes!A3:N100,5,J28:K29)</f>
        <v>8001.32</v>
      </c>
      <c r="M29" s="267"/>
      <c r="N29" s="214">
        <f t="shared" ref="N29:N42" si="11">IF(C34="","",B34)</f>
        <v>17.008590000000002</v>
      </c>
      <c r="O29" s="214">
        <f t="shared" si="5"/>
        <v>17.007000000000001</v>
      </c>
      <c r="P29" s="214">
        <f t="shared" ref="P29:P48" si="12">IF(N29="","",N29-O29)</f>
        <v>1.5900000000002024E-3</v>
      </c>
      <c r="Q29" s="241">
        <f t="shared" si="6"/>
        <v>0</v>
      </c>
      <c r="R29" s="214">
        <f t="shared" si="7"/>
        <v>1.5069665754155132E-3</v>
      </c>
      <c r="S29" s="223">
        <f t="shared" si="8"/>
        <v>835</v>
      </c>
      <c r="T29" s="214">
        <f t="shared" si="9"/>
        <v>3.0000000000000001E-3</v>
      </c>
      <c r="U29" s="214">
        <f t="shared" si="2"/>
        <v>3.0000000000000001E-3</v>
      </c>
      <c r="V29" s="222">
        <f t="shared" si="3"/>
        <v>2</v>
      </c>
      <c r="X29" s="264"/>
    </row>
    <row r="30" spans="1:34" ht="17.25" customHeight="1">
      <c r="A30" s="240">
        <v>14</v>
      </c>
      <c r="B30" s="332">
        <f>IF($F$12="TRE 002A",(L37/1000),"0,100")</f>
        <v>12.00323</v>
      </c>
      <c r="C30" s="333">
        <v>12</v>
      </c>
      <c r="D30" s="333">
        <v>12.000999999999999</v>
      </c>
      <c r="E30" s="333">
        <v>12.000999999999999</v>
      </c>
      <c r="F30" s="333"/>
      <c r="G30" s="333"/>
      <c r="H30" s="333"/>
      <c r="J30" s="325" t="s">
        <v>68</v>
      </c>
      <c r="K30" s="326" t="s">
        <v>50</v>
      </c>
      <c r="L30" s="327" t="s">
        <v>261</v>
      </c>
      <c r="M30" s="267"/>
      <c r="N30" s="214">
        <f t="shared" si="11"/>
        <v>18.006619999999998</v>
      </c>
      <c r="O30" s="214">
        <f t="shared" si="5"/>
        <v>18.007000000000001</v>
      </c>
      <c r="P30" s="214">
        <f t="shared" si="12"/>
        <v>-3.8000000000337764E-4</v>
      </c>
      <c r="Q30" s="241">
        <f t="shared" si="6"/>
        <v>5.773502691903314E-4</v>
      </c>
      <c r="R30" s="214">
        <f t="shared" si="7"/>
        <v>1.5069665754155132E-3</v>
      </c>
      <c r="S30" s="223">
        <f t="shared" si="8"/>
        <v>835</v>
      </c>
      <c r="T30" s="214">
        <f t="shared" si="9"/>
        <v>3.0000000000000001E-3</v>
      </c>
      <c r="U30" s="214">
        <f t="shared" si="2"/>
        <v>3.0000000000000001E-3</v>
      </c>
      <c r="V30" s="222">
        <f t="shared" si="3"/>
        <v>2</v>
      </c>
      <c r="X30" s="264"/>
    </row>
    <row r="31" spans="1:34" ht="17.25" customHeight="1" thickBot="1">
      <c r="A31" s="240">
        <v>15</v>
      </c>
      <c r="B31" s="332">
        <f>IF($F$12="TRE 002A",(L39/1000),"0,100")</f>
        <v>13.00146</v>
      </c>
      <c r="C31" s="333">
        <v>13</v>
      </c>
      <c r="D31" s="333">
        <v>13</v>
      </c>
      <c r="E31" s="333">
        <v>13</v>
      </c>
      <c r="F31" s="333"/>
      <c r="G31" s="333"/>
      <c r="H31" s="333"/>
      <c r="J31" s="328" t="s">
        <v>335</v>
      </c>
      <c r="K31" s="329" t="s">
        <v>251</v>
      </c>
      <c r="L31" s="330">
        <f>DGET(Padroes!A3:N100,5,J30:K31)</f>
        <v>9002.02</v>
      </c>
      <c r="M31" s="267"/>
      <c r="N31" s="214">
        <f t="shared" si="11"/>
        <v>19.00478</v>
      </c>
      <c r="O31" s="214">
        <f t="shared" si="5"/>
        <v>19.003</v>
      </c>
      <c r="P31" s="214">
        <f t="shared" si="12"/>
        <v>1.7800000000001148E-3</v>
      </c>
      <c r="Q31" s="241">
        <f t="shared" si="6"/>
        <v>0</v>
      </c>
      <c r="R31" s="214">
        <f t="shared" si="7"/>
        <v>1.5069665754155132E-3</v>
      </c>
      <c r="S31" s="223">
        <f t="shared" si="8"/>
        <v>835</v>
      </c>
      <c r="T31" s="214">
        <f t="shared" si="9"/>
        <v>3.0000000000000001E-3</v>
      </c>
      <c r="U31" s="214">
        <f t="shared" si="2"/>
        <v>3.0000000000000001E-3</v>
      </c>
      <c r="V31" s="222">
        <f t="shared" si="3"/>
        <v>2</v>
      </c>
      <c r="X31" s="264"/>
    </row>
    <row r="32" spans="1:34" ht="17.25" customHeight="1">
      <c r="A32" s="240">
        <v>16</v>
      </c>
      <c r="B32" s="332">
        <f>IF($F$12="TRE 002A",(L41/1000),"0,100")</f>
        <v>14.005690000000001</v>
      </c>
      <c r="C32" s="333">
        <v>14.004</v>
      </c>
      <c r="D32" s="333">
        <v>14.004</v>
      </c>
      <c r="E32" s="333">
        <v>14.004</v>
      </c>
      <c r="F32" s="333"/>
      <c r="G32" s="333"/>
      <c r="H32" s="333"/>
      <c r="J32" s="325" t="s">
        <v>68</v>
      </c>
      <c r="K32" s="326" t="s">
        <v>50</v>
      </c>
      <c r="L32" s="327" t="s">
        <v>261</v>
      </c>
      <c r="M32" s="269"/>
      <c r="N32" s="214">
        <f t="shared" si="11"/>
        <v>20.00684</v>
      </c>
      <c r="O32" s="214">
        <f t="shared" si="5"/>
        <v>20.007000000000001</v>
      </c>
      <c r="P32" s="214">
        <f t="shared" si="12"/>
        <v>-1.6000000000104819E-4</v>
      </c>
      <c r="Q32" s="241">
        <f t="shared" si="6"/>
        <v>5.773502691903314E-4</v>
      </c>
      <c r="R32" s="214">
        <f t="shared" si="7"/>
        <v>1.5069665754155132E-3</v>
      </c>
      <c r="S32" s="223">
        <f t="shared" si="8"/>
        <v>835</v>
      </c>
      <c r="T32" s="214">
        <f t="shared" si="9"/>
        <v>3.0000000000000001E-3</v>
      </c>
      <c r="U32" s="214">
        <f t="shared" si="2"/>
        <v>3.0000000000000001E-3</v>
      </c>
      <c r="V32" s="222">
        <f t="shared" si="3"/>
        <v>2</v>
      </c>
      <c r="X32" s="264"/>
    </row>
    <row r="33" spans="1:24" ht="17.25" customHeight="1" thickBot="1">
      <c r="A33" s="240">
        <v>17</v>
      </c>
      <c r="B33" s="332">
        <f>IF($F$12="TRE 002A",(L43/1000),"0,100")</f>
        <v>16.0044</v>
      </c>
      <c r="C33" s="333">
        <v>16.001999999999999</v>
      </c>
      <c r="D33" s="333">
        <v>16.001999999999999</v>
      </c>
      <c r="E33" s="333">
        <v>16.001999999999999</v>
      </c>
      <c r="F33" s="333"/>
      <c r="G33" s="333"/>
      <c r="H33" s="333"/>
      <c r="J33" s="328" t="s">
        <v>335</v>
      </c>
      <c r="K33" s="329" t="s">
        <v>252</v>
      </c>
      <c r="L33" s="330">
        <f>DGET(Padroes!A3:N100,5,J32:K33)</f>
        <v>10000.26</v>
      </c>
      <c r="M33" s="269"/>
      <c r="N33" s="214">
        <f t="shared" si="11"/>
        <v>21.00479</v>
      </c>
      <c r="O33" s="214">
        <f t="shared" si="5"/>
        <v>21.004000000000001</v>
      </c>
      <c r="P33" s="214">
        <f t="shared" si="12"/>
        <v>7.8999999999851411E-4</v>
      </c>
      <c r="Q33" s="241">
        <f t="shared" si="6"/>
        <v>0</v>
      </c>
      <c r="R33" s="214">
        <f t="shared" si="7"/>
        <v>1.5069665754155132E-3</v>
      </c>
      <c r="S33" s="223">
        <f t="shared" si="8"/>
        <v>835</v>
      </c>
      <c r="T33" s="214">
        <f t="shared" si="9"/>
        <v>3.0000000000000001E-3</v>
      </c>
      <c r="U33" s="214">
        <f t="shared" si="2"/>
        <v>3.0000000000000001E-3</v>
      </c>
      <c r="V33" s="222">
        <f t="shared" si="3"/>
        <v>2</v>
      </c>
      <c r="X33" s="264"/>
    </row>
    <row r="34" spans="1:24" ht="17.25" customHeight="1">
      <c r="A34" s="240">
        <v>18</v>
      </c>
      <c r="B34" s="332">
        <f>IF($F$12="TRE 002A",(L45/1000),"0,100")</f>
        <v>17.008590000000002</v>
      </c>
      <c r="C34" s="333">
        <v>17.007000000000001</v>
      </c>
      <c r="D34" s="333">
        <v>17.007000000000001</v>
      </c>
      <c r="E34" s="333">
        <v>17.007000000000001</v>
      </c>
      <c r="F34" s="333"/>
      <c r="G34" s="333"/>
      <c r="H34" s="333"/>
      <c r="J34" s="325" t="s">
        <v>68</v>
      </c>
      <c r="K34" s="326" t="s">
        <v>50</v>
      </c>
      <c r="L34" s="327" t="s">
        <v>261</v>
      </c>
      <c r="M34" s="269"/>
      <c r="N34" s="214">
        <f t="shared" si="11"/>
        <v>22.007830000000002</v>
      </c>
      <c r="O34" s="214">
        <f t="shared" si="5"/>
        <v>22.007999999999999</v>
      </c>
      <c r="P34" s="214">
        <f t="shared" si="12"/>
        <v>-1.699999999971169E-4</v>
      </c>
      <c r="Q34" s="241">
        <f t="shared" si="6"/>
        <v>5.7735026918828019E-4</v>
      </c>
      <c r="R34" s="214">
        <f t="shared" si="7"/>
        <v>1.5069665754155132E-3</v>
      </c>
      <c r="S34" s="223">
        <f t="shared" si="8"/>
        <v>835</v>
      </c>
      <c r="T34" s="214">
        <f t="shared" si="9"/>
        <v>3.0000000000000001E-3</v>
      </c>
      <c r="U34" s="214">
        <f t="shared" si="2"/>
        <v>3.0000000000000001E-3</v>
      </c>
      <c r="V34" s="222">
        <f t="shared" si="3"/>
        <v>2</v>
      </c>
      <c r="X34" s="264"/>
    </row>
    <row r="35" spans="1:24" ht="17.25" customHeight="1" thickBot="1">
      <c r="A35" s="240">
        <v>19</v>
      </c>
      <c r="B35" s="332">
        <f>IF($F$12="TRE 002A",(L47/1000),"0,100")</f>
        <v>18.006619999999998</v>
      </c>
      <c r="C35" s="333">
        <v>18.006</v>
      </c>
      <c r="D35" s="333">
        <v>18.007000000000001</v>
      </c>
      <c r="E35" s="333">
        <v>18.007000000000001</v>
      </c>
      <c r="F35" s="333"/>
      <c r="G35" s="333"/>
      <c r="H35" s="333"/>
      <c r="J35" s="328" t="s">
        <v>335</v>
      </c>
      <c r="K35" s="329" t="s">
        <v>282</v>
      </c>
      <c r="L35" s="330">
        <f>DGET(Padroes!A3:N100,5,J34:K35)</f>
        <v>11000.34</v>
      </c>
      <c r="M35" s="269"/>
      <c r="N35" s="214">
        <f t="shared" si="11"/>
        <v>23.004570000000001</v>
      </c>
      <c r="O35" s="214">
        <f>IF(C40="","",ROUND(AVERAGE(C40:H40),$O$6))</f>
        <v>23.003</v>
      </c>
      <c r="P35" s="214">
        <f t="shared" si="12"/>
        <v>1.5700000000009595E-3</v>
      </c>
      <c r="Q35" s="241">
        <f t="shared" si="6"/>
        <v>0</v>
      </c>
      <c r="R35" s="214">
        <f t="shared" si="7"/>
        <v>1.5069665754155132E-3</v>
      </c>
      <c r="S35" s="223">
        <f t="shared" si="8"/>
        <v>835</v>
      </c>
      <c r="T35" s="214">
        <f t="shared" si="9"/>
        <v>3.0000000000000001E-3</v>
      </c>
      <c r="U35" s="214">
        <f t="shared" si="2"/>
        <v>3.0000000000000001E-3</v>
      </c>
      <c r="V35" s="222">
        <f t="shared" si="3"/>
        <v>2</v>
      </c>
      <c r="X35" s="264"/>
    </row>
    <row r="36" spans="1:24" ht="17.25" customHeight="1">
      <c r="A36" s="240">
        <v>20</v>
      </c>
      <c r="B36" s="332">
        <f>IF($F$12="TRE 002A",(L49/1000),"0,100")</f>
        <v>19.00478</v>
      </c>
      <c r="C36" s="333">
        <v>19.003</v>
      </c>
      <c r="D36" s="333">
        <v>19.003</v>
      </c>
      <c r="E36" s="333">
        <v>19.003</v>
      </c>
      <c r="F36" s="333"/>
      <c r="G36" s="333"/>
      <c r="H36" s="333"/>
      <c r="J36" s="325" t="s">
        <v>68</v>
      </c>
      <c r="K36" s="326" t="s">
        <v>50</v>
      </c>
      <c r="L36" s="327" t="s">
        <v>261</v>
      </c>
      <c r="M36" s="269"/>
      <c r="N36" s="214">
        <f t="shared" si="11"/>
        <v>25.006830000000001</v>
      </c>
      <c r="O36" s="214">
        <f t="shared" ref="O36:O42" si="13">IF(C41="","",ROUND(AVERAGE(C41:H41),$O$6))</f>
        <v>25.007999999999999</v>
      </c>
      <c r="P36" s="214">
        <f t="shared" si="12"/>
        <v>-1.169999999998339E-3</v>
      </c>
      <c r="Q36" s="241">
        <f t="shared" si="6"/>
        <v>5.7735026918828019E-4</v>
      </c>
      <c r="R36" s="214">
        <f t="shared" si="7"/>
        <v>1.5069665754155132E-3</v>
      </c>
      <c r="S36" s="223">
        <f t="shared" si="8"/>
        <v>835</v>
      </c>
      <c r="T36" s="214">
        <f t="shared" si="9"/>
        <v>3.0000000000000001E-3</v>
      </c>
      <c r="U36" s="214">
        <f t="shared" si="2"/>
        <v>3.0000000000000001E-3</v>
      </c>
      <c r="V36" s="222">
        <f t="shared" si="3"/>
        <v>2</v>
      </c>
      <c r="X36" s="264"/>
    </row>
    <row r="37" spans="1:24" ht="17.25" customHeight="1" thickBot="1">
      <c r="A37" s="240">
        <v>21</v>
      </c>
      <c r="B37" s="332">
        <f>IF($F$12="TRE 002A",(L51/1000),"0,100")</f>
        <v>20.00684</v>
      </c>
      <c r="C37" s="333">
        <v>20.006</v>
      </c>
      <c r="D37" s="333">
        <v>20.007000000000001</v>
      </c>
      <c r="E37" s="333">
        <v>20.007000000000001</v>
      </c>
      <c r="F37" s="333"/>
      <c r="G37" s="333"/>
      <c r="H37" s="333"/>
      <c r="J37" s="328" t="s">
        <v>335</v>
      </c>
      <c r="K37" s="329" t="s">
        <v>253</v>
      </c>
      <c r="L37" s="330">
        <f>DGET(Padroes!A3:N100,5,J36:K37)</f>
        <v>12003.23</v>
      </c>
      <c r="M37" s="269"/>
      <c r="N37" s="214" t="str">
        <f t="shared" si="11"/>
        <v/>
      </c>
      <c r="O37" s="214" t="str">
        <f t="shared" si="13"/>
        <v/>
      </c>
      <c r="P37" s="214" t="str">
        <f t="shared" si="12"/>
        <v/>
      </c>
      <c r="Q37" s="241" t="str">
        <f t="shared" si="6"/>
        <v/>
      </c>
      <c r="R37" s="214" t="str">
        <f t="shared" si="7"/>
        <v/>
      </c>
      <c r="S37" s="223" t="str">
        <f t="shared" si="8"/>
        <v/>
      </c>
      <c r="T37" s="214" t="str">
        <f t="shared" si="9"/>
        <v/>
      </c>
      <c r="U37" s="214" t="str">
        <f t="shared" si="2"/>
        <v/>
      </c>
      <c r="V37" s="222" t="str">
        <f t="shared" si="3"/>
        <v/>
      </c>
      <c r="X37" s="264"/>
    </row>
    <row r="38" spans="1:24" ht="17.25" customHeight="1">
      <c r="A38" s="240">
        <v>22</v>
      </c>
      <c r="B38" s="332">
        <f>IF($F$12="TRE 002A",(L53/1000),"0,100")</f>
        <v>21.00479</v>
      </c>
      <c r="C38" s="333">
        <v>21.004000000000001</v>
      </c>
      <c r="D38" s="333">
        <v>21.004000000000001</v>
      </c>
      <c r="E38" s="333">
        <v>21.004000000000001</v>
      </c>
      <c r="F38" s="333"/>
      <c r="G38" s="333"/>
      <c r="H38" s="333"/>
      <c r="J38" s="325" t="s">
        <v>68</v>
      </c>
      <c r="K38" s="326" t="s">
        <v>50</v>
      </c>
      <c r="L38" s="327" t="s">
        <v>261</v>
      </c>
      <c r="M38" s="269"/>
      <c r="N38" s="214" t="str">
        <f t="shared" si="11"/>
        <v/>
      </c>
      <c r="O38" s="214" t="str">
        <f t="shared" si="13"/>
        <v/>
      </c>
      <c r="P38" s="214" t="str">
        <f t="shared" si="12"/>
        <v/>
      </c>
      <c r="Q38" s="241" t="str">
        <f t="shared" si="6"/>
        <v/>
      </c>
      <c r="R38" s="214" t="str">
        <f t="shared" si="7"/>
        <v/>
      </c>
      <c r="S38" s="223" t="str">
        <f t="shared" si="8"/>
        <v/>
      </c>
      <c r="T38" s="214" t="str">
        <f t="shared" si="9"/>
        <v/>
      </c>
      <c r="U38" s="214" t="str">
        <f t="shared" si="2"/>
        <v/>
      </c>
      <c r="V38" s="222" t="str">
        <f t="shared" si="3"/>
        <v/>
      </c>
      <c r="X38" s="264"/>
    </row>
    <row r="39" spans="1:24" ht="17.25" customHeight="1" thickBot="1">
      <c r="A39" s="240">
        <v>23</v>
      </c>
      <c r="B39" s="332">
        <f>IF($F$12="TRE 002A",(L55/1000),"0,100")</f>
        <v>22.007830000000002</v>
      </c>
      <c r="C39" s="333">
        <v>22.007000000000001</v>
      </c>
      <c r="D39" s="333">
        <v>22.007999999999999</v>
      </c>
      <c r="E39" s="333">
        <v>22.007999999999999</v>
      </c>
      <c r="F39" s="333"/>
      <c r="G39" s="333"/>
      <c r="H39" s="333"/>
      <c r="J39" s="328" t="s">
        <v>335</v>
      </c>
      <c r="K39" s="329" t="s">
        <v>283</v>
      </c>
      <c r="L39" s="330">
        <f>DGET(Padroes!A3:N100,5,J38:K39)</f>
        <v>13001.46</v>
      </c>
      <c r="M39" s="269"/>
      <c r="N39" s="214" t="str">
        <f t="shared" si="11"/>
        <v/>
      </c>
      <c r="O39" s="214" t="str">
        <f t="shared" si="13"/>
        <v/>
      </c>
      <c r="P39" s="214" t="str">
        <f t="shared" si="12"/>
        <v/>
      </c>
      <c r="Q39" s="241" t="str">
        <f t="shared" si="6"/>
        <v/>
      </c>
      <c r="R39" s="214" t="str">
        <f t="shared" si="7"/>
        <v/>
      </c>
      <c r="S39" s="223" t="str">
        <f t="shared" si="8"/>
        <v/>
      </c>
      <c r="T39" s="214" t="str">
        <f t="shared" si="9"/>
        <v/>
      </c>
      <c r="U39" s="214" t="str">
        <f t="shared" si="2"/>
        <v/>
      </c>
      <c r="V39" s="222" t="str">
        <f t="shared" si="3"/>
        <v/>
      </c>
      <c r="X39" s="264"/>
    </row>
    <row r="40" spans="1:24" ht="17.25" customHeight="1">
      <c r="A40" s="240">
        <v>24</v>
      </c>
      <c r="B40" s="332">
        <f>IF($F$12="TRE 002A",(L57/1000),"0,100")</f>
        <v>23.004570000000001</v>
      </c>
      <c r="C40" s="333">
        <v>23.003</v>
      </c>
      <c r="D40" s="333">
        <v>23.003</v>
      </c>
      <c r="E40" s="333">
        <v>23.003</v>
      </c>
      <c r="F40" s="333"/>
      <c r="G40" s="333"/>
      <c r="H40" s="333"/>
      <c r="J40" s="325" t="s">
        <v>68</v>
      </c>
      <c r="K40" s="326" t="s">
        <v>50</v>
      </c>
      <c r="L40" s="327" t="s">
        <v>261</v>
      </c>
      <c r="M40" s="269"/>
      <c r="N40" s="214" t="str">
        <f t="shared" si="11"/>
        <v/>
      </c>
      <c r="O40" s="214" t="str">
        <f>IF(C45="","",ROUND(AVERAGE(C45:H45),$O$6))</f>
        <v/>
      </c>
      <c r="P40" s="214" t="str">
        <f t="shared" si="12"/>
        <v/>
      </c>
      <c r="Q40" s="241" t="str">
        <f t="shared" si="6"/>
        <v/>
      </c>
      <c r="R40" s="214" t="str">
        <f t="shared" si="7"/>
        <v/>
      </c>
      <c r="S40" s="223" t="str">
        <f t="shared" si="8"/>
        <v/>
      </c>
      <c r="T40" s="214" t="str">
        <f t="shared" si="9"/>
        <v/>
      </c>
      <c r="U40" s="214" t="str">
        <f t="shared" si="2"/>
        <v/>
      </c>
      <c r="V40" s="222" t="str">
        <f t="shared" si="3"/>
        <v/>
      </c>
      <c r="X40" s="264"/>
    </row>
    <row r="41" spans="1:24" ht="17.25" customHeight="1" thickBot="1">
      <c r="A41" s="240">
        <v>25</v>
      </c>
      <c r="B41" s="332">
        <f>IF($F$12="TRE 002A",(L59/1000),"0,100")</f>
        <v>25.006830000000001</v>
      </c>
      <c r="C41" s="333">
        <v>25.007000000000001</v>
      </c>
      <c r="D41" s="333">
        <v>25.007999999999999</v>
      </c>
      <c r="E41" s="333">
        <v>25.007999999999999</v>
      </c>
      <c r="F41" s="333"/>
      <c r="G41" s="333"/>
      <c r="H41" s="333"/>
      <c r="J41" s="328" t="s">
        <v>335</v>
      </c>
      <c r="K41" s="329" t="s">
        <v>254</v>
      </c>
      <c r="L41" s="330">
        <f>DGET(Padroes!A3:N100,5,J40:K41)</f>
        <v>14005.69</v>
      </c>
      <c r="M41" s="269"/>
      <c r="N41" s="214" t="str">
        <f t="shared" si="11"/>
        <v/>
      </c>
      <c r="O41" s="214" t="str">
        <f t="shared" si="13"/>
        <v/>
      </c>
      <c r="P41" s="214" t="str">
        <f t="shared" si="12"/>
        <v/>
      </c>
      <c r="Q41" s="241" t="str">
        <f t="shared" si="6"/>
        <v/>
      </c>
      <c r="R41" s="214" t="str">
        <f t="shared" si="7"/>
        <v/>
      </c>
      <c r="S41" s="223" t="str">
        <f t="shared" si="8"/>
        <v/>
      </c>
      <c r="T41" s="214" t="str">
        <f t="shared" si="9"/>
        <v/>
      </c>
      <c r="U41" s="214" t="str">
        <f t="shared" si="2"/>
        <v/>
      </c>
      <c r="V41" s="222" t="str">
        <f t="shared" si="3"/>
        <v/>
      </c>
      <c r="X41" s="264"/>
    </row>
    <row r="42" spans="1:24" ht="17.25" customHeight="1">
      <c r="A42" s="240">
        <v>26</v>
      </c>
      <c r="B42" s="332"/>
      <c r="C42" s="333"/>
      <c r="D42" s="333"/>
      <c r="E42" s="333"/>
      <c r="F42" s="333"/>
      <c r="G42" s="333"/>
      <c r="H42" s="333"/>
      <c r="J42" s="325" t="s">
        <v>68</v>
      </c>
      <c r="K42" s="326" t="s">
        <v>50</v>
      </c>
      <c r="L42" s="327" t="s">
        <v>261</v>
      </c>
      <c r="M42" s="269"/>
      <c r="N42" s="214" t="str">
        <f t="shared" si="11"/>
        <v/>
      </c>
      <c r="O42" s="214" t="str">
        <f t="shared" si="13"/>
        <v/>
      </c>
      <c r="P42" s="214" t="str">
        <f t="shared" si="12"/>
        <v/>
      </c>
      <c r="Q42" s="241" t="str">
        <f t="shared" si="6"/>
        <v/>
      </c>
      <c r="R42" s="214" t="str">
        <f t="shared" si="7"/>
        <v/>
      </c>
      <c r="S42" s="223" t="str">
        <f t="shared" si="8"/>
        <v/>
      </c>
      <c r="T42" s="214" t="str">
        <f t="shared" si="9"/>
        <v/>
      </c>
      <c r="U42" s="214" t="str">
        <f t="shared" si="2"/>
        <v/>
      </c>
      <c r="V42" s="222" t="str">
        <f t="shared" si="3"/>
        <v/>
      </c>
      <c r="X42" s="264"/>
    </row>
    <row r="43" spans="1:24" ht="17.25" customHeight="1" thickBot="1">
      <c r="A43" s="240">
        <v>27</v>
      </c>
      <c r="B43" s="332"/>
      <c r="C43" s="333"/>
      <c r="D43" s="333"/>
      <c r="E43" s="333"/>
      <c r="F43" s="333"/>
      <c r="G43" s="333"/>
      <c r="H43" s="333"/>
      <c r="J43" s="328" t="s">
        <v>335</v>
      </c>
      <c r="K43" s="329" t="s">
        <v>292</v>
      </c>
      <c r="L43" s="330">
        <f>DGET(Padroes!A3:N100,5,J42:K43)</f>
        <v>16004.4</v>
      </c>
      <c r="M43" s="269"/>
      <c r="N43" s="214"/>
      <c r="O43" s="214"/>
      <c r="P43" s="214"/>
      <c r="Q43" s="241" t="str">
        <f t="shared" si="6"/>
        <v/>
      </c>
      <c r="R43" s="214" t="str">
        <f t="shared" si="7"/>
        <v/>
      </c>
      <c r="S43" s="223" t="str">
        <f t="shared" si="8"/>
        <v/>
      </c>
      <c r="T43" s="214" t="str">
        <f t="shared" si="9"/>
        <v/>
      </c>
      <c r="U43" s="214" t="str">
        <f t="shared" si="2"/>
        <v/>
      </c>
      <c r="V43" s="222" t="str">
        <f t="shared" si="3"/>
        <v/>
      </c>
      <c r="X43" s="264"/>
    </row>
    <row r="44" spans="1:24" ht="17.25" customHeight="1">
      <c r="A44" s="240">
        <v>28</v>
      </c>
      <c r="B44" s="332"/>
      <c r="C44" s="333"/>
      <c r="D44" s="333"/>
      <c r="E44" s="333"/>
      <c r="F44" s="333"/>
      <c r="G44" s="333"/>
      <c r="H44" s="333"/>
      <c r="J44" s="325" t="s">
        <v>68</v>
      </c>
      <c r="K44" s="326" t="s">
        <v>50</v>
      </c>
      <c r="L44" s="327" t="s">
        <v>261</v>
      </c>
      <c r="M44" s="269"/>
      <c r="N44" s="214"/>
      <c r="O44" s="214"/>
      <c r="P44" s="214" t="str">
        <f t="shared" si="12"/>
        <v/>
      </c>
      <c r="Q44" s="214"/>
      <c r="R44" s="214"/>
      <c r="S44" s="223"/>
      <c r="T44" s="214">
        <f>IF(C49="","",$AE$26/1000)</f>
        <v>3.0000000000000001E-3</v>
      </c>
      <c r="U44" s="214" t="str">
        <f t="shared" si="2"/>
        <v/>
      </c>
      <c r="V44" s="222"/>
      <c r="X44" s="264"/>
    </row>
    <row r="45" spans="1:24" ht="17.25" customHeight="1" thickBot="1">
      <c r="A45" s="240">
        <v>29</v>
      </c>
      <c r="B45" s="332"/>
      <c r="C45" s="333"/>
      <c r="D45" s="333"/>
      <c r="E45" s="333"/>
      <c r="F45" s="333"/>
      <c r="G45" s="333"/>
      <c r="H45" s="333"/>
      <c r="J45" s="328" t="s">
        <v>335</v>
      </c>
      <c r="K45" s="329" t="s">
        <v>284</v>
      </c>
      <c r="L45" s="330">
        <f>DGET(Padroes!A3:N100,5,J44:K45)</f>
        <v>17008.59</v>
      </c>
      <c r="M45" s="269"/>
      <c r="N45" s="214"/>
      <c r="O45" s="214"/>
      <c r="P45" s="214"/>
      <c r="Q45" s="214"/>
      <c r="R45" s="214"/>
      <c r="S45" s="223"/>
      <c r="T45" s="214">
        <f t="shared" si="9"/>
        <v>3.0000000000000001E-3</v>
      </c>
      <c r="U45" s="214"/>
      <c r="V45" s="222"/>
      <c r="X45" s="264"/>
    </row>
    <row r="46" spans="1:24" ht="17.25" customHeight="1">
      <c r="A46" s="240">
        <v>30</v>
      </c>
      <c r="B46" s="332"/>
      <c r="C46" s="333"/>
      <c r="D46" s="333"/>
      <c r="E46" s="333"/>
      <c r="F46" s="333"/>
      <c r="G46" s="333"/>
      <c r="H46" s="333"/>
      <c r="J46" s="325" t="s">
        <v>68</v>
      </c>
      <c r="K46" s="326" t="s">
        <v>50</v>
      </c>
      <c r="L46" s="327" t="s">
        <v>261</v>
      </c>
      <c r="M46" s="269"/>
      <c r="N46" s="214"/>
      <c r="O46" s="214"/>
      <c r="P46" s="214" t="str">
        <f t="shared" si="12"/>
        <v/>
      </c>
      <c r="Q46" s="214"/>
      <c r="R46" s="214"/>
      <c r="S46" s="223"/>
      <c r="T46" s="214">
        <f t="shared" si="9"/>
        <v>3.0000000000000001E-3</v>
      </c>
      <c r="U46" s="214"/>
      <c r="V46" s="222"/>
      <c r="X46" s="264"/>
    </row>
    <row r="47" spans="1:24" ht="17.25" customHeight="1" thickBot="1">
      <c r="A47" s="270" t="s">
        <v>181</v>
      </c>
      <c r="B47" s="271"/>
      <c r="C47" s="272"/>
      <c r="D47" s="272"/>
      <c r="E47" s="272"/>
      <c r="F47" s="408" t="s">
        <v>148</v>
      </c>
      <c r="G47" s="409"/>
      <c r="H47" s="410"/>
      <c r="J47" s="328" t="s">
        <v>335</v>
      </c>
      <c r="K47" s="329" t="s">
        <v>255</v>
      </c>
      <c r="L47" s="330">
        <f>DGET(Padroes!A3:N100,5,J46:K47)</f>
        <v>18006.62</v>
      </c>
      <c r="M47" s="269"/>
      <c r="N47" s="214"/>
      <c r="O47" s="214"/>
      <c r="P47" s="214" t="str">
        <f t="shared" si="12"/>
        <v/>
      </c>
      <c r="Q47" s="214"/>
      <c r="R47" s="214"/>
      <c r="S47" s="223"/>
      <c r="T47" s="214">
        <f t="shared" si="9"/>
        <v>3.0000000000000001E-3</v>
      </c>
      <c r="U47" s="214"/>
      <c r="V47" s="222"/>
      <c r="X47" s="264"/>
    </row>
    <row r="48" spans="1:24" ht="17.25" customHeight="1">
      <c r="A48" s="395" t="s">
        <v>276</v>
      </c>
      <c r="B48" s="396"/>
      <c r="C48" s="397"/>
      <c r="D48" s="364"/>
      <c r="E48" s="365"/>
      <c r="F48" s="276"/>
      <c r="G48" s="411"/>
      <c r="H48" s="412"/>
      <c r="J48" s="325" t="s">
        <v>68</v>
      </c>
      <c r="K48" s="326" t="s">
        <v>50</v>
      </c>
      <c r="L48" s="327" t="s">
        <v>261</v>
      </c>
      <c r="M48" s="269"/>
      <c r="N48" s="214"/>
      <c r="O48" s="214"/>
      <c r="P48" s="214" t="str">
        <f t="shared" si="12"/>
        <v/>
      </c>
      <c r="Q48" s="214"/>
      <c r="R48" s="214"/>
      <c r="S48" s="223"/>
      <c r="T48" s="214" t="str">
        <f t="shared" si="9"/>
        <v/>
      </c>
      <c r="U48" s="214"/>
      <c r="V48" s="222"/>
      <c r="X48" s="264"/>
    </row>
    <row r="49" spans="1:24" ht="17.25" customHeight="1" thickBot="1">
      <c r="A49" s="359"/>
      <c r="B49" s="360" t="s">
        <v>277</v>
      </c>
      <c r="C49" s="361" t="s">
        <v>278</v>
      </c>
      <c r="D49" s="364"/>
      <c r="E49" s="365"/>
      <c r="F49" s="390"/>
      <c r="G49" s="391"/>
      <c r="H49" s="392"/>
      <c r="J49" s="328" t="s">
        <v>335</v>
      </c>
      <c r="K49" s="329" t="s">
        <v>285</v>
      </c>
      <c r="L49" s="330">
        <f>DGET(Padroes!A3:N100,5,J48:K49)</f>
        <v>19004.78</v>
      </c>
      <c r="M49" s="269"/>
      <c r="N49" s="214"/>
      <c r="O49" s="214"/>
      <c r="P49" s="214"/>
      <c r="Q49" s="214"/>
      <c r="R49" s="214"/>
      <c r="S49" s="223"/>
      <c r="T49" s="214" t="str">
        <f t="shared" si="9"/>
        <v/>
      </c>
      <c r="U49" s="214"/>
      <c r="V49" s="222"/>
      <c r="X49" s="264"/>
    </row>
    <row r="50" spans="1:24" ht="17.25" customHeight="1">
      <c r="A50" s="359">
        <v>1</v>
      </c>
      <c r="B50" s="368">
        <v>20.3</v>
      </c>
      <c r="C50" s="368">
        <v>20.2</v>
      </c>
      <c r="D50" s="341"/>
      <c r="E50" s="365"/>
      <c r="F50" s="413"/>
      <c r="G50" s="411"/>
      <c r="H50" s="414"/>
      <c r="J50" s="325" t="s">
        <v>68</v>
      </c>
      <c r="K50" s="326" t="s">
        <v>50</v>
      </c>
      <c r="L50" s="327" t="s">
        <v>261</v>
      </c>
      <c r="M50" s="269"/>
      <c r="N50" s="214"/>
      <c r="O50" s="214"/>
      <c r="P50" s="214"/>
      <c r="Q50" s="214"/>
      <c r="R50" s="214"/>
      <c r="S50" s="223"/>
      <c r="T50" s="214" t="str">
        <f t="shared" si="9"/>
        <v/>
      </c>
      <c r="U50" s="214"/>
      <c r="V50" s="222"/>
      <c r="X50" s="264"/>
    </row>
    <row r="51" spans="1:24" ht="17.25" customHeight="1" thickBot="1">
      <c r="A51" s="362">
        <v>2</v>
      </c>
      <c r="B51" s="368">
        <v>20.2</v>
      </c>
      <c r="C51" s="368">
        <v>20.2</v>
      </c>
      <c r="D51" s="341"/>
      <c r="E51" s="365"/>
      <c r="F51" s="393" t="s">
        <v>280</v>
      </c>
      <c r="G51" s="393"/>
      <c r="H51" s="394"/>
      <c r="J51" s="328" t="s">
        <v>335</v>
      </c>
      <c r="K51" s="329" t="s">
        <v>256</v>
      </c>
      <c r="L51" s="330">
        <f>DGET(Padroes!A3:N100,5,J50:K51)</f>
        <v>20006.84</v>
      </c>
      <c r="M51" s="269"/>
      <c r="X51" s="264"/>
    </row>
    <row r="52" spans="1:24" ht="17.25" customHeight="1">
      <c r="A52" s="362">
        <v>3</v>
      </c>
      <c r="B52" s="368">
        <v>20.2</v>
      </c>
      <c r="C52" s="368">
        <v>20.2</v>
      </c>
      <c r="D52" s="341" t="s">
        <v>263</v>
      </c>
      <c r="E52" s="340">
        <v>0.05</v>
      </c>
      <c r="F52" s="393"/>
      <c r="G52" s="393"/>
      <c r="H52" s="394"/>
      <c r="J52" s="325" t="s">
        <v>68</v>
      </c>
      <c r="K52" s="326" t="s">
        <v>50</v>
      </c>
      <c r="L52" s="327" t="s">
        <v>261</v>
      </c>
      <c r="M52" s="269"/>
      <c r="X52" s="264"/>
    </row>
    <row r="53" spans="1:24" ht="17.25" customHeight="1" thickBot="1">
      <c r="A53" s="363">
        <v>4</v>
      </c>
      <c r="B53" s="368"/>
      <c r="C53" s="368"/>
      <c r="D53" s="341" t="s">
        <v>264</v>
      </c>
      <c r="E53" s="340">
        <v>200</v>
      </c>
      <c r="F53" s="366" t="s">
        <v>263</v>
      </c>
      <c r="G53" s="393"/>
      <c r="H53" s="394"/>
      <c r="J53" s="328" t="s">
        <v>335</v>
      </c>
      <c r="K53" s="329" t="s">
        <v>286</v>
      </c>
      <c r="L53" s="330">
        <f>DGET(Padroes!A3:N100,5,J52:K53)</f>
        <v>21004.79</v>
      </c>
      <c r="M53" s="281"/>
      <c r="X53" s="265"/>
    </row>
    <row r="54" spans="1:24" ht="17.25" customHeight="1">
      <c r="A54" s="363">
        <v>5</v>
      </c>
      <c r="B54" s="368"/>
      <c r="C54" s="368"/>
      <c r="D54" s="342" t="s">
        <v>102</v>
      </c>
      <c r="E54" s="340">
        <v>1E-3</v>
      </c>
      <c r="F54" s="366" t="s">
        <v>264</v>
      </c>
      <c r="G54" s="393"/>
      <c r="H54" s="394"/>
      <c r="J54" s="325" t="s">
        <v>68</v>
      </c>
      <c r="K54" s="326" t="s">
        <v>50</v>
      </c>
      <c r="L54" s="327" t="s">
        <v>261</v>
      </c>
      <c r="M54" s="267"/>
      <c r="X54" s="284"/>
    </row>
    <row r="55" spans="1:24" ht="17.25" customHeight="1" thickBot="1">
      <c r="A55" s="363">
        <v>6</v>
      </c>
      <c r="B55" s="368"/>
      <c r="C55" s="368"/>
      <c r="D55" s="286"/>
      <c r="E55" s="287"/>
      <c r="F55" s="288"/>
      <c r="G55" s="289"/>
      <c r="H55" s="290"/>
      <c r="J55" s="328" t="s">
        <v>335</v>
      </c>
      <c r="K55" s="329" t="s">
        <v>257</v>
      </c>
      <c r="L55" s="330">
        <f>DGET(Padroes!A3:N100,5,J54:K55)</f>
        <v>22007.83</v>
      </c>
      <c r="M55" s="269"/>
      <c r="X55" s="265"/>
    </row>
    <row r="56" spans="1:24" ht="18" customHeight="1" thickBot="1">
      <c r="A56" s="298"/>
      <c r="B56" s="286">
        <f>AVERAGE(B50:B54)</f>
        <v>20.233333333333334</v>
      </c>
      <c r="C56" s="286">
        <f>AVERAGE(C50:C54)</f>
        <v>20.2</v>
      </c>
      <c r="D56" s="166"/>
      <c r="E56" s="166"/>
      <c r="F56" s="166"/>
      <c r="G56" s="162" t="s">
        <v>118</v>
      </c>
      <c r="H56" s="303" t="s">
        <v>119</v>
      </c>
      <c r="J56" s="325" t="s">
        <v>68</v>
      </c>
      <c r="K56" s="326" t="s">
        <v>50</v>
      </c>
      <c r="L56" s="327" t="s">
        <v>261</v>
      </c>
      <c r="M56" s="291"/>
      <c r="X56" s="264"/>
    </row>
    <row r="57" spans="1:24" ht="18" customHeight="1" thickBot="1">
      <c r="A57" s="298"/>
      <c r="B57" s="166"/>
      <c r="C57" s="406" t="s">
        <v>120</v>
      </c>
      <c r="D57" s="407"/>
      <c r="E57" s="407"/>
      <c r="F57" s="407"/>
      <c r="G57" s="164" t="s">
        <v>121</v>
      </c>
      <c r="H57" s="299" t="s">
        <v>122</v>
      </c>
      <c r="J57" s="328" t="s">
        <v>335</v>
      </c>
      <c r="K57" s="329" t="s">
        <v>287</v>
      </c>
      <c r="L57" s="330">
        <f>DGET(Padroes!A3:N116,5,J56:K57)</f>
        <v>23004.57</v>
      </c>
      <c r="M57" s="291"/>
      <c r="X57" s="264"/>
    </row>
    <row r="58" spans="1:24" ht="18" customHeight="1">
      <c r="A58" s="298"/>
      <c r="B58" s="166"/>
      <c r="C58" s="166"/>
      <c r="D58" s="166"/>
      <c r="E58" s="166"/>
      <c r="F58" s="166"/>
      <c r="G58" s="167" t="s">
        <v>123</v>
      </c>
      <c r="H58" s="300"/>
      <c r="J58" s="325" t="s">
        <v>68</v>
      </c>
      <c r="K58" s="326" t="s">
        <v>50</v>
      </c>
      <c r="L58" s="327" t="s">
        <v>261</v>
      </c>
      <c r="M58" s="291"/>
      <c r="X58" s="264"/>
    </row>
    <row r="59" spans="1:24" ht="18" customHeight="1" thickBot="1">
      <c r="A59" s="298"/>
      <c r="B59" s="166"/>
      <c r="C59" s="166"/>
      <c r="D59" s="166"/>
      <c r="E59" s="166"/>
      <c r="F59" s="301"/>
      <c r="G59" s="301"/>
      <c r="H59" s="302"/>
      <c r="J59" s="328" t="s">
        <v>335</v>
      </c>
      <c r="K59" s="329" t="s">
        <v>258</v>
      </c>
      <c r="L59" s="330">
        <f>DGET(Padroes!A3:N118,5,J58:K59)</f>
        <v>25006.83</v>
      </c>
      <c r="M59" s="291"/>
      <c r="X59" s="264"/>
    </row>
    <row r="60" spans="1:24" ht="17.100000000000001" customHeight="1">
      <c r="A60" s="41" t="s">
        <v>124</v>
      </c>
      <c r="B60" s="415"/>
      <c r="C60" s="415"/>
      <c r="D60" s="415"/>
      <c r="E60" s="415"/>
      <c r="F60" s="415"/>
      <c r="G60" s="416" t="s">
        <v>125</v>
      </c>
      <c r="H60" s="417"/>
      <c r="J60" s="325" t="s">
        <v>68</v>
      </c>
      <c r="K60" s="326" t="s">
        <v>50</v>
      </c>
      <c r="L60" s="327" t="s">
        <v>261</v>
      </c>
      <c r="M60" s="291"/>
      <c r="X60" s="264"/>
    </row>
    <row r="61" spans="1:24" ht="17.100000000000001" customHeight="1" thickBot="1">
      <c r="A61" s="42" t="s">
        <v>126</v>
      </c>
      <c r="B61" s="43"/>
      <c r="C61" s="44" t="str">
        <f>C6</f>
        <v>Não aplicável</v>
      </c>
      <c r="D61" s="45"/>
      <c r="E61" s="46" t="s">
        <v>127</v>
      </c>
      <c r="F61" s="47" t="s">
        <v>128</v>
      </c>
      <c r="G61" s="47" t="s">
        <v>129</v>
      </c>
      <c r="H61" s="59" t="s">
        <v>130</v>
      </c>
      <c r="J61" s="328" t="s">
        <v>335</v>
      </c>
      <c r="K61" s="329" t="s">
        <v>287</v>
      </c>
      <c r="L61" s="330" t="e">
        <f>DGET(Padroes!A23:N120,5,J60:K61)</f>
        <v>#VALUE!</v>
      </c>
      <c r="M61" s="291"/>
      <c r="X61" s="264"/>
    </row>
    <row r="62" spans="1:24" ht="17.100000000000001" customHeight="1">
      <c r="A62" s="48" t="s">
        <v>131</v>
      </c>
      <c r="B62" s="49"/>
      <c r="C62" s="50"/>
      <c r="D62" s="51"/>
      <c r="E62" s="52"/>
      <c r="F62" s="53"/>
      <c r="G62" s="53"/>
      <c r="H62" s="54"/>
      <c r="J62" s="325" t="s">
        <v>68</v>
      </c>
      <c r="K62" s="326" t="s">
        <v>50</v>
      </c>
      <c r="L62" s="327" t="s">
        <v>261</v>
      </c>
      <c r="M62" s="291"/>
      <c r="X62" s="264"/>
    </row>
    <row r="63" spans="1:24" ht="17.100000000000001" customHeight="1" thickBot="1">
      <c r="A63" s="48" t="s">
        <v>132</v>
      </c>
      <c r="B63" s="49"/>
      <c r="C63" s="50"/>
      <c r="D63" s="58"/>
      <c r="E63" s="403"/>
      <c r="F63" s="404"/>
      <c r="G63" s="404"/>
      <c r="H63" s="405"/>
      <c r="J63" s="328" t="s">
        <v>335</v>
      </c>
      <c r="K63" s="329" t="s">
        <v>287</v>
      </c>
      <c r="L63" s="330" t="e">
        <f>DGET(Padroes!A25:N122,5,J62:K63)</f>
        <v>#VALUE!</v>
      </c>
      <c r="M63" s="291"/>
      <c r="X63" s="264"/>
    </row>
    <row r="64" spans="1:24" ht="17.100000000000001" customHeight="1">
      <c r="A64" s="48" t="s">
        <v>137</v>
      </c>
      <c r="B64" s="49"/>
      <c r="C64" s="43"/>
      <c r="D64" s="50"/>
      <c r="E64" s="47"/>
      <c r="F64" s="47"/>
      <c r="G64" s="47"/>
      <c r="H64" s="59"/>
      <c r="J64" s="325" t="s">
        <v>68</v>
      </c>
      <c r="K64" s="326" t="s">
        <v>50</v>
      </c>
      <c r="L64" s="327" t="s">
        <v>261</v>
      </c>
      <c r="M64" s="291"/>
      <c r="X64" s="264"/>
    </row>
    <row r="65" spans="1:24" ht="17.100000000000001" customHeight="1" thickBot="1">
      <c r="A65" s="48" t="s">
        <v>151</v>
      </c>
      <c r="B65" s="49"/>
      <c r="C65" s="43"/>
      <c r="D65" s="50"/>
      <c r="E65" s="47"/>
      <c r="F65" s="60"/>
      <c r="G65" s="53"/>
      <c r="H65" s="61"/>
      <c r="J65" s="328" t="s">
        <v>335</v>
      </c>
      <c r="K65" s="329" t="s">
        <v>287</v>
      </c>
      <c r="L65" s="330" t="e">
        <f>DGET(Padroes!A27:N124,5,J64:K65)</f>
        <v>#VALUE!</v>
      </c>
      <c r="M65" s="291"/>
      <c r="X65" s="264"/>
    </row>
    <row r="66" spans="1:24" ht="17.100000000000001" customHeight="1">
      <c r="A66" s="62" t="s">
        <v>212</v>
      </c>
      <c r="B66" s="63"/>
      <c r="C66" s="63"/>
      <c r="D66" s="64"/>
      <c r="E66" s="47"/>
      <c r="F66" s="60"/>
      <c r="G66" s="53"/>
      <c r="H66" s="61"/>
      <c r="J66" s="325" t="s">
        <v>68</v>
      </c>
      <c r="K66" s="326" t="s">
        <v>50</v>
      </c>
      <c r="L66" s="327" t="s">
        <v>261</v>
      </c>
      <c r="M66" s="291"/>
      <c r="X66" s="264"/>
    </row>
    <row r="67" spans="1:24" ht="17.100000000000001" customHeight="1" thickBot="1">
      <c r="A67" s="65" t="s">
        <v>163</v>
      </c>
      <c r="B67" s="66">
        <f>ciclo</f>
        <v>3</v>
      </c>
      <c r="C67" s="46"/>
      <c r="D67" s="67"/>
      <c r="E67" s="68"/>
      <c r="F67" s="293"/>
      <c r="G67" s="33"/>
      <c r="H67" s="34"/>
      <c r="J67" s="328" t="s">
        <v>335</v>
      </c>
      <c r="K67" s="329" t="s">
        <v>287</v>
      </c>
      <c r="L67" s="330" t="e">
        <f>DGET(Padroes!A29:N126,5,J66:K67)</f>
        <v>#VALUE!</v>
      </c>
      <c r="M67" s="291"/>
      <c r="X67" s="264"/>
    </row>
    <row r="68" spans="1:24" ht="17.100000000000001" customHeight="1">
      <c r="A68" s="65" t="s">
        <v>168</v>
      </c>
      <c r="B68" s="69"/>
      <c r="C68" s="70"/>
      <c r="D68" s="71"/>
      <c r="E68" s="68"/>
      <c r="F68" s="72"/>
      <c r="G68" s="73"/>
      <c r="H68" s="74"/>
      <c r="J68" s="325" t="s">
        <v>68</v>
      </c>
      <c r="K68" s="326" t="s">
        <v>50</v>
      </c>
      <c r="L68" s="327" t="s">
        <v>261</v>
      </c>
      <c r="M68" s="291"/>
      <c r="X68" s="264"/>
    </row>
    <row r="69" spans="1:24" ht="17.100000000000001" customHeight="1" thickBot="1">
      <c r="A69" s="75"/>
      <c r="B69" s="76" t="s">
        <v>171</v>
      </c>
      <c r="C69" s="376" t="s">
        <v>172</v>
      </c>
      <c r="D69" s="377"/>
      <c r="E69" s="377"/>
      <c r="F69" s="377"/>
      <c r="G69" s="377"/>
      <c r="H69" s="382"/>
      <c r="I69" s="317"/>
      <c r="J69" s="328" t="s">
        <v>335</v>
      </c>
      <c r="K69" s="329" t="s">
        <v>287</v>
      </c>
      <c r="L69" s="330" t="e">
        <f>DGET(Padroes!A31:N128,5,J68:K69)</f>
        <v>#VALUE!</v>
      </c>
      <c r="M69" s="291"/>
      <c r="X69" s="264"/>
    </row>
    <row r="70" spans="1:24" ht="17.100000000000001" customHeight="1">
      <c r="A70" s="77" t="s">
        <v>173</v>
      </c>
      <c r="B70" s="78" t="s">
        <v>174</v>
      </c>
      <c r="C70" s="383" t="s">
        <v>175</v>
      </c>
      <c r="D70" s="384"/>
      <c r="E70" s="384"/>
      <c r="F70" s="384"/>
      <c r="G70" s="384"/>
      <c r="H70" s="385"/>
      <c r="I70" s="317"/>
      <c r="J70" s="325" t="s">
        <v>68</v>
      </c>
      <c r="K70" s="326" t="s">
        <v>50</v>
      </c>
      <c r="L70" s="327" t="s">
        <v>261</v>
      </c>
      <c r="M70" s="291"/>
      <c r="X70" s="264"/>
    </row>
    <row r="71" spans="1:24" ht="17.100000000000001" customHeight="1" thickBot="1">
      <c r="A71" s="79" t="s">
        <v>178</v>
      </c>
      <c r="B71" s="80" t="s">
        <v>161</v>
      </c>
      <c r="C71" s="47"/>
      <c r="D71" s="47"/>
      <c r="E71" s="47"/>
      <c r="F71" s="46"/>
      <c r="G71" s="81"/>
      <c r="H71" s="82"/>
      <c r="J71" s="328" t="s">
        <v>335</v>
      </c>
      <c r="K71" s="329" t="s">
        <v>287</v>
      </c>
      <c r="L71" s="330" t="e">
        <f>DGET(Padroes!A33:N130,5,J70:K71)</f>
        <v>#VALUE!</v>
      </c>
      <c r="M71" s="291"/>
      <c r="X71" s="264"/>
    </row>
    <row r="72" spans="1:24" ht="17.100000000000001" customHeight="1">
      <c r="A72" s="240">
        <v>1</v>
      </c>
      <c r="B72" s="332"/>
      <c r="C72" s="333"/>
      <c r="D72" s="333"/>
      <c r="E72" s="333"/>
      <c r="F72" s="333"/>
      <c r="G72" s="337"/>
      <c r="H72" s="334"/>
      <c r="J72" s="325" t="s">
        <v>68</v>
      </c>
      <c r="K72" s="326" t="s">
        <v>50</v>
      </c>
      <c r="L72" s="327" t="s">
        <v>261</v>
      </c>
    </row>
    <row r="73" spans="1:24" ht="17.100000000000001" customHeight="1" thickBot="1">
      <c r="A73" s="240">
        <v>2</v>
      </c>
      <c r="B73" s="332"/>
      <c r="C73" s="333"/>
      <c r="D73" s="333"/>
      <c r="E73" s="333"/>
      <c r="F73" s="333"/>
      <c r="G73" s="333"/>
      <c r="H73" s="334"/>
      <c r="J73" s="328" t="s">
        <v>335</v>
      </c>
      <c r="K73" s="329" t="s">
        <v>287</v>
      </c>
      <c r="L73" s="330" t="e">
        <f>DGET(Padroes!A35:N132,5,J72:K73)</f>
        <v>#VALUE!</v>
      </c>
    </row>
    <row r="74" spans="1:24" ht="17.100000000000001" customHeight="1">
      <c r="A74" s="240">
        <v>3</v>
      </c>
      <c r="B74" s="332"/>
      <c r="C74" s="333"/>
      <c r="D74" s="333"/>
      <c r="E74" s="333"/>
      <c r="F74" s="333"/>
      <c r="G74" s="333"/>
      <c r="H74" s="334"/>
      <c r="J74" s="325" t="s">
        <v>68</v>
      </c>
      <c r="K74" s="326" t="s">
        <v>50</v>
      </c>
      <c r="L74" s="327" t="s">
        <v>261</v>
      </c>
    </row>
    <row r="75" spans="1:24" ht="17.100000000000001" customHeight="1" thickBot="1">
      <c r="A75" s="240">
        <v>4</v>
      </c>
      <c r="B75" s="332"/>
      <c r="C75" s="333"/>
      <c r="D75" s="333"/>
      <c r="E75" s="333"/>
      <c r="F75" s="333"/>
      <c r="G75" s="333"/>
      <c r="H75" s="334"/>
      <c r="J75" s="328" t="s">
        <v>335</v>
      </c>
      <c r="K75" s="329" t="s">
        <v>287</v>
      </c>
      <c r="L75" s="330" t="e">
        <f>DGET(Padroes!A37:N134,5,J74:K75)</f>
        <v>#VALUE!</v>
      </c>
    </row>
    <row r="76" spans="1:24" ht="17.100000000000001" customHeight="1">
      <c r="A76" s="240">
        <v>5</v>
      </c>
      <c r="B76" s="332"/>
      <c r="C76" s="333"/>
      <c r="D76" s="333"/>
      <c r="E76" s="333"/>
      <c r="F76" s="333"/>
      <c r="G76" s="333"/>
      <c r="H76" s="334"/>
      <c r="J76" s="325" t="s">
        <v>68</v>
      </c>
      <c r="K76" s="326" t="s">
        <v>50</v>
      </c>
      <c r="L76" s="327" t="s">
        <v>261</v>
      </c>
    </row>
    <row r="77" spans="1:24" ht="17.100000000000001" customHeight="1" thickBot="1">
      <c r="A77" s="240">
        <v>6</v>
      </c>
      <c r="B77" s="332"/>
      <c r="C77" s="333"/>
      <c r="D77" s="333"/>
      <c r="E77" s="333"/>
      <c r="F77" s="333"/>
      <c r="G77" s="333"/>
      <c r="H77" s="334"/>
      <c r="J77" s="328" t="s">
        <v>335</v>
      </c>
      <c r="K77" s="329" t="s">
        <v>287</v>
      </c>
      <c r="L77" s="330" t="e">
        <f>DGET(Padroes!A39:N136,5,J76:K77)</f>
        <v>#VALUE!</v>
      </c>
    </row>
    <row r="78" spans="1:24" ht="17.100000000000001" customHeight="1">
      <c r="A78" s="240">
        <v>7</v>
      </c>
      <c r="B78" s="332"/>
      <c r="C78" s="333"/>
      <c r="D78" s="333"/>
      <c r="E78" s="333"/>
      <c r="F78" s="333"/>
      <c r="G78" s="333"/>
      <c r="H78" s="334"/>
      <c r="J78" s="325" t="s">
        <v>68</v>
      </c>
      <c r="K78" s="326" t="s">
        <v>50</v>
      </c>
      <c r="L78" s="327" t="s">
        <v>261</v>
      </c>
    </row>
    <row r="79" spans="1:24" ht="17.100000000000001" customHeight="1" thickBot="1">
      <c r="A79" s="240">
        <v>8</v>
      </c>
      <c r="B79" s="332"/>
      <c r="C79" s="333"/>
      <c r="D79" s="333"/>
      <c r="E79" s="333"/>
      <c r="F79" s="333"/>
      <c r="G79" s="333"/>
      <c r="H79" s="334"/>
      <c r="J79" s="328" t="s">
        <v>335</v>
      </c>
      <c r="K79" s="329" t="s">
        <v>287</v>
      </c>
      <c r="L79" s="330" t="e">
        <f>DGET(Padroes!A41:N138,5,J78:K79)</f>
        <v>#VALUE!</v>
      </c>
    </row>
    <row r="80" spans="1:24" ht="17.100000000000001" customHeight="1">
      <c r="A80" s="240">
        <v>9</v>
      </c>
      <c r="B80" s="332"/>
      <c r="C80" s="333"/>
      <c r="D80" s="333"/>
      <c r="E80" s="333"/>
      <c r="F80" s="333"/>
      <c r="G80" s="333"/>
      <c r="H80" s="334"/>
      <c r="J80" s="325" t="s">
        <v>68</v>
      </c>
      <c r="K80" s="326" t="s">
        <v>50</v>
      </c>
      <c r="L80" s="327" t="s">
        <v>261</v>
      </c>
    </row>
    <row r="81" spans="1:13" ht="17.100000000000001" customHeight="1" thickBot="1">
      <c r="A81" s="240">
        <v>10</v>
      </c>
      <c r="B81" s="332"/>
      <c r="C81" s="333"/>
      <c r="D81" s="333"/>
      <c r="E81" s="333"/>
      <c r="F81" s="333"/>
      <c r="G81" s="333"/>
      <c r="H81" s="334"/>
      <c r="J81" s="328" t="s">
        <v>335</v>
      </c>
      <c r="K81" s="329" t="s">
        <v>287</v>
      </c>
      <c r="L81" s="330" t="e">
        <f>DGET(Padroes!A43:N140,5,J80:K81)</f>
        <v>#VALUE!</v>
      </c>
    </row>
    <row r="82" spans="1:13" ht="17.100000000000001" customHeight="1">
      <c r="A82" s="240">
        <v>11</v>
      </c>
      <c r="B82" s="332"/>
      <c r="C82" s="333"/>
      <c r="D82" s="333"/>
      <c r="E82" s="333"/>
      <c r="F82" s="333"/>
      <c r="G82" s="333"/>
      <c r="H82" s="338"/>
      <c r="J82" s="325" t="s">
        <v>68</v>
      </c>
      <c r="K82" s="326" t="s">
        <v>50</v>
      </c>
      <c r="L82" s="327" t="s">
        <v>261</v>
      </c>
    </row>
    <row r="83" spans="1:13" ht="17.100000000000001" customHeight="1" thickBot="1">
      <c r="A83" s="240">
        <v>12</v>
      </c>
      <c r="B83" s="332"/>
      <c r="C83" s="333"/>
      <c r="D83" s="333"/>
      <c r="E83" s="333"/>
      <c r="F83" s="333"/>
      <c r="G83" s="333"/>
      <c r="H83" s="335"/>
      <c r="J83" s="328" t="s">
        <v>335</v>
      </c>
      <c r="K83" s="329" t="s">
        <v>287</v>
      </c>
      <c r="L83" s="330" t="e">
        <f>DGET(Padroes!A45:N142,5,J82:K83)</f>
        <v>#VALUE!</v>
      </c>
    </row>
    <row r="84" spans="1:13" ht="17.100000000000001" customHeight="1">
      <c r="A84" s="240">
        <v>13</v>
      </c>
      <c r="B84" s="332"/>
      <c r="C84" s="333"/>
      <c r="D84" s="333"/>
      <c r="E84" s="333"/>
      <c r="F84" s="333"/>
      <c r="G84" s="333"/>
      <c r="H84" s="335"/>
      <c r="J84" s="325" t="s">
        <v>68</v>
      </c>
      <c r="K84" s="326" t="s">
        <v>50</v>
      </c>
      <c r="L84" s="327" t="s">
        <v>261</v>
      </c>
    </row>
    <row r="85" spans="1:13" ht="17.100000000000001" customHeight="1" thickBot="1">
      <c r="A85" s="240">
        <v>14</v>
      </c>
      <c r="B85" s="332"/>
      <c r="C85" s="333"/>
      <c r="D85" s="333"/>
      <c r="E85" s="333"/>
      <c r="F85" s="333"/>
      <c r="G85" s="333"/>
      <c r="H85" s="335"/>
      <c r="J85" s="328" t="s">
        <v>335</v>
      </c>
      <c r="K85" s="329" t="s">
        <v>287</v>
      </c>
      <c r="L85" s="330" t="e">
        <f>DGET(Padroes!A47:N144,5,J84:K85)</f>
        <v>#VALUE!</v>
      </c>
    </row>
    <row r="86" spans="1:13" ht="17.100000000000001" customHeight="1">
      <c r="A86" s="240">
        <v>15</v>
      </c>
      <c r="B86" s="332"/>
      <c r="C86" s="333"/>
      <c r="D86" s="333"/>
      <c r="E86" s="333"/>
      <c r="F86" s="333"/>
      <c r="G86" s="333"/>
      <c r="H86" s="336"/>
      <c r="J86" s="325" t="s">
        <v>68</v>
      </c>
      <c r="K86" s="326" t="s">
        <v>50</v>
      </c>
      <c r="L86" s="327" t="s">
        <v>261</v>
      </c>
    </row>
    <row r="87" spans="1:13" ht="17.100000000000001" customHeight="1" thickBot="1">
      <c r="A87" s="240">
        <v>16</v>
      </c>
      <c r="B87" s="332"/>
      <c r="C87" s="333"/>
      <c r="D87" s="333"/>
      <c r="E87" s="333"/>
      <c r="F87" s="333"/>
      <c r="G87" s="333"/>
      <c r="H87" s="336"/>
      <c r="J87" s="328" t="s">
        <v>335</v>
      </c>
      <c r="K87" s="329" t="s">
        <v>287</v>
      </c>
      <c r="L87" s="330" t="e">
        <f>DGET(Padroes!A49:N146,5,J86:K87)</f>
        <v>#VALUE!</v>
      </c>
    </row>
    <row r="88" spans="1:13" ht="17.100000000000001" customHeight="1">
      <c r="A88" s="240">
        <v>17</v>
      </c>
      <c r="B88" s="332"/>
      <c r="C88" s="333"/>
      <c r="D88" s="333"/>
      <c r="E88" s="333"/>
      <c r="F88" s="333"/>
      <c r="G88" s="333"/>
      <c r="H88" s="336"/>
      <c r="J88" s="325" t="s">
        <v>68</v>
      </c>
      <c r="K88" s="326" t="s">
        <v>50</v>
      </c>
      <c r="L88" s="327" t="s">
        <v>261</v>
      </c>
      <c r="M88" s="292"/>
    </row>
    <row r="89" spans="1:13" ht="17.100000000000001" customHeight="1" thickBot="1">
      <c r="A89" s="240">
        <v>18</v>
      </c>
      <c r="B89" s="332"/>
      <c r="C89" s="333"/>
      <c r="D89" s="333"/>
      <c r="E89" s="333"/>
      <c r="F89" s="333"/>
      <c r="G89" s="333"/>
      <c r="H89" s="336"/>
      <c r="J89" s="328" t="s">
        <v>335</v>
      </c>
      <c r="K89" s="329" t="s">
        <v>287</v>
      </c>
      <c r="L89" s="330" t="e">
        <f>DGET(Padroes!A51:N148,5,J88:K89)</f>
        <v>#VALUE!</v>
      </c>
      <c r="M89" s="292"/>
    </row>
    <row r="90" spans="1:13" ht="17.100000000000001" customHeight="1">
      <c r="A90" s="240">
        <v>19</v>
      </c>
      <c r="B90" s="332"/>
      <c r="C90" s="333"/>
      <c r="D90" s="333"/>
      <c r="E90" s="333"/>
      <c r="F90" s="333"/>
      <c r="G90" s="333"/>
      <c r="H90" s="336"/>
      <c r="J90" s="325" t="s">
        <v>68</v>
      </c>
      <c r="K90" s="326" t="s">
        <v>50</v>
      </c>
      <c r="L90" s="327" t="s">
        <v>261</v>
      </c>
    </row>
    <row r="91" spans="1:13" ht="17.100000000000001" customHeight="1" thickBot="1">
      <c r="A91" s="240">
        <v>20</v>
      </c>
      <c r="B91" s="332"/>
      <c r="C91" s="333"/>
      <c r="D91" s="333"/>
      <c r="E91" s="333"/>
      <c r="F91" s="333"/>
      <c r="G91" s="333"/>
      <c r="H91" s="335"/>
      <c r="J91" s="328" t="s">
        <v>335</v>
      </c>
      <c r="K91" s="329" t="s">
        <v>287</v>
      </c>
      <c r="L91" s="330" t="e">
        <f>DGET(Padroes!A53:N150,5,J90:K91)</f>
        <v>#VALUE!</v>
      </c>
    </row>
    <row r="92" spans="1:13" ht="15" customHeight="1">
      <c r="A92" s="270" t="s">
        <v>181</v>
      </c>
      <c r="B92" s="271"/>
      <c r="C92" s="272"/>
      <c r="D92" s="272"/>
      <c r="E92" s="272"/>
      <c r="F92" s="408" t="s">
        <v>148</v>
      </c>
      <c r="G92" s="409"/>
      <c r="H92" s="410"/>
      <c r="J92" s="325" t="s">
        <v>68</v>
      </c>
      <c r="K92" s="326" t="s">
        <v>50</v>
      </c>
      <c r="L92" s="327" t="s">
        <v>261</v>
      </c>
    </row>
    <row r="93" spans="1:13" ht="15" customHeight="1" thickBot="1">
      <c r="A93" s="304"/>
      <c r="B93" s="183"/>
      <c r="C93" s="183"/>
      <c r="D93" s="275"/>
      <c r="E93" s="275"/>
      <c r="F93" s="276"/>
      <c r="G93" s="411"/>
      <c r="H93" s="412"/>
      <c r="J93" s="328" t="s">
        <v>335</v>
      </c>
      <c r="K93" s="329" t="s">
        <v>287</v>
      </c>
      <c r="L93" s="330" t="e">
        <f>DGET(Padroes!A55:N152,5,J92:K93)</f>
        <v>#VALUE!</v>
      </c>
    </row>
    <row r="94" spans="1:13" ht="15.75" customHeight="1">
      <c r="A94" s="273"/>
      <c r="B94" s="274"/>
      <c r="C94" s="275"/>
      <c r="D94" s="275"/>
      <c r="E94" s="275"/>
      <c r="F94" s="390">
        <f>F49</f>
        <v>0</v>
      </c>
      <c r="G94" s="411"/>
      <c r="H94" s="414"/>
      <c r="J94" s="325" t="s">
        <v>68</v>
      </c>
      <c r="K94" s="326" t="s">
        <v>50</v>
      </c>
      <c r="L94" s="327" t="s">
        <v>261</v>
      </c>
      <c r="M94" s="292"/>
    </row>
    <row r="95" spans="1:13" ht="18.75" customHeight="1" thickBot="1">
      <c r="A95" s="273"/>
      <c r="B95" s="274"/>
      <c r="C95" s="275"/>
      <c r="D95" s="275"/>
      <c r="E95" s="275"/>
      <c r="F95" s="413"/>
      <c r="G95" s="411"/>
      <c r="H95" s="418"/>
      <c r="J95" s="328" t="s">
        <v>335</v>
      </c>
      <c r="K95" s="329" t="s">
        <v>287</v>
      </c>
      <c r="L95" s="330" t="e">
        <f>DGET(Padroes!A57:N154,5,J94:K95)</f>
        <v>#VALUE!</v>
      </c>
      <c r="M95" s="292"/>
    </row>
    <row r="96" spans="1:13" ht="18.75" customHeight="1">
      <c r="A96" s="277"/>
      <c r="B96" s="278"/>
      <c r="C96" s="278"/>
      <c r="D96" s="278"/>
      <c r="E96" s="278"/>
      <c r="F96" s="413"/>
      <c r="G96" s="411"/>
      <c r="H96" s="418"/>
      <c r="J96" s="325" t="s">
        <v>68</v>
      </c>
      <c r="K96" s="326" t="s">
        <v>50</v>
      </c>
      <c r="L96" s="327" t="s">
        <v>261</v>
      </c>
    </row>
    <row r="97" spans="1:13" ht="18.75" customHeight="1" thickBot="1">
      <c r="A97" s="277"/>
      <c r="B97" s="278"/>
      <c r="C97" s="278"/>
      <c r="D97" s="278"/>
      <c r="E97" s="278"/>
      <c r="F97" s="413"/>
      <c r="G97" s="411"/>
      <c r="H97" s="418"/>
      <c r="J97" s="328" t="s">
        <v>335</v>
      </c>
      <c r="K97" s="329" t="s">
        <v>287</v>
      </c>
      <c r="L97" s="330" t="e">
        <f>DGET(Padroes!A59:N156,5,J96:K97)</f>
        <v>#VALUE!</v>
      </c>
    </row>
    <row r="98" spans="1:13" ht="18.75" customHeight="1">
      <c r="A98" s="279"/>
      <c r="B98" s="280"/>
      <c r="C98" s="280"/>
      <c r="D98" s="280"/>
      <c r="E98" s="280"/>
      <c r="F98" s="413"/>
      <c r="G98" s="411"/>
      <c r="H98" s="418"/>
      <c r="J98" s="325" t="s">
        <v>68</v>
      </c>
      <c r="K98" s="326" t="s">
        <v>50</v>
      </c>
      <c r="L98" s="327" t="s">
        <v>261</v>
      </c>
    </row>
    <row r="99" spans="1:13" ht="18.75" customHeight="1" thickBot="1">
      <c r="A99" s="279"/>
      <c r="B99" s="280"/>
      <c r="C99" s="282"/>
      <c r="D99" s="282"/>
      <c r="E99" s="283"/>
      <c r="F99" s="413"/>
      <c r="G99" s="411"/>
      <c r="H99" s="418"/>
      <c r="J99" s="328" t="s">
        <v>335</v>
      </c>
      <c r="K99" s="329" t="s">
        <v>287</v>
      </c>
      <c r="L99" s="330" t="e">
        <f>DGET(Padroes!A61:N158,5,J98:K99)</f>
        <v>#VALUE!</v>
      </c>
    </row>
    <row r="100" spans="1:13" ht="18.75" customHeight="1" thickBot="1">
      <c r="A100" s="285"/>
      <c r="B100" s="286"/>
      <c r="C100" s="286"/>
      <c r="D100" s="286"/>
      <c r="E100" s="287"/>
      <c r="F100" s="288"/>
      <c r="G100" s="289"/>
      <c r="H100" s="290"/>
      <c r="J100" s="325" t="s">
        <v>68</v>
      </c>
      <c r="K100" s="326" t="s">
        <v>50</v>
      </c>
      <c r="L100" s="327" t="s">
        <v>261</v>
      </c>
      <c r="M100" s="292"/>
    </row>
    <row r="101" spans="1:13" ht="17.100000000000001" customHeight="1" thickBot="1">
      <c r="A101" s="298"/>
      <c r="B101" s="166"/>
      <c r="C101" s="166"/>
      <c r="D101" s="166"/>
      <c r="E101" s="166"/>
      <c r="F101" s="166"/>
      <c r="G101" s="162" t="s">
        <v>118</v>
      </c>
      <c r="H101" s="303" t="s">
        <v>119</v>
      </c>
      <c r="J101" s="328" t="s">
        <v>335</v>
      </c>
      <c r="K101" s="329" t="s">
        <v>287</v>
      </c>
      <c r="L101" s="330" t="e">
        <f>DGET(Padroes!A63:N160,5,J100:K101)</f>
        <v>#VALUE!</v>
      </c>
    </row>
    <row r="102" spans="1:13" ht="17.100000000000001" customHeight="1">
      <c r="A102" s="298"/>
      <c r="B102" s="166"/>
      <c r="C102" s="406" t="s">
        <v>120</v>
      </c>
      <c r="D102" s="407"/>
      <c r="E102" s="407"/>
      <c r="F102" s="407"/>
      <c r="G102" s="164" t="s">
        <v>121</v>
      </c>
      <c r="H102" s="299" t="s">
        <v>122</v>
      </c>
      <c r="J102" s="325" t="s">
        <v>68</v>
      </c>
      <c r="K102" s="326" t="s">
        <v>50</v>
      </c>
      <c r="L102" s="327" t="s">
        <v>261</v>
      </c>
    </row>
    <row r="103" spans="1:13" ht="17.100000000000001" customHeight="1" thickBot="1">
      <c r="A103" s="298"/>
      <c r="B103" s="166"/>
      <c r="C103" s="166"/>
      <c r="D103" s="166"/>
      <c r="E103" s="166"/>
      <c r="F103" s="166"/>
      <c r="G103" s="167" t="s">
        <v>123</v>
      </c>
      <c r="H103" s="300"/>
      <c r="J103" s="328" t="s">
        <v>335</v>
      </c>
      <c r="K103" s="329" t="s">
        <v>287</v>
      </c>
      <c r="L103" s="330" t="e">
        <f>DGET(Padroes!A65:N162,5,J102:K103)</f>
        <v>#VALUE!</v>
      </c>
    </row>
    <row r="104" spans="1:13" ht="17.100000000000001" customHeight="1" thickBot="1">
      <c r="A104" s="298"/>
      <c r="B104" s="166"/>
      <c r="C104" s="166"/>
      <c r="D104" s="166"/>
      <c r="E104" s="166"/>
      <c r="F104" s="301"/>
      <c r="G104" s="301"/>
      <c r="H104" s="302"/>
      <c r="J104" s="325" t="s">
        <v>68</v>
      </c>
      <c r="K104" s="326" t="s">
        <v>50</v>
      </c>
      <c r="L104" s="327" t="s">
        <v>261</v>
      </c>
    </row>
    <row r="105" spans="1:13" ht="17.100000000000001" customHeight="1" thickBot="1">
      <c r="A105" s="41" t="s">
        <v>124</v>
      </c>
      <c r="B105" s="415"/>
      <c r="C105" s="415"/>
      <c r="D105" s="415"/>
      <c r="E105" s="415"/>
      <c r="F105" s="415"/>
      <c r="G105" s="416" t="s">
        <v>125</v>
      </c>
      <c r="H105" s="417"/>
      <c r="J105" s="328" t="s">
        <v>335</v>
      </c>
      <c r="K105" s="329" t="s">
        <v>287</v>
      </c>
      <c r="L105" s="330" t="e">
        <f>DGET(Padroes!A67:N164,5,J104:K105)</f>
        <v>#VALUE!</v>
      </c>
    </row>
    <row r="106" spans="1:13" ht="17.100000000000001" customHeight="1">
      <c r="A106" s="42" t="s">
        <v>126</v>
      </c>
      <c r="B106" s="43"/>
      <c r="C106" s="44" t="str">
        <f>C61</f>
        <v>Não aplicável</v>
      </c>
      <c r="D106" s="45"/>
      <c r="E106" s="46" t="s">
        <v>127</v>
      </c>
      <c r="F106" s="47" t="s">
        <v>128</v>
      </c>
      <c r="G106" s="47" t="s">
        <v>129</v>
      </c>
      <c r="H106" s="59" t="s">
        <v>130</v>
      </c>
      <c r="J106" s="325" t="s">
        <v>68</v>
      </c>
      <c r="K106" s="326" t="s">
        <v>50</v>
      </c>
      <c r="L106" s="327" t="s">
        <v>261</v>
      </c>
    </row>
    <row r="107" spans="1:13" ht="17.100000000000001" customHeight="1" thickBot="1">
      <c r="A107" s="48" t="s">
        <v>131</v>
      </c>
      <c r="B107" s="49"/>
      <c r="C107" s="50"/>
      <c r="D107" s="51"/>
      <c r="E107" s="52"/>
      <c r="F107" s="53"/>
      <c r="G107" s="53"/>
      <c r="H107" s="54"/>
      <c r="J107" s="328" t="s">
        <v>335</v>
      </c>
      <c r="K107" s="329" t="s">
        <v>287</v>
      </c>
      <c r="L107" s="330" t="e">
        <f>DGET(Padroes!A69:N166,5,J106:K107)</f>
        <v>#VALUE!</v>
      </c>
    </row>
    <row r="108" spans="1:13" ht="17.100000000000001" customHeight="1">
      <c r="A108" s="48" t="s">
        <v>132</v>
      </c>
      <c r="B108" s="49"/>
      <c r="C108" s="50"/>
      <c r="D108" s="58"/>
      <c r="E108" s="403"/>
      <c r="F108" s="404"/>
      <c r="G108" s="404"/>
      <c r="H108" s="405"/>
      <c r="J108" s="325" t="s">
        <v>68</v>
      </c>
      <c r="K108" s="326" t="s">
        <v>50</v>
      </c>
      <c r="L108" s="327" t="s">
        <v>261</v>
      </c>
    </row>
    <row r="109" spans="1:13" ht="17.100000000000001" customHeight="1" thickBot="1">
      <c r="A109" s="48" t="s">
        <v>137</v>
      </c>
      <c r="B109" s="49"/>
      <c r="C109" s="43"/>
      <c r="D109" s="50"/>
      <c r="E109" s="47"/>
      <c r="F109" s="47"/>
      <c r="G109" s="47"/>
      <c r="H109" s="59"/>
      <c r="J109" s="328" t="s">
        <v>335</v>
      </c>
      <c r="K109" s="329" t="s">
        <v>287</v>
      </c>
      <c r="L109" s="330" t="e">
        <f>DGET(Padroes!A71:N168,5,J108:K109)</f>
        <v>#VALUE!</v>
      </c>
    </row>
    <row r="110" spans="1:13" ht="17.100000000000001" customHeight="1">
      <c r="A110" s="48" t="s">
        <v>151</v>
      </c>
      <c r="B110" s="49"/>
      <c r="C110" s="43"/>
      <c r="D110" s="50"/>
      <c r="E110" s="47"/>
      <c r="F110" s="60"/>
      <c r="G110" s="53"/>
      <c r="H110" s="61"/>
      <c r="J110" s="325" t="s">
        <v>68</v>
      </c>
      <c r="K110" s="326" t="s">
        <v>50</v>
      </c>
      <c r="L110" s="327" t="s">
        <v>261</v>
      </c>
    </row>
    <row r="111" spans="1:13" ht="17.100000000000001" customHeight="1" thickBot="1">
      <c r="A111" s="62" t="s">
        <v>212</v>
      </c>
      <c r="B111" s="63"/>
      <c r="C111" s="63"/>
      <c r="D111" s="64"/>
      <c r="E111" s="47"/>
      <c r="F111" s="60"/>
      <c r="G111" s="53"/>
      <c r="H111" s="61"/>
      <c r="J111" s="328" t="s">
        <v>335</v>
      </c>
      <c r="K111" s="329" t="s">
        <v>287</v>
      </c>
      <c r="L111" s="330" t="e">
        <f>DGET(Padroes!A73:N170,5,J110:K111)</f>
        <v>#VALUE!</v>
      </c>
    </row>
    <row r="112" spans="1:13" ht="17.100000000000001" customHeight="1">
      <c r="A112" s="65" t="s">
        <v>163</v>
      </c>
      <c r="B112" s="66">
        <f>ciclo</f>
        <v>3</v>
      </c>
      <c r="C112" s="46"/>
      <c r="D112" s="67"/>
      <c r="E112" s="68"/>
      <c r="F112" s="331"/>
      <c r="G112" s="33"/>
      <c r="H112" s="34"/>
      <c r="J112" s="325" t="s">
        <v>68</v>
      </c>
      <c r="K112" s="326" t="s">
        <v>50</v>
      </c>
      <c r="L112" s="327" t="s">
        <v>261</v>
      </c>
    </row>
    <row r="113" spans="1:12" ht="17.100000000000001" customHeight="1" thickBot="1">
      <c r="A113" s="65" t="s">
        <v>168</v>
      </c>
      <c r="B113" s="69"/>
      <c r="C113" s="70"/>
      <c r="D113" s="71"/>
      <c r="E113" s="68"/>
      <c r="F113" s="72"/>
      <c r="G113" s="73"/>
      <c r="H113" s="74"/>
      <c r="J113" s="328" t="s">
        <v>335</v>
      </c>
      <c r="K113" s="329" t="s">
        <v>287</v>
      </c>
      <c r="L113" s="330" t="e">
        <f>DGET(Padroes!A75:N172,5,J112:K113)</f>
        <v>#VALUE!</v>
      </c>
    </row>
    <row r="114" spans="1:12" ht="17.100000000000001" customHeight="1">
      <c r="A114" s="75"/>
      <c r="B114" s="76" t="s">
        <v>171</v>
      </c>
      <c r="C114" s="376"/>
      <c r="D114" s="377"/>
      <c r="E114" s="377"/>
      <c r="F114" s="377"/>
      <c r="G114" s="377"/>
      <c r="H114" s="378"/>
      <c r="J114" s="325" t="s">
        <v>68</v>
      </c>
      <c r="K114" s="326" t="s">
        <v>50</v>
      </c>
      <c r="L114" s="327" t="s">
        <v>261</v>
      </c>
    </row>
    <row r="115" spans="1:12" ht="17.100000000000001" customHeight="1" thickBot="1">
      <c r="A115" s="77" t="s">
        <v>173</v>
      </c>
      <c r="B115" s="78" t="s">
        <v>174</v>
      </c>
      <c r="C115" s="379"/>
      <c r="D115" s="380"/>
      <c r="E115" s="380"/>
      <c r="F115" s="380"/>
      <c r="G115" s="380"/>
      <c r="H115" s="381"/>
      <c r="J115" s="328" t="s">
        <v>335</v>
      </c>
      <c r="K115" s="329" t="s">
        <v>287</v>
      </c>
      <c r="L115" s="330" t="e">
        <f>DGET(Padroes!A77:N174,5,J114:K115)</f>
        <v>#VALUE!</v>
      </c>
    </row>
    <row r="116" spans="1:12" ht="17.100000000000001" customHeight="1">
      <c r="A116" s="79" t="s">
        <v>178</v>
      </c>
      <c r="B116" s="80" t="s">
        <v>161</v>
      </c>
      <c r="C116" s="81"/>
      <c r="D116" s="81"/>
      <c r="E116" s="81"/>
      <c r="F116" s="319"/>
      <c r="G116" s="81"/>
      <c r="H116" s="82"/>
      <c r="J116" s="325" t="s">
        <v>68</v>
      </c>
      <c r="K116" s="326" t="s">
        <v>50</v>
      </c>
      <c r="L116" s="327" t="s">
        <v>261</v>
      </c>
    </row>
    <row r="117" spans="1:12" ht="17.100000000000001" customHeight="1" thickBot="1">
      <c r="A117" s="240">
        <v>1</v>
      </c>
      <c r="B117" s="332"/>
      <c r="C117" s="333"/>
      <c r="D117" s="333"/>
      <c r="E117" s="333"/>
      <c r="F117" s="333"/>
      <c r="G117" s="337"/>
      <c r="H117" s="334"/>
      <c r="J117" s="328" t="s">
        <v>335</v>
      </c>
      <c r="K117" s="329" t="s">
        <v>287</v>
      </c>
      <c r="L117" s="330" t="e">
        <f>DGET(Padroes!A79:N176,5,J116:K117)</f>
        <v>#VALUE!</v>
      </c>
    </row>
    <row r="118" spans="1:12" ht="17.100000000000001" customHeight="1">
      <c r="A118" s="240">
        <v>2</v>
      </c>
      <c r="B118" s="332"/>
      <c r="C118" s="333"/>
      <c r="D118" s="333"/>
      <c r="E118" s="333"/>
      <c r="F118" s="333"/>
      <c r="G118" s="333"/>
      <c r="H118" s="334"/>
      <c r="J118" s="325" t="s">
        <v>68</v>
      </c>
      <c r="K118" s="326" t="s">
        <v>50</v>
      </c>
      <c r="L118" s="327" t="s">
        <v>261</v>
      </c>
    </row>
    <row r="119" spans="1:12" ht="17.100000000000001" customHeight="1" thickBot="1">
      <c r="A119" s="240">
        <v>3</v>
      </c>
      <c r="B119" s="332"/>
      <c r="C119" s="333"/>
      <c r="D119" s="333"/>
      <c r="E119" s="333"/>
      <c r="F119" s="333"/>
      <c r="G119" s="333"/>
      <c r="H119" s="334"/>
      <c r="J119" s="328" t="s">
        <v>335</v>
      </c>
      <c r="K119" s="329" t="s">
        <v>287</v>
      </c>
      <c r="L119" s="330" t="e">
        <f>DGET(Padroes!A81:N178,5,J118:K119)</f>
        <v>#VALUE!</v>
      </c>
    </row>
    <row r="120" spans="1:12" ht="17.100000000000001" customHeight="1">
      <c r="A120" s="240">
        <v>4</v>
      </c>
      <c r="B120" s="332"/>
      <c r="C120" s="333"/>
      <c r="D120" s="333"/>
      <c r="E120" s="333"/>
      <c r="F120" s="333"/>
      <c r="G120" s="333"/>
      <c r="H120" s="334"/>
      <c r="J120" s="325" t="s">
        <v>68</v>
      </c>
      <c r="K120" s="326" t="s">
        <v>50</v>
      </c>
      <c r="L120" s="327" t="s">
        <v>261</v>
      </c>
    </row>
    <row r="121" spans="1:12" ht="17.100000000000001" customHeight="1" thickBot="1">
      <c r="A121" s="240">
        <v>5</v>
      </c>
      <c r="B121" s="332"/>
      <c r="C121" s="333"/>
      <c r="D121" s="333"/>
      <c r="E121" s="333"/>
      <c r="F121" s="333"/>
      <c r="G121" s="333"/>
      <c r="H121" s="334"/>
      <c r="J121" s="328" t="s">
        <v>335</v>
      </c>
      <c r="K121" s="329" t="s">
        <v>287</v>
      </c>
      <c r="L121" s="330" t="e">
        <f>DGET(Padroes!A83:N180,5,J120:K121)</f>
        <v>#VALUE!</v>
      </c>
    </row>
    <row r="122" spans="1:12" ht="17.100000000000001" customHeight="1">
      <c r="A122" s="240">
        <v>6</v>
      </c>
      <c r="B122" s="332"/>
      <c r="C122" s="333"/>
      <c r="D122" s="333"/>
      <c r="E122" s="333"/>
      <c r="F122" s="333"/>
      <c r="G122" s="333"/>
      <c r="H122" s="334"/>
      <c r="J122" s="325" t="s">
        <v>68</v>
      </c>
      <c r="K122" s="326" t="s">
        <v>50</v>
      </c>
      <c r="L122" s="327" t="s">
        <v>261</v>
      </c>
    </row>
    <row r="123" spans="1:12" ht="17.100000000000001" customHeight="1" thickBot="1">
      <c r="A123" s="240">
        <v>7</v>
      </c>
      <c r="B123" s="332"/>
      <c r="C123" s="333"/>
      <c r="D123" s="333"/>
      <c r="E123" s="333"/>
      <c r="F123" s="333"/>
      <c r="G123" s="333"/>
      <c r="H123" s="334"/>
      <c r="J123" s="328" t="s">
        <v>335</v>
      </c>
      <c r="K123" s="329" t="s">
        <v>287</v>
      </c>
      <c r="L123" s="330" t="e">
        <f>DGET(Padroes!A85:N182,5,J122:K123)</f>
        <v>#VALUE!</v>
      </c>
    </row>
    <row r="124" spans="1:12" ht="17.100000000000001" customHeight="1">
      <c r="A124" s="240">
        <v>8</v>
      </c>
      <c r="B124" s="332"/>
      <c r="C124" s="333"/>
      <c r="D124" s="333"/>
      <c r="E124" s="333"/>
      <c r="F124" s="333"/>
      <c r="G124" s="333"/>
      <c r="H124" s="334"/>
      <c r="J124" s="325" t="s">
        <v>68</v>
      </c>
      <c r="K124" s="326" t="s">
        <v>50</v>
      </c>
      <c r="L124" s="327" t="s">
        <v>261</v>
      </c>
    </row>
    <row r="125" spans="1:12" ht="17.100000000000001" customHeight="1" thickBot="1">
      <c r="A125" s="240">
        <v>9</v>
      </c>
      <c r="B125" s="332"/>
      <c r="C125" s="333"/>
      <c r="D125" s="333"/>
      <c r="E125" s="333"/>
      <c r="F125" s="333"/>
      <c r="G125" s="333"/>
      <c r="H125" s="334"/>
      <c r="J125" s="328" t="s">
        <v>335</v>
      </c>
      <c r="K125" s="329" t="s">
        <v>287</v>
      </c>
      <c r="L125" s="330" t="e">
        <f>DGET(Padroes!A87:N184,5,J124:K125)</f>
        <v>#VALUE!</v>
      </c>
    </row>
    <row r="126" spans="1:12" ht="17.100000000000001" customHeight="1">
      <c r="A126" s="240">
        <v>10</v>
      </c>
      <c r="B126" s="332"/>
      <c r="C126" s="333"/>
      <c r="D126" s="333"/>
      <c r="E126" s="333"/>
      <c r="F126" s="333"/>
      <c r="G126" s="333"/>
      <c r="H126" s="334"/>
      <c r="J126" s="325" t="s">
        <v>68</v>
      </c>
      <c r="K126" s="326" t="s">
        <v>50</v>
      </c>
      <c r="L126" s="327" t="s">
        <v>261</v>
      </c>
    </row>
    <row r="127" spans="1:12" ht="17.100000000000001" customHeight="1" thickBot="1">
      <c r="A127" s="240">
        <v>11</v>
      </c>
      <c r="B127" s="332"/>
      <c r="C127" s="333"/>
      <c r="D127" s="333"/>
      <c r="E127" s="333"/>
      <c r="F127" s="333"/>
      <c r="G127" s="333"/>
      <c r="H127" s="338"/>
      <c r="J127" s="328" t="s">
        <v>335</v>
      </c>
      <c r="K127" s="329" t="s">
        <v>287</v>
      </c>
      <c r="L127" s="330" t="e">
        <f>DGET(Padroes!A89:N186,5,J126:K127)</f>
        <v>#VALUE!</v>
      </c>
    </row>
    <row r="128" spans="1:12" ht="17.100000000000001" customHeight="1">
      <c r="A128" s="240">
        <v>12</v>
      </c>
      <c r="B128" s="332"/>
      <c r="C128" s="333"/>
      <c r="D128" s="333"/>
      <c r="E128" s="333"/>
      <c r="F128" s="333"/>
      <c r="G128" s="333"/>
      <c r="H128" s="335"/>
      <c r="J128" s="325" t="s">
        <v>68</v>
      </c>
      <c r="K128" s="326" t="s">
        <v>50</v>
      </c>
      <c r="L128" s="327" t="s">
        <v>261</v>
      </c>
    </row>
    <row r="129" spans="1:12" ht="17.100000000000001" customHeight="1" thickBot="1">
      <c r="A129" s="240">
        <v>13</v>
      </c>
      <c r="B129" s="332"/>
      <c r="C129" s="333"/>
      <c r="D129" s="333"/>
      <c r="E129" s="333"/>
      <c r="F129" s="333"/>
      <c r="G129" s="333"/>
      <c r="H129" s="335"/>
      <c r="J129" s="328" t="s">
        <v>335</v>
      </c>
      <c r="K129" s="329" t="s">
        <v>287</v>
      </c>
      <c r="L129" s="330" t="e">
        <f>DGET(Padroes!A91:N188,5,J128:K129)</f>
        <v>#VALUE!</v>
      </c>
    </row>
    <row r="130" spans="1:12" ht="17.100000000000001" customHeight="1">
      <c r="A130" s="240">
        <v>14</v>
      </c>
      <c r="B130" s="332"/>
      <c r="C130" s="333"/>
      <c r="D130" s="333"/>
      <c r="E130" s="333"/>
      <c r="F130" s="333"/>
      <c r="G130" s="333"/>
      <c r="H130" s="335"/>
      <c r="J130" s="325" t="s">
        <v>68</v>
      </c>
      <c r="K130" s="326" t="s">
        <v>50</v>
      </c>
      <c r="L130" s="327" t="s">
        <v>261</v>
      </c>
    </row>
    <row r="131" spans="1:12" ht="17.100000000000001" customHeight="1" thickBot="1">
      <c r="A131" s="240">
        <v>15</v>
      </c>
      <c r="B131" s="332"/>
      <c r="C131" s="333"/>
      <c r="D131" s="333"/>
      <c r="E131" s="333"/>
      <c r="F131" s="333"/>
      <c r="G131" s="333"/>
      <c r="H131" s="336"/>
      <c r="J131" s="328" t="s">
        <v>335</v>
      </c>
      <c r="K131" s="329" t="s">
        <v>287</v>
      </c>
      <c r="L131" s="330" t="e">
        <f>DGET(Padroes!A93:N190,5,J130:K131)</f>
        <v>#VALUE!</v>
      </c>
    </row>
    <row r="132" spans="1:12" ht="17.100000000000001" customHeight="1">
      <c r="A132" s="240">
        <v>16</v>
      </c>
      <c r="B132" s="332"/>
      <c r="C132" s="333"/>
      <c r="D132" s="333"/>
      <c r="E132" s="333"/>
      <c r="F132" s="333"/>
      <c r="G132" s="333"/>
      <c r="H132" s="336"/>
      <c r="J132" s="325" t="s">
        <v>68</v>
      </c>
      <c r="K132" s="326" t="s">
        <v>50</v>
      </c>
      <c r="L132" s="327" t="s">
        <v>261</v>
      </c>
    </row>
    <row r="133" spans="1:12" ht="17.100000000000001" customHeight="1" thickBot="1">
      <c r="A133" s="240">
        <v>17</v>
      </c>
      <c r="B133" s="332"/>
      <c r="C133" s="333"/>
      <c r="D133" s="333"/>
      <c r="E133" s="333"/>
      <c r="F133" s="333"/>
      <c r="G133" s="333"/>
      <c r="H133" s="336"/>
      <c r="J133" s="328" t="s">
        <v>335</v>
      </c>
      <c r="K133" s="329" t="s">
        <v>287</v>
      </c>
      <c r="L133" s="330" t="e">
        <f>DGET(Padroes!A95:N192,5,J132:K133)</f>
        <v>#VALUE!</v>
      </c>
    </row>
    <row r="134" spans="1:12" ht="17.100000000000001" customHeight="1">
      <c r="A134" s="240">
        <v>18</v>
      </c>
      <c r="B134" s="332"/>
      <c r="C134" s="333"/>
      <c r="D134" s="333"/>
      <c r="E134" s="333"/>
      <c r="F134" s="333"/>
      <c r="G134" s="333"/>
      <c r="H134" s="336"/>
      <c r="J134" s="325" t="s">
        <v>68</v>
      </c>
      <c r="K134" s="326" t="s">
        <v>50</v>
      </c>
      <c r="L134" s="327" t="s">
        <v>261</v>
      </c>
    </row>
    <row r="135" spans="1:12" ht="17.100000000000001" customHeight="1" thickBot="1">
      <c r="A135" s="240">
        <v>19</v>
      </c>
      <c r="B135" s="332"/>
      <c r="C135" s="333"/>
      <c r="D135" s="333"/>
      <c r="E135" s="333"/>
      <c r="F135" s="333"/>
      <c r="G135" s="333"/>
      <c r="H135" s="336"/>
      <c r="J135" s="328" t="s">
        <v>335</v>
      </c>
      <c r="K135" s="329" t="s">
        <v>287</v>
      </c>
      <c r="L135" s="330" t="e">
        <f>DGET(Padroes!A97:N194,5,J134:K135)</f>
        <v>#VALUE!</v>
      </c>
    </row>
    <row r="136" spans="1:12" ht="17.100000000000001" customHeight="1">
      <c r="A136" s="240">
        <v>20</v>
      </c>
      <c r="B136" s="332"/>
      <c r="C136" s="333"/>
      <c r="D136" s="333"/>
      <c r="E136" s="333"/>
      <c r="F136" s="333"/>
      <c r="G136" s="333"/>
      <c r="H136" s="335"/>
      <c r="J136" s="325" t="s">
        <v>68</v>
      </c>
      <c r="K136" s="326" t="s">
        <v>50</v>
      </c>
      <c r="L136" s="327" t="s">
        <v>261</v>
      </c>
    </row>
    <row r="137" spans="1:12" ht="17.100000000000001" customHeight="1" thickBot="1">
      <c r="A137" s="270" t="s">
        <v>181</v>
      </c>
      <c r="B137" s="271"/>
      <c r="C137" s="272"/>
      <c r="D137" s="272"/>
      <c r="E137" s="272"/>
      <c r="F137" s="408" t="s">
        <v>148</v>
      </c>
      <c r="G137" s="409"/>
      <c r="H137" s="410"/>
      <c r="J137" s="328" t="s">
        <v>335</v>
      </c>
      <c r="K137" s="329" t="s">
        <v>287</v>
      </c>
      <c r="L137" s="330" t="e">
        <f>DGET(Padroes!A99:N196,5,J136:K137)</f>
        <v>#VALUE!</v>
      </c>
    </row>
    <row r="138" spans="1:12" ht="17.100000000000001" customHeight="1">
      <c r="A138" s="273"/>
      <c r="B138" s="274"/>
      <c r="C138" s="275"/>
      <c r="D138" s="275"/>
      <c r="E138" s="275"/>
      <c r="F138" s="276"/>
      <c r="G138" s="411"/>
      <c r="H138" s="412"/>
      <c r="J138" s="325" t="s">
        <v>68</v>
      </c>
      <c r="K138" s="326" t="s">
        <v>50</v>
      </c>
      <c r="L138" s="327" t="s">
        <v>261</v>
      </c>
    </row>
    <row r="139" spans="1:12" ht="17.100000000000001" customHeight="1" thickBot="1">
      <c r="A139" s="273"/>
      <c r="B139" s="274"/>
      <c r="C139" s="275"/>
      <c r="D139" s="275"/>
      <c r="E139" s="275"/>
      <c r="F139" s="390">
        <f>F94</f>
        <v>0</v>
      </c>
      <c r="G139" s="411"/>
      <c r="H139" s="414"/>
      <c r="J139" s="328" t="s">
        <v>335</v>
      </c>
      <c r="K139" s="329" t="s">
        <v>287</v>
      </c>
      <c r="L139" s="330" t="e">
        <f>DGET(Padroes!A101:N198,5,J138:K139)</f>
        <v>#VALUE!</v>
      </c>
    </row>
    <row r="140" spans="1:12" ht="17.100000000000001" customHeight="1">
      <c r="A140" s="273"/>
      <c r="B140" s="274"/>
      <c r="C140" s="275"/>
      <c r="D140" s="275"/>
      <c r="E140" s="275"/>
      <c r="F140" s="413"/>
      <c r="G140" s="411"/>
      <c r="H140" s="418"/>
      <c r="J140" s="325" t="s">
        <v>68</v>
      </c>
      <c r="K140" s="326" t="s">
        <v>50</v>
      </c>
      <c r="L140" s="327" t="s">
        <v>261</v>
      </c>
    </row>
    <row r="141" spans="1:12" ht="17.100000000000001" customHeight="1" thickBot="1">
      <c r="A141" s="277"/>
      <c r="B141" s="278"/>
      <c r="C141" s="278"/>
      <c r="D141" s="278"/>
      <c r="E141" s="278"/>
      <c r="F141" s="413"/>
      <c r="G141" s="411"/>
      <c r="H141" s="418"/>
      <c r="J141" s="328" t="s">
        <v>335</v>
      </c>
      <c r="K141" s="329" t="s">
        <v>287</v>
      </c>
      <c r="L141" s="330" t="e">
        <f>DGET(Padroes!A103:N200,5,J140:K141)</f>
        <v>#VALUE!</v>
      </c>
    </row>
    <row r="142" spans="1:12" ht="17.100000000000001" customHeight="1">
      <c r="A142" s="277"/>
      <c r="B142" s="278"/>
      <c r="C142" s="278"/>
      <c r="D142" s="278"/>
      <c r="E142" s="278"/>
      <c r="F142" s="413"/>
      <c r="G142" s="411"/>
      <c r="H142" s="418"/>
      <c r="J142" s="325" t="s">
        <v>68</v>
      </c>
      <c r="K142" s="326" t="s">
        <v>50</v>
      </c>
      <c r="L142" s="327" t="s">
        <v>261</v>
      </c>
    </row>
    <row r="143" spans="1:12" ht="17.100000000000001" customHeight="1" thickBot="1">
      <c r="A143" s="279"/>
      <c r="B143" s="280"/>
      <c r="C143" s="280"/>
      <c r="D143" s="280"/>
      <c r="E143" s="280"/>
      <c r="F143" s="413"/>
      <c r="G143" s="411"/>
      <c r="H143" s="418"/>
      <c r="J143" s="328" t="s">
        <v>335</v>
      </c>
      <c r="K143" s="329" t="s">
        <v>287</v>
      </c>
      <c r="L143" s="330" t="e">
        <f>DGET(Padroes!A105:N202,5,J142:K143)</f>
        <v>#VALUE!</v>
      </c>
    </row>
    <row r="144" spans="1:12" ht="17.100000000000001" customHeight="1">
      <c r="A144" s="279"/>
      <c r="B144" s="280"/>
      <c r="C144" s="282"/>
      <c r="D144" s="282"/>
      <c r="E144" s="283"/>
      <c r="F144" s="413"/>
      <c r="G144" s="411"/>
      <c r="H144" s="418"/>
      <c r="J144" s="325" t="s">
        <v>68</v>
      </c>
      <c r="K144" s="326" t="s">
        <v>50</v>
      </c>
      <c r="L144" s="327" t="s">
        <v>261</v>
      </c>
    </row>
    <row r="145" spans="1:12" ht="17.100000000000001" customHeight="1" thickBot="1">
      <c r="A145" s="285"/>
      <c r="B145" s="286"/>
      <c r="C145" s="286"/>
      <c r="D145" s="286"/>
      <c r="E145" s="287"/>
      <c r="F145" s="288"/>
      <c r="G145" s="289"/>
      <c r="H145" s="290"/>
      <c r="J145" s="328" t="s">
        <v>335</v>
      </c>
      <c r="K145" s="329" t="s">
        <v>287</v>
      </c>
      <c r="L145" s="330" t="e">
        <f>DGET(Padroes!A107:N204,5,J144:K145)</f>
        <v>#VALUE!</v>
      </c>
    </row>
    <row r="146" spans="1:12" ht="18.75" customHeight="1">
      <c r="J146" s="325" t="s">
        <v>68</v>
      </c>
      <c r="K146" s="326" t="s">
        <v>50</v>
      </c>
      <c r="L146" s="327" t="s">
        <v>261</v>
      </c>
    </row>
    <row r="147" spans="1:12" ht="18.75" customHeight="1" thickBot="1">
      <c r="J147" s="328" t="s">
        <v>335</v>
      </c>
      <c r="K147" s="329" t="s">
        <v>287</v>
      </c>
      <c r="L147" s="330" t="e">
        <f>DGET(Padroes!A109:N206,5,J146:K147)</f>
        <v>#VALUE!</v>
      </c>
    </row>
    <row r="148" spans="1:12" ht="18.75" customHeight="1">
      <c r="J148" s="325" t="s">
        <v>68</v>
      </c>
      <c r="K148" s="326" t="s">
        <v>50</v>
      </c>
      <c r="L148" s="327" t="s">
        <v>261</v>
      </c>
    </row>
    <row r="149" spans="1:12" ht="18.75" customHeight="1" thickBot="1">
      <c r="J149" s="328" t="s">
        <v>335</v>
      </c>
      <c r="K149" s="329" t="s">
        <v>287</v>
      </c>
      <c r="L149" s="330" t="e">
        <f>DGET(Padroes!A111:N208,5,J148:K149)</f>
        <v>#VALUE!</v>
      </c>
    </row>
    <row r="150" spans="1:12" ht="18.75" customHeight="1">
      <c r="J150" s="325" t="s">
        <v>68</v>
      </c>
      <c r="K150" s="326" t="s">
        <v>50</v>
      </c>
      <c r="L150" s="327" t="s">
        <v>261</v>
      </c>
    </row>
    <row r="151" spans="1:12" ht="18.75" customHeight="1" thickBot="1">
      <c r="J151" s="328" t="s">
        <v>335</v>
      </c>
      <c r="K151" s="329" t="s">
        <v>287</v>
      </c>
      <c r="L151" s="330" t="e">
        <f>DGET(Padroes!A113:N210,5,J150:K151)</f>
        <v>#VALUE!</v>
      </c>
    </row>
    <row r="152" spans="1:12" ht="18.75" customHeight="1">
      <c r="J152" s="325" t="s">
        <v>68</v>
      </c>
      <c r="K152" s="326" t="s">
        <v>50</v>
      </c>
      <c r="L152" s="327" t="s">
        <v>261</v>
      </c>
    </row>
    <row r="153" spans="1:12" ht="18.75" customHeight="1" thickBot="1">
      <c r="J153" s="328" t="s">
        <v>335</v>
      </c>
      <c r="K153" s="329" t="s">
        <v>287</v>
      </c>
      <c r="L153" s="330" t="e">
        <f>DGET(Padroes!A115:N212,5,J152:K153)</f>
        <v>#VALUE!</v>
      </c>
    </row>
    <row r="154" spans="1:12" ht="18.75" customHeight="1">
      <c r="J154" s="325" t="s">
        <v>68</v>
      </c>
      <c r="K154" s="326" t="s">
        <v>50</v>
      </c>
      <c r="L154" s="327" t="s">
        <v>261</v>
      </c>
    </row>
  </sheetData>
  <mergeCells count="5">
    <mergeCell ref="Z8:AD8"/>
    <mergeCell ref="E8:H8"/>
    <mergeCell ref="N8:V8"/>
    <mergeCell ref="C14:H14"/>
    <mergeCell ref="C15:H15"/>
  </mergeCells>
  <phoneticPr fontId="0" type="noConversion"/>
  <pageMargins left="0.59055118110236227" right="0.39370078740157483" top="0.62992125984251968" bottom="0.47244094488188981" header="0.43307086614173229" footer="0.51181102362204722"/>
  <pageSetup paperSize="9"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H6"/>
  <sheetViews>
    <sheetView workbookViewId="0"/>
  </sheetViews>
  <sheetFormatPr defaultRowHeight="13.2"/>
  <sheetData>
    <row r="1" spans="1:8">
      <c r="A1" t="s">
        <v>443</v>
      </c>
      <c r="B1" t="s">
        <v>444</v>
      </c>
      <c r="C1" t="s">
        <v>445</v>
      </c>
      <c r="D1" t="s">
        <v>446</v>
      </c>
      <c r="E1" t="s">
        <v>43</v>
      </c>
      <c r="F1" t="s">
        <v>41</v>
      </c>
      <c r="G1" t="s">
        <v>44</v>
      </c>
      <c r="H1" t="s">
        <v>45</v>
      </c>
    </row>
    <row r="2" spans="1:8">
      <c r="A2" t="s">
        <v>447</v>
      </c>
      <c r="B2">
        <v>1</v>
      </c>
      <c r="C2" t="s">
        <v>242</v>
      </c>
      <c r="F2" t="s">
        <v>303</v>
      </c>
      <c r="H2" t="s">
        <v>448</v>
      </c>
    </row>
    <row r="3" spans="1:8">
      <c r="A3" t="s">
        <v>449</v>
      </c>
      <c r="B3">
        <v>1</v>
      </c>
      <c r="C3" t="s">
        <v>242</v>
      </c>
    </row>
    <row r="4" spans="1:8">
      <c r="A4" t="s">
        <v>450</v>
      </c>
      <c r="B4">
        <v>1</v>
      </c>
      <c r="C4" t="s">
        <v>242</v>
      </c>
      <c r="H4" t="s">
        <v>451</v>
      </c>
    </row>
    <row r="5" spans="1:8">
      <c r="A5" t="s">
        <v>452</v>
      </c>
      <c r="B5">
        <v>1</v>
      </c>
      <c r="C5" t="s">
        <v>242</v>
      </c>
    </row>
    <row r="6" spans="1:8">
      <c r="A6" t="s">
        <v>453</v>
      </c>
      <c r="B6">
        <v>1</v>
      </c>
      <c r="C6" t="s">
        <v>242</v>
      </c>
      <c r="H6" t="s">
        <v>451</v>
      </c>
    </row>
  </sheetData>
  <sheetProtection password="F7E3" sheet="1" objects="1" scenarios="1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2:I117"/>
  <sheetViews>
    <sheetView zoomScale="75" workbookViewId="0"/>
  </sheetViews>
  <sheetFormatPr defaultColWidth="14.44140625" defaultRowHeight="18.75" customHeight="1"/>
  <cols>
    <col min="1" max="1" width="11.44140625" style="26" customWidth="1"/>
    <col min="2" max="2" width="14.44140625" style="26" customWidth="1"/>
    <col min="3" max="3" width="12.109375" style="26" customWidth="1"/>
    <col min="4" max="4" width="13" style="26" customWidth="1"/>
    <col min="5" max="5" width="12.33203125" style="26" customWidth="1"/>
    <col min="6" max="6" width="17.44140625" style="26" customWidth="1"/>
    <col min="7" max="7" width="9.6640625" style="26" customWidth="1"/>
    <col min="8" max="8" width="11.6640625" style="26" customWidth="1"/>
    <col min="9" max="16384" width="14.44140625" style="26"/>
  </cols>
  <sheetData>
    <row r="2" spans="1:9" ht="18.75" customHeight="1">
      <c r="D2" s="421"/>
      <c r="E2" s="420" t="s">
        <v>134</v>
      </c>
      <c r="F2" s="421"/>
      <c r="G2" s="421"/>
      <c r="H2" s="421"/>
    </row>
    <row r="4" spans="1:9" ht="17.100000000000001" customHeight="1">
      <c r="A4" s="84" t="str">
        <f>"Nº DE SERVIÇO:  "&amp;TEXT(Geral!L3,"0000")&amp;"/"&amp;TEXT(Geral!L4,"00")</f>
        <v>Nº DE SERVIÇO:  3241/23</v>
      </c>
    </row>
    <row r="5" spans="1:9" ht="17.100000000000001" customHeight="1"/>
    <row r="6" spans="1:9" ht="17.100000000000001" customHeight="1">
      <c r="A6" s="423"/>
      <c r="B6" s="423"/>
      <c r="C6" s="423"/>
      <c r="D6" s="422" t="s">
        <v>134</v>
      </c>
      <c r="E6" s="423"/>
      <c r="F6" s="423"/>
      <c r="G6" s="424"/>
      <c r="H6" s="425"/>
      <c r="I6" s="425"/>
    </row>
    <row r="7" spans="1:9" ht="17.100000000000001" customHeight="1">
      <c r="A7" s="85" t="s">
        <v>171</v>
      </c>
      <c r="B7" s="85" t="s">
        <v>182</v>
      </c>
      <c r="C7" s="85" t="s">
        <v>144</v>
      </c>
      <c r="D7" s="85" t="s">
        <v>145</v>
      </c>
      <c r="E7" s="86" t="s">
        <v>215</v>
      </c>
      <c r="F7" s="87" t="s">
        <v>147</v>
      </c>
      <c r="G7" s="85" t="s">
        <v>216</v>
      </c>
      <c r="H7" s="85" t="s">
        <v>216</v>
      </c>
      <c r="I7" s="85" t="s">
        <v>149</v>
      </c>
    </row>
    <row r="8" spans="1:9" ht="17.100000000000001" customHeight="1">
      <c r="A8" s="88" t="s">
        <v>174</v>
      </c>
      <c r="B8" s="88" t="s">
        <v>184</v>
      </c>
      <c r="C8" s="89"/>
      <c r="D8" s="89"/>
      <c r="E8" s="89"/>
      <c r="F8" s="88"/>
      <c r="G8" s="89"/>
      <c r="H8" s="89"/>
      <c r="I8" s="89"/>
    </row>
    <row r="9" spans="1:9" ht="17.100000000000001" customHeight="1">
      <c r="A9" s="90" t="s">
        <v>161</v>
      </c>
      <c r="B9" s="90" t="s">
        <v>185</v>
      </c>
      <c r="C9" s="90" t="s">
        <v>161</v>
      </c>
      <c r="D9" s="90" t="s">
        <v>161</v>
      </c>
      <c r="E9" s="90" t="s">
        <v>161</v>
      </c>
      <c r="F9" s="90"/>
      <c r="G9" s="90" t="str">
        <f>"+/- [mm]"</f>
        <v>+/- [mm]</v>
      </c>
      <c r="H9" s="90" t="str">
        <f>"+/- [mm]"</f>
        <v>+/- [mm]</v>
      </c>
      <c r="I9" s="90"/>
    </row>
    <row r="10" spans="1:9" ht="17.100000000000001" customHeight="1">
      <c r="A10" s="32">
        <f>Dados!N12</f>
        <v>0.2</v>
      </c>
      <c r="B10" s="32">
        <f>Dados!O12</f>
        <v>0.2</v>
      </c>
      <c r="C10" s="32">
        <f>Dados!P12</f>
        <v>0</v>
      </c>
      <c r="D10" s="32">
        <f>Dados!Q12</f>
        <v>3.3993498887762956E-17</v>
      </c>
      <c r="E10" s="32">
        <f>Dados!R12</f>
        <v>1.5069665754155132E-3</v>
      </c>
      <c r="F10" s="36" t="str">
        <f>IF(I10=2,"Infinito",Dados!S12)</f>
        <v>Infinito</v>
      </c>
      <c r="G10" s="31">
        <f>Dados!T12</f>
        <v>3.0000000000000001E-3</v>
      </c>
      <c r="H10" s="35">
        <f>Dados!U12</f>
        <v>3.0000000000000001E-3</v>
      </c>
      <c r="I10" s="35">
        <f>Dados!V12</f>
        <v>2</v>
      </c>
    </row>
    <row r="11" spans="1:9" ht="17.100000000000001" customHeight="1">
      <c r="A11" s="32">
        <f>Dados!N13</f>
        <v>0.50004999999999999</v>
      </c>
      <c r="B11" s="32">
        <f>Dados!O13</f>
        <v>0.498</v>
      </c>
      <c r="C11" s="32">
        <f>Dados!P13</f>
        <v>2.0499999999999963E-3</v>
      </c>
      <c r="D11" s="32">
        <f>Dados!Q13</f>
        <v>0</v>
      </c>
      <c r="E11" s="32">
        <f>Dados!R13</f>
        <v>1.5069665754155132E-3</v>
      </c>
      <c r="F11" s="36" t="str">
        <f>IF(I11=2,"Infinito",Dados!S13)</f>
        <v>Infinito</v>
      </c>
      <c r="G11" s="31">
        <f>Dados!T13</f>
        <v>3.0000000000000001E-3</v>
      </c>
      <c r="H11" s="35">
        <f>Dados!U13</f>
        <v>3.0000000000000001E-3</v>
      </c>
      <c r="I11" s="35">
        <f>Dados!V13</f>
        <v>2</v>
      </c>
    </row>
    <row r="12" spans="1:9" ht="17.100000000000001" customHeight="1">
      <c r="A12" s="32">
        <f>Dados!N14</f>
        <v>0.99982000000000004</v>
      </c>
      <c r="B12" s="32">
        <f>Dados!O14</f>
        <v>0.998</v>
      </c>
      <c r="C12" s="32">
        <f>Dados!P14</f>
        <v>1.8200000000000438E-3</v>
      </c>
      <c r="D12" s="32">
        <f>Dados!Q14</f>
        <v>5.7735026918962634E-4</v>
      </c>
      <c r="E12" s="32">
        <f>Dados!R14</f>
        <v>1.5069665754155132E-3</v>
      </c>
      <c r="F12" s="36" t="str">
        <f>IF(I12=2,"Infinito",Dados!S14)</f>
        <v>Infinito</v>
      </c>
      <c r="G12" s="31">
        <f>Dados!T14</f>
        <v>3.0000000000000001E-3</v>
      </c>
      <c r="H12" s="35">
        <f>Dados!U14</f>
        <v>3.0000000000000001E-3</v>
      </c>
      <c r="I12" s="35">
        <f>Dados!V14</f>
        <v>2</v>
      </c>
    </row>
    <row r="13" spans="1:9" ht="17.100000000000001" customHeight="1">
      <c r="A13" s="32">
        <f>Dados!N15</f>
        <v>1.9981099999999998</v>
      </c>
      <c r="B13" s="32">
        <f>Dados!O15</f>
        <v>1.9970000000000001</v>
      </c>
      <c r="C13" s="32">
        <f>Dados!P15</f>
        <v>1.1099999999997223E-3</v>
      </c>
      <c r="D13" s="32">
        <f>Dados!Q15</f>
        <v>5.7735026918969042E-4</v>
      </c>
      <c r="E13" s="32">
        <f>Dados!R15</f>
        <v>1.5069665754155132E-3</v>
      </c>
      <c r="F13" s="36" t="str">
        <f>IF(I13=2,"Infinito",Dados!S15)</f>
        <v>Infinito</v>
      </c>
      <c r="G13" s="31">
        <f>Dados!T15</f>
        <v>3.0000000000000001E-3</v>
      </c>
      <c r="H13" s="35">
        <f>Dados!U15</f>
        <v>3.0000000000000001E-3</v>
      </c>
      <c r="I13" s="35">
        <f>Dados!V15</f>
        <v>2</v>
      </c>
    </row>
    <row r="14" spans="1:9" ht="17.100000000000001" customHeight="1">
      <c r="A14" s="32">
        <f>Dados!N16</f>
        <v>3.0010500000000002</v>
      </c>
      <c r="B14" s="32">
        <f>Dados!O16</f>
        <v>3.0009999999999999</v>
      </c>
      <c r="C14" s="32">
        <f>Dados!P16</f>
        <v>5.000000000032756E-5</v>
      </c>
      <c r="D14" s="32">
        <f>Dados!Q16</f>
        <v>5.7735026918956215E-4</v>
      </c>
      <c r="E14" s="32">
        <f>Dados!R16</f>
        <v>1.5069665754155132E-3</v>
      </c>
      <c r="F14" s="36" t="str">
        <f>IF(I14=2,"Infinito",Dados!S16)</f>
        <v>Infinito</v>
      </c>
      <c r="G14" s="31">
        <f>Dados!T16</f>
        <v>3.0000000000000001E-3</v>
      </c>
      <c r="H14" s="35">
        <f>Dados!U16</f>
        <v>3.0000000000000001E-3</v>
      </c>
      <c r="I14" s="35">
        <f>Dados!V16</f>
        <v>2</v>
      </c>
    </row>
    <row r="15" spans="1:9" ht="17.100000000000001" customHeight="1">
      <c r="A15" s="32">
        <f>Dados!N17</f>
        <v>3.9996999999999998</v>
      </c>
      <c r="B15" s="32">
        <f>Dados!O17</f>
        <v>4</v>
      </c>
      <c r="C15" s="32">
        <f>Dados!P17</f>
        <v>-3.00000000000189E-4</v>
      </c>
      <c r="D15" s="32">
        <f>Dados!Q17</f>
        <v>5.7735026918956215E-4</v>
      </c>
      <c r="E15" s="32">
        <f>Dados!R17</f>
        <v>1.5069665754155132E-3</v>
      </c>
      <c r="F15" s="36" t="str">
        <f>IF(I15=2,"Infinito",Dados!S17)</f>
        <v>Infinito</v>
      </c>
      <c r="G15" s="31">
        <f>Dados!T17</f>
        <v>3.0000000000000001E-3</v>
      </c>
      <c r="H15" s="35">
        <f>Dados!U17</f>
        <v>3.0000000000000001E-3</v>
      </c>
      <c r="I15" s="35">
        <f>Dados!V17</f>
        <v>2</v>
      </c>
    </row>
    <row r="16" spans="1:9" ht="17.100000000000001" customHeight="1">
      <c r="A16" s="32">
        <f>Dados!N18</f>
        <v>5.0018799999999999</v>
      </c>
      <c r="B16" s="32">
        <f>Dados!O18</f>
        <v>5.0010000000000003</v>
      </c>
      <c r="C16" s="32">
        <f>Dados!P18</f>
        <v>8.7999999999954781E-4</v>
      </c>
      <c r="D16" s="32">
        <f>Dados!Q18</f>
        <v>5.7735026918930574E-4</v>
      </c>
      <c r="E16" s="32">
        <f>Dados!R18</f>
        <v>1.5069665754155132E-3</v>
      </c>
      <c r="F16" s="36" t="str">
        <f>IF(I16=2,"Infinito",Dados!S18)</f>
        <v>Infinito</v>
      </c>
      <c r="G16" s="31">
        <f>Dados!T18</f>
        <v>3.0000000000000001E-3</v>
      </c>
      <c r="H16" s="35">
        <f>Dados!U18</f>
        <v>3.0000000000000001E-3</v>
      </c>
      <c r="I16" s="35">
        <f>Dados!V18</f>
        <v>2</v>
      </c>
    </row>
    <row r="17" spans="1:9" ht="17.100000000000001" customHeight="1">
      <c r="A17" s="32">
        <f>Dados!N19</f>
        <v>6.0009899999999998</v>
      </c>
      <c r="B17" s="32">
        <f>Dados!O19</f>
        <v>6</v>
      </c>
      <c r="C17" s="32">
        <f>Dados!P19</f>
        <v>9.8999999999982435E-4</v>
      </c>
      <c r="D17" s="32">
        <f>Dados!Q19</f>
        <v>0</v>
      </c>
      <c r="E17" s="32">
        <f>Dados!R19</f>
        <v>1.5069665754155132E-3</v>
      </c>
      <c r="F17" s="36" t="str">
        <f>IF(I17=2,"Infinito",Dados!S19)</f>
        <v>Infinito</v>
      </c>
      <c r="G17" s="31">
        <f>Dados!T19</f>
        <v>3.0000000000000001E-3</v>
      </c>
      <c r="H17" s="35">
        <f>Dados!U19</f>
        <v>3.0000000000000001E-3</v>
      </c>
      <c r="I17" s="35">
        <f>Dados!V19</f>
        <v>2</v>
      </c>
    </row>
    <row r="18" spans="1:9" ht="17.100000000000001" customHeight="1">
      <c r="A18" s="32">
        <f>Dados!N20</f>
        <v>7.0010699999999995</v>
      </c>
      <c r="B18" s="32">
        <f>Dados!O20</f>
        <v>7.0010000000000003</v>
      </c>
      <c r="C18" s="32">
        <f>Dados!P20</f>
        <v>6.9999999999126317E-5</v>
      </c>
      <c r="D18" s="32">
        <f>Dados!Q20</f>
        <v>5.7735026918981857E-4</v>
      </c>
      <c r="E18" s="32">
        <f>Dados!R20</f>
        <v>1.5069665754155132E-3</v>
      </c>
      <c r="F18" s="36" t="str">
        <f>IF(I18=2,"Infinito",Dados!S20)</f>
        <v>Infinito</v>
      </c>
      <c r="G18" s="31">
        <f>Dados!T20</f>
        <v>3.0000000000000001E-3</v>
      </c>
      <c r="H18" s="35">
        <f>Dados!U20</f>
        <v>3.0000000000000001E-3</v>
      </c>
      <c r="I18" s="35">
        <f>Dados!V20</f>
        <v>2</v>
      </c>
    </row>
    <row r="19" spans="1:9" ht="17.100000000000001" customHeight="1">
      <c r="A19" s="32">
        <f>Dados!N21</f>
        <v>8.0013199999999998</v>
      </c>
      <c r="B19" s="32">
        <f>Dados!O21</f>
        <v>8</v>
      </c>
      <c r="C19" s="32">
        <f>Dados!P21</f>
        <v>1.3199999999997658E-3</v>
      </c>
      <c r="D19" s="32">
        <f>Dados!Q21</f>
        <v>0</v>
      </c>
      <c r="E19" s="32">
        <f>Dados!R21</f>
        <v>1.5069665754155132E-3</v>
      </c>
      <c r="F19" s="36" t="str">
        <f>IF(I19=2,"Infinito",Dados!S21)</f>
        <v>Infinito</v>
      </c>
      <c r="G19" s="31">
        <f>Dados!T21</f>
        <v>3.0000000000000001E-3</v>
      </c>
      <c r="H19" s="35">
        <f>Dados!U21</f>
        <v>3.0000000000000001E-3</v>
      </c>
      <c r="I19" s="35">
        <f>Dados!V21</f>
        <v>2</v>
      </c>
    </row>
    <row r="20" spans="1:9" ht="17.100000000000001" customHeight="1">
      <c r="A20" s="32">
        <f>Dados!N22</f>
        <v>9.0020199999999999</v>
      </c>
      <c r="B20" s="32">
        <f>Dados!O22</f>
        <v>9.0009999999999994</v>
      </c>
      <c r="C20" s="32">
        <f>Dados!P22</f>
        <v>1.020000000000465E-3</v>
      </c>
      <c r="D20" s="32">
        <f>Dados!Q22</f>
        <v>5.7735026918930574E-4</v>
      </c>
      <c r="E20" s="32">
        <f>Dados!R22</f>
        <v>1.5069665754155132E-3</v>
      </c>
      <c r="F20" s="36" t="str">
        <f>IF(I20=2,"Infinito",Dados!S22)</f>
        <v>Infinito</v>
      </c>
      <c r="G20" s="31">
        <f>Dados!T22</f>
        <v>3.0000000000000001E-3</v>
      </c>
      <c r="H20" s="35">
        <f>Dados!U22</f>
        <v>3.0000000000000001E-3</v>
      </c>
      <c r="I20" s="35">
        <f>Dados!V22</f>
        <v>2</v>
      </c>
    </row>
    <row r="21" spans="1:9" ht="17.100000000000001" customHeight="1">
      <c r="A21" s="32">
        <f>Dados!N23</f>
        <v>10.000260000000001</v>
      </c>
      <c r="B21" s="32">
        <f>Dados!O23</f>
        <v>10</v>
      </c>
      <c r="C21" s="32">
        <f>Dados!P23</f>
        <v>2.6000000000081513E-4</v>
      </c>
      <c r="D21" s="32">
        <f>Dados!Q23</f>
        <v>5.7735026918930574E-4</v>
      </c>
      <c r="E21" s="32">
        <f>Dados!R23</f>
        <v>1.5069665754155132E-3</v>
      </c>
      <c r="F21" s="36" t="str">
        <f>IF(I21=2,"Infinito",Dados!S23)</f>
        <v>Infinito</v>
      </c>
      <c r="G21" s="31">
        <f>Dados!T23</f>
        <v>3.0000000000000001E-3</v>
      </c>
      <c r="H21" s="35">
        <f>Dados!U23</f>
        <v>3.0000000000000001E-3</v>
      </c>
      <c r="I21" s="35">
        <f>Dados!V23</f>
        <v>2</v>
      </c>
    </row>
    <row r="22" spans="1:9" ht="17.100000000000001" customHeight="1">
      <c r="A22" s="32">
        <f>Dados!N24</f>
        <v>11.00034</v>
      </c>
      <c r="B22" s="32">
        <f>Dados!O24</f>
        <v>11</v>
      </c>
      <c r="C22" s="32">
        <f>Dados!P24</f>
        <v>3.3999999999956287E-4</v>
      </c>
      <c r="D22" s="32">
        <f>Dados!Q24</f>
        <v>5.7735026918930574E-4</v>
      </c>
      <c r="E22" s="32">
        <f>Dados!R24</f>
        <v>1.5069665754155132E-3</v>
      </c>
      <c r="F22" s="36" t="str">
        <f>IF(I22=2,"Infinito",Dados!S24)</f>
        <v>Infinito</v>
      </c>
      <c r="G22" s="31">
        <f>Dados!T24</f>
        <v>3.0000000000000001E-3</v>
      </c>
      <c r="H22" s="35">
        <f>Dados!U24</f>
        <v>3.0000000000000001E-3</v>
      </c>
      <c r="I22" s="35">
        <f>Dados!V24</f>
        <v>2</v>
      </c>
    </row>
    <row r="23" spans="1:9" ht="17.100000000000001" customHeight="1">
      <c r="A23" s="32">
        <f>Dados!N25</f>
        <v>12.00323</v>
      </c>
      <c r="B23" s="32">
        <f>Dados!O25</f>
        <v>12.000999999999999</v>
      </c>
      <c r="C23" s="32">
        <f>Dados!P25</f>
        <v>2.2300000000008424E-3</v>
      </c>
      <c r="D23" s="32">
        <f>Dados!Q25</f>
        <v>5.7735026918930574E-4</v>
      </c>
      <c r="E23" s="32">
        <f>Dados!R25</f>
        <v>1.5069665754155132E-3</v>
      </c>
      <c r="F23" s="36" t="str">
        <f>IF(I23=2,"Infinito",Dados!S25)</f>
        <v>Infinito</v>
      </c>
      <c r="G23" s="31">
        <f>Dados!T25</f>
        <v>3.0000000000000001E-3</v>
      </c>
      <c r="H23" s="35">
        <f>Dados!U25</f>
        <v>3.0000000000000001E-3</v>
      </c>
      <c r="I23" s="35">
        <f>Dados!V25</f>
        <v>2</v>
      </c>
    </row>
    <row r="24" spans="1:9" ht="17.100000000000001" customHeight="1">
      <c r="A24" s="32">
        <f>Dados!N26</f>
        <v>13.00146</v>
      </c>
      <c r="B24" s="32">
        <f>Dados!O26</f>
        <v>13</v>
      </c>
      <c r="C24" s="32">
        <f>Dados!P26</f>
        <v>1.4599999999997948E-3</v>
      </c>
      <c r="D24" s="32">
        <f>Dados!Q26</f>
        <v>0</v>
      </c>
      <c r="E24" s="32">
        <f>Dados!R26</f>
        <v>1.5069665754155132E-3</v>
      </c>
      <c r="F24" s="36" t="str">
        <f>IF(I24=2,"Infinito",Dados!S26)</f>
        <v>Infinito</v>
      </c>
      <c r="G24" s="31">
        <f>Dados!T26</f>
        <v>3.0000000000000001E-3</v>
      </c>
      <c r="H24" s="35">
        <f>Dados!U26</f>
        <v>3.0000000000000001E-3</v>
      </c>
      <c r="I24" s="35">
        <f>Dados!V26</f>
        <v>2</v>
      </c>
    </row>
    <row r="25" spans="1:9" ht="17.100000000000001" customHeight="1">
      <c r="A25" s="32">
        <f>Dados!N27</f>
        <v>14.005690000000001</v>
      </c>
      <c r="B25" s="32">
        <f>Dados!O27</f>
        <v>14.004</v>
      </c>
      <c r="C25" s="32">
        <f>Dados!P27</f>
        <v>1.6900000000017457E-3</v>
      </c>
      <c r="D25" s="32">
        <f>Dados!Q27</f>
        <v>0</v>
      </c>
      <c r="E25" s="32">
        <f>Dados!R27</f>
        <v>1.5069665754155132E-3</v>
      </c>
      <c r="F25" s="36" t="str">
        <f>IF(I25=2,"Infinito",Dados!S27)</f>
        <v>Infinito</v>
      </c>
      <c r="G25" s="31">
        <f>Dados!T27</f>
        <v>3.0000000000000001E-3</v>
      </c>
      <c r="H25" s="35">
        <f>Dados!U27</f>
        <v>3.0000000000000001E-3</v>
      </c>
      <c r="I25" s="35">
        <f>Dados!V27</f>
        <v>2</v>
      </c>
    </row>
    <row r="26" spans="1:9" ht="17.100000000000001" customHeight="1">
      <c r="A26" s="32">
        <f>Dados!N28</f>
        <v>16.0044</v>
      </c>
      <c r="B26" s="32">
        <f>Dados!O28</f>
        <v>16.001999999999999</v>
      </c>
      <c r="C26" s="32">
        <f>Dados!P28</f>
        <v>2.400000000001512E-3</v>
      </c>
      <c r="D26" s="32">
        <f>Dados!Q28</f>
        <v>0</v>
      </c>
      <c r="E26" s="32">
        <f>Dados!R28</f>
        <v>1.5069665754155132E-3</v>
      </c>
      <c r="F26" s="36" t="str">
        <f>IF(I26=2,"Infinito",Dados!S28)</f>
        <v>Infinito</v>
      </c>
      <c r="G26" s="31">
        <f>Dados!T28</f>
        <v>3.0000000000000001E-3</v>
      </c>
      <c r="H26" s="35">
        <f>Dados!U28</f>
        <v>3.0000000000000001E-3</v>
      </c>
      <c r="I26" s="35">
        <f>Dados!V28</f>
        <v>2</v>
      </c>
    </row>
    <row r="27" spans="1:9" ht="17.100000000000001" customHeight="1">
      <c r="A27" s="32">
        <f>Dados!N29</f>
        <v>17.008590000000002</v>
      </c>
      <c r="B27" s="32">
        <f>Dados!O29</f>
        <v>17.007000000000001</v>
      </c>
      <c r="C27" s="32">
        <f>Dados!P29</f>
        <v>1.5900000000002024E-3</v>
      </c>
      <c r="D27" s="32">
        <f>Dados!Q29</f>
        <v>0</v>
      </c>
      <c r="E27" s="32">
        <f>Dados!R29</f>
        <v>1.5069665754155132E-3</v>
      </c>
      <c r="F27" s="36" t="str">
        <f>IF(I27=2,"Infinito",Dados!S29)</f>
        <v>Infinito</v>
      </c>
      <c r="G27" s="31">
        <f>Dados!T29</f>
        <v>3.0000000000000001E-3</v>
      </c>
      <c r="H27" s="35">
        <f>Dados!U29</f>
        <v>3.0000000000000001E-3</v>
      </c>
      <c r="I27" s="35">
        <f>Dados!V29</f>
        <v>2</v>
      </c>
    </row>
    <row r="28" spans="1:9" ht="17.100000000000001" customHeight="1">
      <c r="A28" s="32">
        <f>Dados!N30</f>
        <v>18.006619999999998</v>
      </c>
      <c r="B28" s="32">
        <f>Dados!O30</f>
        <v>18.007000000000001</v>
      </c>
      <c r="C28" s="32">
        <f>Dados!P30</f>
        <v>-3.8000000000337764E-4</v>
      </c>
      <c r="D28" s="32">
        <f>Dados!Q30</f>
        <v>5.773502691903314E-4</v>
      </c>
      <c r="E28" s="32">
        <f>Dados!R30</f>
        <v>1.5069665754155132E-3</v>
      </c>
      <c r="F28" s="36" t="str">
        <f>IF(I28=2,"Infinito",Dados!S30)</f>
        <v>Infinito</v>
      </c>
      <c r="G28" s="31">
        <f>Dados!T30</f>
        <v>3.0000000000000001E-3</v>
      </c>
      <c r="H28" s="35">
        <f>Dados!U30</f>
        <v>3.0000000000000001E-3</v>
      </c>
      <c r="I28" s="35">
        <f>Dados!V30</f>
        <v>2</v>
      </c>
    </row>
    <row r="29" spans="1:9" ht="17.100000000000001" customHeight="1">
      <c r="A29" s="32">
        <f>Dados!N31</f>
        <v>19.00478</v>
      </c>
      <c r="B29" s="32">
        <f>Dados!O31</f>
        <v>19.003</v>
      </c>
      <c r="C29" s="32">
        <f>Dados!P31</f>
        <v>1.7800000000001148E-3</v>
      </c>
      <c r="D29" s="32">
        <f>Dados!Q31</f>
        <v>0</v>
      </c>
      <c r="E29" s="32">
        <f>Dados!R31</f>
        <v>1.5069665754155132E-3</v>
      </c>
      <c r="F29" s="36" t="str">
        <f>IF(I29=2,"Infinito",Dados!S31)</f>
        <v>Infinito</v>
      </c>
      <c r="G29" s="31">
        <f>Dados!T31</f>
        <v>3.0000000000000001E-3</v>
      </c>
      <c r="H29" s="35">
        <f>Dados!U31</f>
        <v>3.0000000000000001E-3</v>
      </c>
      <c r="I29" s="35">
        <f>Dados!V31</f>
        <v>2</v>
      </c>
    </row>
    <row r="30" spans="1:9" ht="17.100000000000001" customHeight="1">
      <c r="A30" s="32">
        <f>Dados!N32</f>
        <v>20.00684</v>
      </c>
      <c r="B30" s="32">
        <f>Dados!O32</f>
        <v>20.007000000000001</v>
      </c>
      <c r="C30" s="32">
        <f>Dados!P32</f>
        <v>-1.6000000000104819E-4</v>
      </c>
      <c r="D30" s="32">
        <f>Dados!Q32</f>
        <v>5.773502691903314E-4</v>
      </c>
      <c r="E30" s="32">
        <f>Dados!R32</f>
        <v>1.5069665754155132E-3</v>
      </c>
      <c r="F30" s="36" t="str">
        <f>IF(I30=2,"Infinito",Dados!S32)</f>
        <v>Infinito</v>
      </c>
      <c r="G30" s="31">
        <f>Dados!T32</f>
        <v>3.0000000000000001E-3</v>
      </c>
      <c r="H30" s="35">
        <f>Dados!U32</f>
        <v>3.0000000000000001E-3</v>
      </c>
      <c r="I30" s="35">
        <f>Dados!V32</f>
        <v>2</v>
      </c>
    </row>
    <row r="31" spans="1:9" ht="17.100000000000001" customHeight="1">
      <c r="A31" s="32">
        <f>Dados!N33</f>
        <v>21.00479</v>
      </c>
      <c r="B31" s="32">
        <f>Dados!O33</f>
        <v>21.004000000000001</v>
      </c>
      <c r="C31" s="32">
        <f>Dados!P33</f>
        <v>7.8999999999851411E-4</v>
      </c>
      <c r="D31" s="32">
        <f>Dados!Q33</f>
        <v>0</v>
      </c>
      <c r="E31" s="32">
        <f>Dados!R33</f>
        <v>1.5069665754155132E-3</v>
      </c>
      <c r="F31" s="36" t="str">
        <f>IF(I31=2,"Infinito",Dados!S33)</f>
        <v>Infinito</v>
      </c>
      <c r="G31" s="31">
        <f>Dados!T33</f>
        <v>3.0000000000000001E-3</v>
      </c>
      <c r="H31" s="35">
        <f>Dados!U33</f>
        <v>3.0000000000000001E-3</v>
      </c>
      <c r="I31" s="35">
        <f>Dados!V33</f>
        <v>2</v>
      </c>
    </row>
    <row r="32" spans="1:9" ht="17.100000000000001" customHeight="1">
      <c r="A32" s="32">
        <f>Dados!N34</f>
        <v>22.007830000000002</v>
      </c>
      <c r="B32" s="32">
        <f>Dados!O34</f>
        <v>22.007999999999999</v>
      </c>
      <c r="C32" s="32">
        <f>Dados!P34</f>
        <v>-1.699999999971169E-4</v>
      </c>
      <c r="D32" s="32">
        <f>Dados!Q34</f>
        <v>5.7735026918828019E-4</v>
      </c>
      <c r="E32" s="32">
        <f>Dados!R34</f>
        <v>1.5069665754155132E-3</v>
      </c>
      <c r="F32" s="36" t="str">
        <f>IF(I32=2,"Infinito",Dados!S34)</f>
        <v>Infinito</v>
      </c>
      <c r="G32" s="31">
        <f>Dados!T34</f>
        <v>3.0000000000000001E-3</v>
      </c>
      <c r="H32" s="35">
        <f>Dados!U34</f>
        <v>3.0000000000000001E-3</v>
      </c>
      <c r="I32" s="35">
        <f>Dados!V34</f>
        <v>2</v>
      </c>
    </row>
    <row r="33" spans="1:9" ht="17.100000000000001" customHeight="1">
      <c r="A33" s="32">
        <f>Dados!N35</f>
        <v>23.004570000000001</v>
      </c>
      <c r="B33" s="32">
        <f>Dados!O35</f>
        <v>23.003</v>
      </c>
      <c r="C33" s="32">
        <f>Dados!P35</f>
        <v>1.5700000000009595E-3</v>
      </c>
      <c r="D33" s="32">
        <f>Dados!Q35</f>
        <v>0</v>
      </c>
      <c r="E33" s="32">
        <f>Dados!R35</f>
        <v>1.5069665754155132E-3</v>
      </c>
      <c r="F33" s="36" t="str">
        <f>IF(I33=2,"Infinito",Dados!S35)</f>
        <v>Infinito</v>
      </c>
      <c r="G33" s="31">
        <f>Dados!T35</f>
        <v>3.0000000000000001E-3</v>
      </c>
      <c r="H33" s="35">
        <f>Dados!U35</f>
        <v>3.0000000000000001E-3</v>
      </c>
      <c r="I33" s="35">
        <f>Dados!V35</f>
        <v>2</v>
      </c>
    </row>
    <row r="34" spans="1:9" ht="17.100000000000001" customHeight="1">
      <c r="A34" s="32">
        <f>Dados!N36</f>
        <v>25.006830000000001</v>
      </c>
      <c r="B34" s="32">
        <f>Dados!O36</f>
        <v>25.007999999999999</v>
      </c>
      <c r="C34" s="32">
        <f>Dados!P36</f>
        <v>-1.169999999998339E-3</v>
      </c>
      <c r="D34" s="32">
        <f>Dados!Q36</f>
        <v>5.7735026918828019E-4</v>
      </c>
      <c r="E34" s="32">
        <f>Dados!R36</f>
        <v>1.5069665754155132E-3</v>
      </c>
      <c r="F34" s="36" t="str">
        <f>IF(I34=2,"Infinito",Dados!S36)</f>
        <v>Infinito</v>
      </c>
      <c r="G34" s="31">
        <f>Dados!T36</f>
        <v>3.0000000000000001E-3</v>
      </c>
      <c r="H34" s="35">
        <f>Dados!U36</f>
        <v>3.0000000000000001E-3</v>
      </c>
      <c r="I34" s="35">
        <f>Dados!V36</f>
        <v>2</v>
      </c>
    </row>
    <row r="35" spans="1:9" ht="17.100000000000001" customHeight="1">
      <c r="A35" s="32" t="str">
        <f>Dados!N37</f>
        <v/>
      </c>
      <c r="B35" s="32" t="str">
        <f>Dados!O37</f>
        <v/>
      </c>
      <c r="C35" s="32" t="str">
        <f>Dados!P37</f>
        <v/>
      </c>
      <c r="D35" s="32" t="str">
        <f>Dados!Q37</f>
        <v/>
      </c>
      <c r="E35" s="32" t="str">
        <f>Dados!R37</f>
        <v/>
      </c>
      <c r="F35" s="36" t="str">
        <f>IF(I35=2,"Infinito",Dados!S37)</f>
        <v/>
      </c>
      <c r="G35" s="31" t="str">
        <f>Dados!T37</f>
        <v/>
      </c>
      <c r="H35" s="35" t="str">
        <f>Dados!U37</f>
        <v/>
      </c>
      <c r="I35" s="35" t="str">
        <f>Dados!V37</f>
        <v/>
      </c>
    </row>
    <row r="36" spans="1:9" ht="17.100000000000001" customHeight="1">
      <c r="A36" s="32" t="str">
        <f>Dados!N38</f>
        <v/>
      </c>
      <c r="B36" s="32" t="str">
        <f>Dados!O38</f>
        <v/>
      </c>
      <c r="C36" s="32" t="str">
        <f>Dados!P38</f>
        <v/>
      </c>
      <c r="D36" s="32" t="str">
        <f>Dados!Q38</f>
        <v/>
      </c>
      <c r="E36" s="32" t="str">
        <f>Dados!R38</f>
        <v/>
      </c>
      <c r="F36" s="36" t="str">
        <f>IF(I36=2,"Infinito",Dados!S38)</f>
        <v/>
      </c>
      <c r="G36" s="31" t="str">
        <f>Dados!T38</f>
        <v/>
      </c>
      <c r="H36" s="35" t="str">
        <f>Dados!U38</f>
        <v/>
      </c>
      <c r="I36" s="35" t="str">
        <f>Dados!V38</f>
        <v/>
      </c>
    </row>
    <row r="37" spans="1:9" ht="17.100000000000001" customHeight="1">
      <c r="A37" s="32" t="str">
        <f>Dados!N39</f>
        <v/>
      </c>
      <c r="B37" s="32" t="str">
        <f>Dados!O39</f>
        <v/>
      </c>
      <c r="C37" s="32" t="str">
        <f>Dados!P39</f>
        <v/>
      </c>
      <c r="D37" s="32" t="str">
        <f>Dados!Q39</f>
        <v/>
      </c>
      <c r="E37" s="32" t="str">
        <f>Dados!R39</f>
        <v/>
      </c>
      <c r="F37" s="36" t="str">
        <f>IF(I37=2,"Infinito",Dados!S39)</f>
        <v/>
      </c>
      <c r="G37" s="31" t="str">
        <f>Dados!T39</f>
        <v/>
      </c>
      <c r="H37" s="35" t="str">
        <f>Dados!U39</f>
        <v/>
      </c>
      <c r="I37" s="35" t="str">
        <f>Dados!V39</f>
        <v/>
      </c>
    </row>
    <row r="38" spans="1:9" ht="17.100000000000001" customHeight="1">
      <c r="A38" s="32" t="str">
        <f>Dados!N40</f>
        <v/>
      </c>
      <c r="B38" s="32" t="str">
        <f>Dados!O40</f>
        <v/>
      </c>
      <c r="C38" s="32" t="str">
        <f>Dados!P40</f>
        <v/>
      </c>
      <c r="D38" s="32" t="str">
        <f>Dados!Q40</f>
        <v/>
      </c>
      <c r="E38" s="32" t="str">
        <f>Dados!R40</f>
        <v/>
      </c>
      <c r="F38" s="36" t="str">
        <f>IF(I38=2,"Infinito",Dados!S40)</f>
        <v/>
      </c>
      <c r="G38" s="31" t="str">
        <f>Dados!T40</f>
        <v/>
      </c>
      <c r="H38" s="35" t="str">
        <f>Dados!U40</f>
        <v/>
      </c>
      <c r="I38" s="35" t="str">
        <f>Dados!V40</f>
        <v/>
      </c>
    </row>
    <row r="39" spans="1:9" ht="17.100000000000001" customHeight="1">
      <c r="A39" s="32" t="str">
        <f>Dados!N41</f>
        <v/>
      </c>
      <c r="B39" s="32" t="str">
        <f>Dados!O41</f>
        <v/>
      </c>
      <c r="C39" s="32" t="str">
        <f>Dados!P41</f>
        <v/>
      </c>
      <c r="D39" s="32" t="str">
        <f>Dados!Q41</f>
        <v/>
      </c>
      <c r="E39" s="32" t="str">
        <f>Dados!R41</f>
        <v/>
      </c>
      <c r="F39" s="36" t="str">
        <f>IF(I39=2,"Infinito",Dados!S41)</f>
        <v/>
      </c>
      <c r="G39" s="31" t="str">
        <f>Dados!T41</f>
        <v/>
      </c>
      <c r="H39" s="35" t="str">
        <f>Dados!U41</f>
        <v/>
      </c>
      <c r="I39" s="35" t="str">
        <f>Dados!V41</f>
        <v/>
      </c>
    </row>
    <row r="40" spans="1:9" ht="17.100000000000001" customHeight="1">
      <c r="A40" s="32" t="str">
        <f>Dados!N42</f>
        <v/>
      </c>
      <c r="B40" s="32" t="str">
        <f>Dados!O42</f>
        <v/>
      </c>
      <c r="C40" s="32" t="str">
        <f>Dados!P42</f>
        <v/>
      </c>
      <c r="D40" s="32" t="str">
        <f>Dados!Q42</f>
        <v/>
      </c>
      <c r="E40" s="32" t="str">
        <f>Dados!R42</f>
        <v/>
      </c>
      <c r="F40" s="36" t="str">
        <f>IF(I40=2,"Infinito",Dados!S42)</f>
        <v/>
      </c>
      <c r="G40" s="31" t="str">
        <f>Dados!T42</f>
        <v/>
      </c>
      <c r="H40" s="35" t="str">
        <f>Dados!U42</f>
        <v/>
      </c>
      <c r="I40" s="35" t="str">
        <f>Dados!V42</f>
        <v/>
      </c>
    </row>
    <row r="41" spans="1:9" ht="17.100000000000001" customHeight="1">
      <c r="A41" s="32">
        <f>Dados!N43</f>
        <v>0</v>
      </c>
      <c r="B41" s="32">
        <f>Dados!O43</f>
        <v>0</v>
      </c>
      <c r="C41" s="32">
        <f>Dados!P43</f>
        <v>0</v>
      </c>
      <c r="D41" s="32" t="str">
        <f>Dados!Q43</f>
        <v/>
      </c>
      <c r="E41" s="32" t="str">
        <f>Dados!R43</f>
        <v/>
      </c>
      <c r="F41" s="36" t="str">
        <f>IF(I41=2,"Infinito",Dados!S43)</f>
        <v/>
      </c>
      <c r="G41" s="31" t="str">
        <f>Dados!T43</f>
        <v/>
      </c>
      <c r="H41" s="35" t="str">
        <f>Dados!U43</f>
        <v/>
      </c>
      <c r="I41" s="35" t="str">
        <f>Dados!V43</f>
        <v/>
      </c>
    </row>
    <row r="42" spans="1:9" ht="17.100000000000001" customHeight="1">
      <c r="A42" s="32">
        <f>Dados!N54</f>
        <v>0</v>
      </c>
      <c r="B42" s="32">
        <f>Dados!O54</f>
        <v>0</v>
      </c>
      <c r="C42" s="32">
        <f>Dados!P54</f>
        <v>0</v>
      </c>
      <c r="D42" s="32">
        <f>Dados!Q44</f>
        <v>0</v>
      </c>
      <c r="E42" s="32">
        <f>Dados!R54</f>
        <v>0</v>
      </c>
      <c r="F42" s="36">
        <f>IF(I42=2,"Infinito",Dados!S54)</f>
        <v>0</v>
      </c>
      <c r="G42" s="31">
        <f>Dados!T54</f>
        <v>0</v>
      </c>
      <c r="H42" s="35">
        <f>Dados!U54</f>
        <v>0</v>
      </c>
      <c r="I42" s="35">
        <f>Dados!V44</f>
        <v>0</v>
      </c>
    </row>
    <row r="43" spans="1:9" ht="17.100000000000001" customHeight="1">
      <c r="A43" s="32">
        <f>Dados!N55</f>
        <v>0</v>
      </c>
      <c r="B43" s="32">
        <f>Dados!O55</f>
        <v>0</v>
      </c>
      <c r="C43" s="32">
        <f>Dados!P55</f>
        <v>0</v>
      </c>
      <c r="D43" s="32">
        <f>Dados!Q55</f>
        <v>0</v>
      </c>
      <c r="E43" s="32">
        <f>Dados!R55</f>
        <v>0</v>
      </c>
      <c r="F43" s="36">
        <f>IF(I43=2,"Infinito",Dados!S55)</f>
        <v>0</v>
      </c>
      <c r="G43" s="31">
        <f>Dados!T55</f>
        <v>0</v>
      </c>
      <c r="H43" s="35">
        <f>Dados!U55</f>
        <v>0</v>
      </c>
      <c r="I43" s="35">
        <f>Dados!V55</f>
        <v>0</v>
      </c>
    </row>
    <row r="44" spans="1:9" ht="17.100000000000001" customHeight="1">
      <c r="A44" s="32">
        <f>Dados!N56</f>
        <v>0</v>
      </c>
      <c r="B44" s="32">
        <f>Dados!O56</f>
        <v>0</v>
      </c>
      <c r="C44" s="32">
        <f>Dados!P56</f>
        <v>0</v>
      </c>
      <c r="D44" s="32">
        <f>Dados!Q56</f>
        <v>0</v>
      </c>
      <c r="E44" s="32">
        <f>Dados!R56</f>
        <v>0</v>
      </c>
      <c r="F44" s="36">
        <f>IF(I44=2,"Infinito",Dados!S56)</f>
        <v>0</v>
      </c>
      <c r="G44" s="31">
        <f>Dados!T56</f>
        <v>0</v>
      </c>
      <c r="H44" s="35">
        <f>Dados!U56</f>
        <v>0</v>
      </c>
      <c r="I44" s="35">
        <f>Dados!V56</f>
        <v>0</v>
      </c>
    </row>
    <row r="45" spans="1:9" ht="17.100000000000001" customHeight="1">
      <c r="A45" s="32">
        <f>Dados!N57</f>
        <v>0</v>
      </c>
      <c r="B45" s="32">
        <f>Dados!O57</f>
        <v>0</v>
      </c>
      <c r="C45" s="32">
        <f>Dados!P57</f>
        <v>0</v>
      </c>
      <c r="D45" s="32">
        <f>Dados!Q57</f>
        <v>0</v>
      </c>
      <c r="E45" s="32">
        <f>Dados!R57</f>
        <v>0</v>
      </c>
      <c r="F45" s="36">
        <f>IF(I45=2,"Infinito",Dados!S57)</f>
        <v>0</v>
      </c>
      <c r="G45" s="31">
        <f>Dados!T57</f>
        <v>0</v>
      </c>
      <c r="H45" s="35">
        <f>Dados!U57</f>
        <v>0</v>
      </c>
      <c r="I45" s="35">
        <f>Dados!V57</f>
        <v>0</v>
      </c>
    </row>
    <row r="46" spans="1:9" ht="17.100000000000001" customHeight="1">
      <c r="A46" s="32">
        <f>Dados!N58</f>
        <v>0</v>
      </c>
      <c r="B46" s="32">
        <f>Dados!O58</f>
        <v>0</v>
      </c>
      <c r="C46" s="32">
        <f>Dados!P58</f>
        <v>0</v>
      </c>
      <c r="D46" s="32">
        <f>Dados!Q58</f>
        <v>0</v>
      </c>
      <c r="E46" s="32">
        <f>Dados!R58</f>
        <v>0</v>
      </c>
      <c r="F46" s="36">
        <f>IF(I46=2,"Infinito",Dados!S58)</f>
        <v>0</v>
      </c>
      <c r="G46" s="31">
        <f>Dados!T58</f>
        <v>0</v>
      </c>
      <c r="H46" s="35">
        <f>Dados!U58</f>
        <v>0</v>
      </c>
      <c r="I46" s="35">
        <f>Dados!V58</f>
        <v>0</v>
      </c>
    </row>
    <row r="47" spans="1:9" ht="17.100000000000001" customHeight="1">
      <c r="A47" s="32">
        <f>Dados!N59</f>
        <v>0</v>
      </c>
      <c r="B47" s="32">
        <f>Dados!O59</f>
        <v>0</v>
      </c>
      <c r="C47" s="32">
        <f>Dados!P59</f>
        <v>0</v>
      </c>
      <c r="D47" s="32">
        <f>Dados!Q59</f>
        <v>0</v>
      </c>
      <c r="E47" s="32">
        <f>Dados!R59</f>
        <v>0</v>
      </c>
      <c r="F47" s="36">
        <f>IF(I47=2,"Infinito",Dados!S59)</f>
        <v>0</v>
      </c>
      <c r="G47" s="31">
        <f>Dados!T59</f>
        <v>0</v>
      </c>
      <c r="H47" s="35">
        <f>Dados!U59</f>
        <v>0</v>
      </c>
      <c r="I47" s="35">
        <f>Dados!V59</f>
        <v>0</v>
      </c>
    </row>
    <row r="48" spans="1:9" ht="17.100000000000001" customHeight="1">
      <c r="A48" s="32">
        <f>Dados!N60</f>
        <v>0</v>
      </c>
      <c r="B48" s="32">
        <f>Dados!O60</f>
        <v>0</v>
      </c>
      <c r="C48" s="32">
        <f>Dados!P60</f>
        <v>0</v>
      </c>
      <c r="D48" s="32">
        <f>Dados!Q60</f>
        <v>0</v>
      </c>
      <c r="E48" s="32">
        <f>Dados!R60</f>
        <v>0</v>
      </c>
      <c r="F48" s="36">
        <f>IF(I48=2,"Infinito",Dados!S60)</f>
        <v>0</v>
      </c>
      <c r="G48" s="31">
        <f>Dados!T60</f>
        <v>0</v>
      </c>
      <c r="H48" s="35">
        <f>Dados!U60</f>
        <v>0</v>
      </c>
      <c r="I48" s="35">
        <f>Dados!V60</f>
        <v>0</v>
      </c>
    </row>
    <row r="49" spans="1:9" ht="17.100000000000001" customHeight="1">
      <c r="A49" s="32">
        <f>Dados!N61</f>
        <v>0</v>
      </c>
      <c r="B49" s="32">
        <f>Dados!O61</f>
        <v>0</v>
      </c>
      <c r="C49" s="32">
        <f>Dados!P61</f>
        <v>0</v>
      </c>
      <c r="D49" s="32">
        <f>Dados!Q61</f>
        <v>0</v>
      </c>
      <c r="E49" s="32">
        <f>Dados!R61</f>
        <v>0</v>
      </c>
      <c r="F49" s="36">
        <f>IF(I49=2,"Infinito",Dados!S61)</f>
        <v>0</v>
      </c>
      <c r="G49" s="31">
        <f>Dados!T61</f>
        <v>0</v>
      </c>
      <c r="H49" s="35">
        <f>Dados!U61</f>
        <v>0</v>
      </c>
      <c r="I49" s="35">
        <f>Dados!V61</f>
        <v>0</v>
      </c>
    </row>
    <row r="50" spans="1:9" ht="17.100000000000001" customHeight="1">
      <c r="A50" s="32">
        <f>Dados!N62</f>
        <v>0</v>
      </c>
      <c r="B50" s="32">
        <f>Dados!O62</f>
        <v>0</v>
      </c>
      <c r="C50" s="32">
        <f>Dados!P62</f>
        <v>0</v>
      </c>
      <c r="D50" s="32">
        <f>Dados!Q62</f>
        <v>0</v>
      </c>
      <c r="E50" s="32">
        <f>Dados!R62</f>
        <v>0</v>
      </c>
      <c r="F50" s="36">
        <f>IF(I50=2,"Infinito",Dados!S62)</f>
        <v>0</v>
      </c>
      <c r="G50" s="31">
        <f>Dados!T62</f>
        <v>0</v>
      </c>
      <c r="H50" s="35">
        <f>Dados!U62</f>
        <v>0</v>
      </c>
      <c r="I50" s="35">
        <f>Dados!V62</f>
        <v>0</v>
      </c>
    </row>
    <row r="51" spans="1:9" ht="17.100000000000001" customHeight="1">
      <c r="A51" s="32">
        <f>Dados!N63</f>
        <v>0</v>
      </c>
      <c r="B51" s="32">
        <f>Dados!O63</f>
        <v>0</v>
      </c>
      <c r="C51" s="32">
        <f>Dados!P63</f>
        <v>0</v>
      </c>
      <c r="D51" s="32">
        <f>Dados!Q63</f>
        <v>0</v>
      </c>
      <c r="E51" s="32">
        <f>Dados!R63</f>
        <v>0</v>
      </c>
      <c r="F51" s="36">
        <f>IF(I51=2,"Infinito",Dados!S63)</f>
        <v>0</v>
      </c>
      <c r="G51" s="31">
        <f>Dados!T63</f>
        <v>0</v>
      </c>
      <c r="H51" s="35">
        <f>Dados!U63</f>
        <v>0</v>
      </c>
      <c r="I51" s="35">
        <f>Dados!V63</f>
        <v>0</v>
      </c>
    </row>
    <row r="52" spans="1:9" ht="17.100000000000001" customHeight="1">
      <c r="A52" s="32">
        <f>Dados!N64</f>
        <v>0</v>
      </c>
      <c r="B52" s="32">
        <f>Dados!O64</f>
        <v>0</v>
      </c>
      <c r="C52" s="32">
        <f>Dados!P64</f>
        <v>0</v>
      </c>
      <c r="D52" s="32">
        <f>Dados!Q64</f>
        <v>0</v>
      </c>
      <c r="E52" s="32">
        <f>Dados!R64</f>
        <v>0</v>
      </c>
      <c r="F52" s="36">
        <f>IF(I52=2,"Infinito",Dados!S64)</f>
        <v>0</v>
      </c>
      <c r="G52" s="31">
        <f>Dados!T64</f>
        <v>0</v>
      </c>
      <c r="H52" s="35">
        <f>Dados!U64</f>
        <v>0</v>
      </c>
      <c r="I52" s="35">
        <f>Dados!V64</f>
        <v>0</v>
      </c>
    </row>
    <row r="53" spans="1:9" ht="17.100000000000001" customHeight="1">
      <c r="A53" s="32">
        <f>Dados!N65</f>
        <v>0</v>
      </c>
      <c r="B53" s="32">
        <f>Dados!O65</f>
        <v>0</v>
      </c>
      <c r="C53" s="32">
        <f>Dados!P65</f>
        <v>0</v>
      </c>
      <c r="D53" s="32">
        <f>Dados!Q65</f>
        <v>0</v>
      </c>
      <c r="E53" s="32">
        <f>Dados!R65</f>
        <v>0</v>
      </c>
      <c r="F53" s="36">
        <f>IF(I53=2,"Infinito",Dados!S65)</f>
        <v>0</v>
      </c>
      <c r="G53" s="31">
        <f>Dados!T65</f>
        <v>0</v>
      </c>
      <c r="H53" s="35">
        <f>Dados!U65</f>
        <v>0</v>
      </c>
      <c r="I53" s="35">
        <f>Dados!V65</f>
        <v>0</v>
      </c>
    </row>
    <row r="54" spans="1:9" ht="17.100000000000001" customHeight="1">
      <c r="A54" s="32">
        <f>Dados!N66</f>
        <v>0</v>
      </c>
      <c r="B54" s="32">
        <f>Dados!O66</f>
        <v>0</v>
      </c>
      <c r="C54" s="32">
        <f>Dados!P66</f>
        <v>0</v>
      </c>
      <c r="D54" s="32">
        <f>Dados!Q66</f>
        <v>0</v>
      </c>
      <c r="E54" s="32">
        <f>Dados!R66</f>
        <v>0</v>
      </c>
      <c r="F54" s="36">
        <f>IF(I54=2,"Infinito",Dados!S66)</f>
        <v>0</v>
      </c>
      <c r="G54" s="31">
        <f>Dados!T66</f>
        <v>0</v>
      </c>
      <c r="H54" s="35">
        <f>Dados!U66</f>
        <v>0</v>
      </c>
      <c r="I54" s="35">
        <f>Dados!V66</f>
        <v>0</v>
      </c>
    </row>
    <row r="55" spans="1:9" ht="17.100000000000001" customHeight="1">
      <c r="A55" s="32">
        <f>Dados!N67</f>
        <v>0</v>
      </c>
      <c r="B55" s="32">
        <f>Dados!O67</f>
        <v>0</v>
      </c>
      <c r="C55" s="32">
        <f>Dados!P67</f>
        <v>0</v>
      </c>
      <c r="D55" s="32">
        <f>Dados!Q67</f>
        <v>0</v>
      </c>
      <c r="E55" s="32">
        <f>Dados!R67</f>
        <v>0</v>
      </c>
      <c r="F55" s="36">
        <f>IF(I55=2,"Infinito",Dados!S67)</f>
        <v>0</v>
      </c>
      <c r="G55" s="31">
        <f>Dados!T67</f>
        <v>0</v>
      </c>
      <c r="H55" s="35">
        <f>Dados!U67</f>
        <v>0</v>
      </c>
      <c r="I55" s="35">
        <f>Dados!V67</f>
        <v>0</v>
      </c>
    </row>
    <row r="56" spans="1:9" ht="17.100000000000001" customHeight="1">
      <c r="A56" s="32">
        <f>Dados!N68</f>
        <v>0</v>
      </c>
      <c r="B56" s="32">
        <f>Dados!O68</f>
        <v>0</v>
      </c>
      <c r="C56" s="32">
        <f>Dados!P68</f>
        <v>0</v>
      </c>
      <c r="D56" s="32">
        <f>Dados!Q68</f>
        <v>0</v>
      </c>
      <c r="E56" s="32">
        <f>Dados!R68</f>
        <v>0</v>
      </c>
      <c r="F56" s="36">
        <f>IF(I56=2,"Infinito",Dados!S68)</f>
        <v>0</v>
      </c>
      <c r="G56" s="31">
        <f>Dados!T68</f>
        <v>0</v>
      </c>
      <c r="H56" s="35">
        <f>Dados!U68</f>
        <v>0</v>
      </c>
      <c r="I56" s="35">
        <f>Dados!V68</f>
        <v>0</v>
      </c>
    </row>
    <row r="57" spans="1:9" ht="17.100000000000001" customHeight="1">
      <c r="A57" s="32">
        <f>Dados!N69</f>
        <v>0</v>
      </c>
      <c r="B57" s="32">
        <f>Dados!O69</f>
        <v>0</v>
      </c>
      <c r="C57" s="32">
        <f>Dados!P69</f>
        <v>0</v>
      </c>
      <c r="D57" s="32">
        <f>Dados!Q69</f>
        <v>0</v>
      </c>
      <c r="E57" s="32">
        <f>Dados!R69</f>
        <v>0</v>
      </c>
      <c r="F57" s="36">
        <f>IF(I57=2,"Infinito",Dados!S69)</f>
        <v>0</v>
      </c>
      <c r="G57" s="31">
        <f>Dados!T69</f>
        <v>0</v>
      </c>
      <c r="H57" s="35">
        <f>Dados!U69</f>
        <v>0</v>
      </c>
      <c r="I57" s="35">
        <f>Dados!V69</f>
        <v>0</v>
      </c>
    </row>
    <row r="58" spans="1:9" ht="17.100000000000001" customHeight="1">
      <c r="A58" s="32">
        <f>Dados!N70</f>
        <v>0</v>
      </c>
      <c r="B58" s="32">
        <f>Dados!O70</f>
        <v>0</v>
      </c>
      <c r="C58" s="32">
        <f>Dados!P70</f>
        <v>0</v>
      </c>
      <c r="D58" s="32">
        <f>Dados!Q70</f>
        <v>0</v>
      </c>
      <c r="E58" s="32">
        <f>Dados!R70</f>
        <v>0</v>
      </c>
      <c r="F58" s="36">
        <f>IF(I58=2,"Infinito",Dados!S70)</f>
        <v>0</v>
      </c>
      <c r="G58" s="31">
        <f>Dados!T70</f>
        <v>0</v>
      </c>
      <c r="H58" s="35">
        <f>Dados!U70</f>
        <v>0</v>
      </c>
      <c r="I58" s="35">
        <f>Dados!V70</f>
        <v>0</v>
      </c>
    </row>
    <row r="59" spans="1:9" ht="17.100000000000001" customHeight="1">
      <c r="A59" s="32">
        <f>Dados!N71</f>
        <v>0</v>
      </c>
      <c r="B59" s="32">
        <f>Dados!O71</f>
        <v>0</v>
      </c>
      <c r="C59" s="32">
        <f>Dados!P71</f>
        <v>0</v>
      </c>
      <c r="D59" s="32">
        <f>Dados!Q71</f>
        <v>0</v>
      </c>
      <c r="E59" s="32">
        <f>Dados!R71</f>
        <v>0</v>
      </c>
      <c r="F59" s="36">
        <f>IF(I59=2,"Infinito",Dados!S71)</f>
        <v>0</v>
      </c>
      <c r="G59" s="31">
        <f>Dados!T71</f>
        <v>0</v>
      </c>
      <c r="H59" s="35">
        <f>Dados!U71</f>
        <v>0</v>
      </c>
      <c r="I59" s="35">
        <f>Dados!V71</f>
        <v>0</v>
      </c>
    </row>
    <row r="60" spans="1:9" ht="17.100000000000001" customHeight="1">
      <c r="A60" s="32">
        <f>Dados!N72</f>
        <v>0</v>
      </c>
      <c r="B60" s="32">
        <f>Dados!O72</f>
        <v>0</v>
      </c>
      <c r="C60" s="32">
        <f>Dados!P72</f>
        <v>0</v>
      </c>
      <c r="D60" s="32">
        <f>Dados!Q72</f>
        <v>0</v>
      </c>
      <c r="E60" s="32">
        <f>Dados!R72</f>
        <v>0</v>
      </c>
      <c r="F60" s="36">
        <f>IF(I60=2,"Infinito",Dados!S72)</f>
        <v>0</v>
      </c>
      <c r="G60" s="31">
        <f>Dados!T72</f>
        <v>0</v>
      </c>
      <c r="H60" s="35">
        <f>Dados!U72</f>
        <v>0</v>
      </c>
      <c r="I60" s="35">
        <f>Dados!V72</f>
        <v>0</v>
      </c>
    </row>
    <row r="61" spans="1:9" ht="17.100000000000001" customHeight="1">
      <c r="A61" s="32">
        <f>Dados!N73</f>
        <v>0</v>
      </c>
      <c r="B61" s="32">
        <f>Dados!O73</f>
        <v>0</v>
      </c>
      <c r="C61" s="32">
        <f>Dados!P73</f>
        <v>0</v>
      </c>
      <c r="D61" s="32">
        <f>Dados!Q73</f>
        <v>0</v>
      </c>
      <c r="E61" s="32">
        <f>Dados!R73</f>
        <v>0</v>
      </c>
      <c r="F61" s="36">
        <f>IF(I61=2,"Infinito",Dados!S73)</f>
        <v>0</v>
      </c>
      <c r="G61" s="31">
        <f>Dados!T73</f>
        <v>0</v>
      </c>
      <c r="H61" s="35">
        <f>Dados!U73</f>
        <v>0</v>
      </c>
      <c r="I61" s="35">
        <f>Dados!V73</f>
        <v>0</v>
      </c>
    </row>
    <row r="62" spans="1:9" ht="17.100000000000001" customHeight="1">
      <c r="A62" s="32">
        <f>Dados!N74</f>
        <v>0</v>
      </c>
      <c r="B62" s="32">
        <f>Dados!O74</f>
        <v>0</v>
      </c>
      <c r="C62" s="32">
        <f>Dados!P74</f>
        <v>0</v>
      </c>
      <c r="D62" s="32">
        <f>Dados!Q74</f>
        <v>0</v>
      </c>
      <c r="E62" s="32">
        <f>Dados!R74</f>
        <v>0</v>
      </c>
      <c r="F62" s="36">
        <f>IF(I62=2,"Infinito",Dados!S74)</f>
        <v>0</v>
      </c>
      <c r="G62" s="31">
        <f>Dados!T74</f>
        <v>0</v>
      </c>
      <c r="H62" s="35">
        <f>Dados!U74</f>
        <v>0</v>
      </c>
      <c r="I62" s="35">
        <f>Dados!V74</f>
        <v>0</v>
      </c>
    </row>
    <row r="63" spans="1:9" ht="17.100000000000001" customHeight="1">
      <c r="A63" s="32">
        <f>Dados!N75</f>
        <v>0</v>
      </c>
      <c r="B63" s="32">
        <f>Dados!O75</f>
        <v>0</v>
      </c>
      <c r="C63" s="32">
        <f>Dados!P75</f>
        <v>0</v>
      </c>
      <c r="D63" s="32">
        <f>Dados!Q75</f>
        <v>0</v>
      </c>
      <c r="E63" s="32">
        <f>Dados!R75</f>
        <v>0</v>
      </c>
      <c r="F63" s="36">
        <f>IF(I63=2,"Infinito",Dados!S75)</f>
        <v>0</v>
      </c>
      <c r="G63" s="31">
        <f>Dados!T75</f>
        <v>0</v>
      </c>
      <c r="H63" s="35">
        <f>Dados!U75</f>
        <v>0</v>
      </c>
      <c r="I63" s="35">
        <f>Dados!V75</f>
        <v>0</v>
      </c>
    </row>
    <row r="64" spans="1:9" ht="17.100000000000001" customHeight="1">
      <c r="A64" s="32">
        <f>Dados!N76</f>
        <v>0</v>
      </c>
      <c r="B64" s="32">
        <f>Dados!O76</f>
        <v>0</v>
      </c>
      <c r="C64" s="32">
        <f>Dados!P76</f>
        <v>0</v>
      </c>
      <c r="D64" s="32">
        <f>Dados!Q76</f>
        <v>0</v>
      </c>
      <c r="E64" s="32">
        <f>Dados!R76</f>
        <v>0</v>
      </c>
      <c r="F64" s="36">
        <f>IF(I64=2,"Infinito",Dados!S76)</f>
        <v>0</v>
      </c>
      <c r="G64" s="31">
        <f>Dados!T76</f>
        <v>0</v>
      </c>
      <c r="H64" s="35">
        <f>Dados!U76</f>
        <v>0</v>
      </c>
      <c r="I64" s="35">
        <f>Dados!V76</f>
        <v>0</v>
      </c>
    </row>
    <row r="65" spans="1:9" ht="17.100000000000001" customHeight="1">
      <c r="A65" s="32">
        <f>Dados!N77</f>
        <v>0</v>
      </c>
      <c r="B65" s="32">
        <f>Dados!O77</f>
        <v>0</v>
      </c>
      <c r="C65" s="32">
        <f>Dados!P77</f>
        <v>0</v>
      </c>
      <c r="D65" s="32">
        <f>Dados!Q77</f>
        <v>0</v>
      </c>
      <c r="E65" s="32">
        <f>Dados!R77</f>
        <v>0</v>
      </c>
      <c r="F65" s="36">
        <f>IF(I65=2,"Infinito",Dados!S77)</f>
        <v>0</v>
      </c>
      <c r="G65" s="31">
        <f>Dados!T77</f>
        <v>0</v>
      </c>
      <c r="H65" s="35">
        <f>Dados!U77</f>
        <v>0</v>
      </c>
      <c r="I65" s="35">
        <f>Dados!V77</f>
        <v>0</v>
      </c>
    </row>
    <row r="66" spans="1:9" ht="17.100000000000001" customHeight="1">
      <c r="A66" s="32">
        <f>Dados!N78</f>
        <v>0</v>
      </c>
      <c r="B66" s="32">
        <f>Dados!O78</f>
        <v>0</v>
      </c>
      <c r="C66" s="32">
        <f>Dados!P78</f>
        <v>0</v>
      </c>
      <c r="D66" s="32">
        <f>Dados!Q78</f>
        <v>0</v>
      </c>
      <c r="E66" s="32">
        <f>Dados!R78</f>
        <v>0</v>
      </c>
      <c r="F66" s="36">
        <f>IF(I66=2,"Infinito",Dados!S78)</f>
        <v>0</v>
      </c>
      <c r="G66" s="31">
        <f>Dados!T78</f>
        <v>0</v>
      </c>
      <c r="H66" s="35">
        <f>Dados!U78</f>
        <v>0</v>
      </c>
      <c r="I66" s="35">
        <f>Dados!V78</f>
        <v>0</v>
      </c>
    </row>
    <row r="67" spans="1:9" ht="17.100000000000001" customHeight="1">
      <c r="A67" s="32">
        <f>Dados!N79</f>
        <v>0</v>
      </c>
      <c r="B67" s="32">
        <f>Dados!O79</f>
        <v>0</v>
      </c>
      <c r="C67" s="32">
        <f>Dados!P79</f>
        <v>0</v>
      </c>
      <c r="D67" s="32">
        <f>Dados!Q79</f>
        <v>0</v>
      </c>
      <c r="E67" s="32">
        <f>Dados!R79</f>
        <v>0</v>
      </c>
      <c r="F67" s="36">
        <f>IF(I67=2,"Infinito",Dados!S79)</f>
        <v>0</v>
      </c>
      <c r="G67" s="31">
        <f>Dados!T79</f>
        <v>0</v>
      </c>
      <c r="H67" s="35">
        <f>Dados!U79</f>
        <v>0</v>
      </c>
      <c r="I67" s="35">
        <f>Dados!V79</f>
        <v>0</v>
      </c>
    </row>
    <row r="68" spans="1:9" ht="17.100000000000001" customHeight="1">
      <c r="A68" s="32">
        <f>Dados!N80</f>
        <v>0</v>
      </c>
      <c r="B68" s="32">
        <f>Dados!O80</f>
        <v>0</v>
      </c>
      <c r="C68" s="32">
        <f>Dados!P80</f>
        <v>0</v>
      </c>
      <c r="D68" s="32">
        <f>Dados!Q80</f>
        <v>0</v>
      </c>
      <c r="E68" s="32">
        <f>Dados!R80</f>
        <v>0</v>
      </c>
      <c r="F68" s="36">
        <f>IF(I68=2,"Infinito",Dados!S80)</f>
        <v>0</v>
      </c>
      <c r="G68" s="31">
        <f>Dados!T80</f>
        <v>0</v>
      </c>
      <c r="H68" s="35">
        <f>Dados!U80</f>
        <v>0</v>
      </c>
      <c r="I68" s="35">
        <f>Dados!V80</f>
        <v>0</v>
      </c>
    </row>
    <row r="69" spans="1:9" ht="17.100000000000001" customHeight="1">
      <c r="A69" s="32">
        <f>Dados!N81</f>
        <v>0</v>
      </c>
      <c r="B69" s="32">
        <f>Dados!O81</f>
        <v>0</v>
      </c>
      <c r="C69" s="32">
        <f>Dados!P81</f>
        <v>0</v>
      </c>
      <c r="D69" s="32">
        <f>Dados!Q81</f>
        <v>0</v>
      </c>
      <c r="E69" s="32">
        <f>Dados!R81</f>
        <v>0</v>
      </c>
      <c r="F69" s="36">
        <f>IF(I69=2,"Infinito",Dados!S81)</f>
        <v>0</v>
      </c>
      <c r="G69" s="31">
        <f>Dados!T81</f>
        <v>0</v>
      </c>
      <c r="H69" s="35">
        <f>Dados!U81</f>
        <v>0</v>
      </c>
      <c r="I69" s="35">
        <f>Dados!V81</f>
        <v>0</v>
      </c>
    </row>
    <row r="70" spans="1:9" ht="17.100000000000001" customHeight="1">
      <c r="A70" s="55"/>
      <c r="B70" s="55"/>
      <c r="C70" s="55"/>
      <c r="D70" s="56"/>
      <c r="E70" s="56"/>
      <c r="F70" s="37"/>
      <c r="G70" s="57"/>
      <c r="H70" s="55"/>
      <c r="I70" s="55"/>
    </row>
    <row r="71" spans="1:9" ht="17.100000000000001" customHeight="1">
      <c r="A71" s="91">
        <f>Dados!N95</f>
        <v>0</v>
      </c>
      <c r="B71" s="35">
        <f>Dados!O95</f>
        <v>0</v>
      </c>
      <c r="C71" s="35">
        <f>Dados!P95</f>
        <v>0</v>
      </c>
      <c r="D71" s="32">
        <f>Dados!Q95</f>
        <v>0</v>
      </c>
      <c r="E71" s="32">
        <f>Dados!R95</f>
        <v>0</v>
      </c>
      <c r="F71" s="36">
        <f>IF(Dados!S95&gt;1000,"Infinito",Dados!S95)</f>
        <v>0</v>
      </c>
      <c r="G71" s="31">
        <f>Dados!T95</f>
        <v>0</v>
      </c>
      <c r="H71" s="35">
        <f>Dados!U95</f>
        <v>0</v>
      </c>
      <c r="I71" s="35">
        <f>Dados!V95</f>
        <v>0</v>
      </c>
    </row>
    <row r="72" spans="1:9" ht="17.100000000000001" customHeight="1">
      <c r="A72" s="92">
        <f>Dados!N96</f>
        <v>0</v>
      </c>
      <c r="B72" s="35">
        <f>Dados!O96</f>
        <v>0</v>
      </c>
      <c r="C72" s="55"/>
      <c r="D72" s="56"/>
      <c r="E72" s="56"/>
      <c r="F72" s="37"/>
      <c r="G72" s="56"/>
      <c r="H72" s="55"/>
      <c r="I72" s="55"/>
    </row>
    <row r="73" spans="1:9" ht="17.100000000000001" customHeight="1">
      <c r="C73" s="426"/>
      <c r="D73" s="421"/>
      <c r="E73" s="421"/>
      <c r="F73" s="421"/>
      <c r="G73" s="421"/>
    </row>
    <row r="74" spans="1:9" ht="17.100000000000001" customHeight="1">
      <c r="A74" s="427" t="s">
        <v>186</v>
      </c>
      <c r="B74" s="428"/>
    </row>
    <row r="75" spans="1:9" ht="17.100000000000001" customHeight="1">
      <c r="A75" s="429" t="s">
        <v>217</v>
      </c>
      <c r="B75" s="430"/>
    </row>
    <row r="76" spans="1:9" ht="17.100000000000001" customHeight="1">
      <c r="A76" s="431">
        <f>Dados!N100</f>
        <v>0</v>
      </c>
      <c r="B76" s="432"/>
      <c r="F76" s="433"/>
      <c r="G76" s="434"/>
    </row>
    <row r="77" spans="1:9" ht="18.75" customHeight="1">
      <c r="A77" s="26" t="s">
        <v>187</v>
      </c>
    </row>
    <row r="78" spans="1:9" ht="18.75" customHeight="1">
      <c r="B78" s="38"/>
      <c r="C78" s="38"/>
      <c r="D78" s="38"/>
      <c r="E78" s="38"/>
    </row>
    <row r="79" spans="1:9" ht="18.75" customHeight="1">
      <c r="D79" s="38"/>
      <c r="E79" s="38"/>
    </row>
    <row r="114" ht="13.5" customHeight="1"/>
    <row r="115" ht="18" customHeight="1"/>
    <row r="116" ht="15.75" customHeight="1"/>
    <row r="117" ht="15.75" customHeight="1"/>
  </sheetData>
  <sheetProtection password="F7E3" sheet="1" objects="1" scenarios="1"/>
  <phoneticPr fontId="0" type="noConversion"/>
  <printOptions horizontalCentered="1"/>
  <pageMargins left="0.43307086614173229" right="0.23622047244094491" top="0.14000000000000001" bottom="0.22" header="0.51181102362204722" footer="0.12"/>
  <pageSetup paperSize="9" orientation="landscape" horizontalDpi="300" verticalDpi="300" copies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IV312"/>
  <sheetViews>
    <sheetView showGridLines="0" tabSelected="1" topLeftCell="A86" zoomScale="90" zoomScaleNormal="90" zoomScaleSheetLayoutView="115" workbookViewId="0">
      <selection activeCell="C9" sqref="C9:G12"/>
    </sheetView>
  </sheetViews>
  <sheetFormatPr defaultColWidth="11.44140625" defaultRowHeight="18.75" customHeight="1"/>
  <cols>
    <col min="1" max="1" width="16.33203125" style="163" customWidth="1"/>
    <col min="2" max="4" width="15.33203125" style="163" customWidth="1"/>
    <col min="5" max="5" width="13.33203125" style="163" customWidth="1"/>
    <col min="6" max="6" width="9.33203125" style="163" customWidth="1"/>
    <col min="7" max="7" width="9.5546875" style="163" customWidth="1"/>
    <col min="8" max="9" width="11.5546875" style="163" customWidth="1"/>
    <col min="10" max="16384" width="11.44140625" style="163"/>
  </cols>
  <sheetData>
    <row r="1" spans="1:256" ht="24.75" customHeight="1">
      <c r="A1" s="567" t="s">
        <v>309</v>
      </c>
      <c r="B1" s="568"/>
      <c r="C1" s="568"/>
      <c r="D1" s="568"/>
      <c r="E1" s="568"/>
      <c r="F1" s="568"/>
      <c r="G1" s="568"/>
      <c r="H1" s="343"/>
      <c r="I1"/>
    </row>
    <row r="2" spans="1:256" ht="17.25" customHeight="1">
      <c r="A2" s="567" t="s">
        <v>288</v>
      </c>
      <c r="B2" s="568"/>
      <c r="C2" s="568"/>
      <c r="D2" s="568"/>
      <c r="E2" s="568"/>
      <c r="F2" s="568"/>
      <c r="G2" s="568"/>
      <c r="H2" s="556"/>
      <c r="I2" s="557"/>
      <c r="J2" s="557"/>
      <c r="K2" s="557"/>
      <c r="L2" s="557"/>
      <c r="M2" s="557"/>
      <c r="N2" s="557"/>
      <c r="O2" s="556"/>
      <c r="P2" s="557"/>
      <c r="Q2" s="557"/>
      <c r="R2" s="557"/>
      <c r="S2" s="557"/>
      <c r="T2" s="557"/>
      <c r="U2" s="557"/>
      <c r="V2" s="556"/>
      <c r="W2" s="557"/>
      <c r="X2" s="557"/>
      <c r="Y2" s="557"/>
      <c r="Z2" s="557"/>
      <c r="AA2" s="557"/>
      <c r="AB2" s="557"/>
      <c r="AC2" s="556"/>
      <c r="AD2" s="557"/>
      <c r="AE2" s="557"/>
      <c r="AF2" s="557"/>
      <c r="AG2" s="557"/>
      <c r="AH2" s="557"/>
      <c r="AI2" s="557"/>
      <c r="AJ2" s="556"/>
      <c r="AK2" s="557"/>
      <c r="AL2" s="557"/>
      <c r="AM2" s="557"/>
      <c r="AN2" s="557"/>
      <c r="AO2" s="557"/>
      <c r="AP2" s="557"/>
      <c r="AQ2" s="556"/>
      <c r="AR2" s="557"/>
      <c r="AS2" s="557"/>
      <c r="AT2" s="557"/>
      <c r="AU2" s="557"/>
      <c r="AV2" s="557"/>
      <c r="AW2" s="557"/>
      <c r="AX2" s="556"/>
      <c r="AY2" s="557"/>
      <c r="AZ2" s="557"/>
      <c r="BA2" s="557"/>
      <c r="BB2" s="557"/>
      <c r="BC2" s="557"/>
      <c r="BD2" s="557"/>
      <c r="BE2" s="556"/>
      <c r="BF2" s="557"/>
      <c r="BG2" s="557"/>
      <c r="BH2" s="557"/>
      <c r="BI2" s="557"/>
      <c r="BJ2" s="557"/>
      <c r="BK2" s="557"/>
      <c r="BL2" s="556"/>
      <c r="BM2" s="557"/>
      <c r="BN2" s="557"/>
      <c r="BO2" s="557"/>
      <c r="BP2" s="557"/>
      <c r="BQ2" s="557"/>
      <c r="BR2" s="557"/>
      <c r="BS2" s="556"/>
      <c r="BT2" s="557"/>
      <c r="BU2" s="557"/>
      <c r="BV2" s="557"/>
      <c r="BW2" s="557"/>
      <c r="BX2" s="557"/>
      <c r="BY2" s="557"/>
      <c r="BZ2" s="556"/>
      <c r="CA2" s="557"/>
      <c r="CB2" s="557"/>
      <c r="CC2" s="557"/>
      <c r="CD2" s="557"/>
      <c r="CE2" s="557"/>
      <c r="CF2" s="557"/>
      <c r="CG2" s="556"/>
      <c r="CH2" s="557"/>
      <c r="CI2" s="557"/>
      <c r="CJ2" s="557"/>
      <c r="CK2" s="557"/>
      <c r="CL2" s="557"/>
      <c r="CM2" s="557"/>
      <c r="CN2" s="556"/>
      <c r="CO2" s="557"/>
      <c r="CP2" s="557"/>
      <c r="CQ2" s="557"/>
      <c r="CR2" s="557"/>
      <c r="CS2" s="557"/>
      <c r="CT2" s="557"/>
      <c r="CU2" s="556"/>
      <c r="CV2" s="557"/>
      <c r="CW2" s="557"/>
      <c r="CX2" s="557"/>
      <c r="CY2" s="557"/>
      <c r="CZ2" s="557"/>
      <c r="DA2" s="557"/>
      <c r="DB2" s="556"/>
      <c r="DC2" s="557"/>
      <c r="DD2" s="557"/>
      <c r="DE2" s="557"/>
      <c r="DF2" s="557"/>
      <c r="DG2" s="557"/>
      <c r="DH2" s="557"/>
      <c r="DI2" s="556"/>
      <c r="DJ2" s="557"/>
      <c r="DK2" s="557"/>
      <c r="DL2" s="557"/>
      <c r="DM2" s="557"/>
      <c r="DN2" s="557"/>
      <c r="DO2" s="557"/>
      <c r="DP2" s="556"/>
      <c r="DQ2" s="557"/>
      <c r="DR2" s="557"/>
      <c r="DS2" s="557"/>
      <c r="DT2" s="557"/>
      <c r="DU2" s="557"/>
      <c r="DV2" s="557"/>
      <c r="DW2" s="556"/>
      <c r="DX2" s="557"/>
      <c r="DY2" s="557"/>
      <c r="DZ2" s="557"/>
      <c r="EA2" s="557"/>
      <c r="EB2" s="557"/>
      <c r="EC2" s="557"/>
      <c r="ED2" s="556"/>
      <c r="EE2" s="557"/>
      <c r="EF2" s="557"/>
      <c r="EG2" s="557"/>
      <c r="EH2" s="557"/>
      <c r="EI2" s="557"/>
      <c r="EJ2" s="557"/>
      <c r="EK2" s="556"/>
      <c r="EL2" s="557"/>
      <c r="EM2" s="557"/>
      <c r="EN2" s="557"/>
      <c r="EO2" s="557"/>
      <c r="EP2" s="557"/>
      <c r="EQ2" s="557"/>
      <c r="ER2" s="556"/>
      <c r="ES2" s="557"/>
      <c r="ET2" s="557"/>
      <c r="EU2" s="557"/>
      <c r="EV2" s="557"/>
      <c r="EW2" s="557"/>
      <c r="EX2" s="557"/>
      <c r="EY2" s="556"/>
      <c r="EZ2" s="557"/>
      <c r="FA2" s="557"/>
      <c r="FB2" s="557"/>
      <c r="FC2" s="557"/>
      <c r="FD2" s="557"/>
      <c r="FE2" s="557"/>
      <c r="FF2" s="556"/>
      <c r="FG2" s="557"/>
      <c r="FH2" s="557"/>
      <c r="FI2" s="557"/>
      <c r="FJ2" s="557"/>
      <c r="FK2" s="557"/>
      <c r="FL2" s="557"/>
      <c r="FM2" s="556"/>
      <c r="FN2" s="557"/>
      <c r="FO2" s="557"/>
      <c r="FP2" s="557"/>
      <c r="FQ2" s="557"/>
      <c r="FR2" s="557"/>
      <c r="FS2" s="557"/>
      <c r="FT2" s="556"/>
      <c r="FU2" s="557"/>
      <c r="FV2" s="557"/>
      <c r="FW2" s="557"/>
      <c r="FX2" s="557"/>
      <c r="FY2" s="557"/>
      <c r="FZ2" s="557"/>
      <c r="GA2" s="556"/>
      <c r="GB2" s="557"/>
      <c r="GC2" s="557"/>
      <c r="GD2" s="557"/>
      <c r="GE2" s="557"/>
      <c r="GF2" s="557"/>
      <c r="GG2" s="557"/>
      <c r="GH2" s="556"/>
      <c r="GI2" s="557"/>
      <c r="GJ2" s="557"/>
      <c r="GK2" s="557"/>
      <c r="GL2" s="557"/>
      <c r="GM2" s="557"/>
      <c r="GN2" s="557"/>
      <c r="GO2" s="556"/>
      <c r="GP2" s="557"/>
      <c r="GQ2" s="557"/>
      <c r="GR2" s="557"/>
      <c r="GS2" s="557"/>
      <c r="GT2" s="557"/>
      <c r="GU2" s="557"/>
      <c r="GV2" s="556"/>
      <c r="GW2" s="557"/>
      <c r="GX2" s="557"/>
      <c r="GY2" s="557"/>
      <c r="GZ2" s="557"/>
      <c r="HA2" s="557"/>
      <c r="HB2" s="557"/>
      <c r="HC2" s="556"/>
      <c r="HD2" s="557"/>
      <c r="HE2" s="557"/>
      <c r="HF2" s="557"/>
      <c r="HG2" s="557"/>
      <c r="HH2" s="557"/>
      <c r="HI2" s="557"/>
      <c r="HJ2" s="556"/>
      <c r="HK2" s="557"/>
      <c r="HL2" s="557"/>
      <c r="HM2" s="557"/>
      <c r="HN2" s="557"/>
      <c r="HO2" s="557"/>
      <c r="HP2" s="557"/>
      <c r="HQ2" s="556"/>
      <c r="HR2" s="557"/>
      <c r="HS2" s="557"/>
      <c r="HT2" s="557"/>
      <c r="HU2" s="557"/>
      <c r="HV2" s="557"/>
      <c r="HW2" s="557"/>
      <c r="HX2" s="556"/>
      <c r="HY2" s="557"/>
      <c r="HZ2" s="557"/>
      <c r="IA2" s="557"/>
      <c r="IB2" s="557"/>
      <c r="IC2" s="557"/>
      <c r="ID2" s="557"/>
      <c r="IE2" s="556"/>
      <c r="IF2" s="557"/>
      <c r="IG2" s="557"/>
      <c r="IH2" s="557"/>
      <c r="II2" s="557"/>
      <c r="IJ2" s="557"/>
      <c r="IK2" s="557"/>
      <c r="IL2" s="556"/>
      <c r="IM2" s="557"/>
      <c r="IN2" s="557"/>
      <c r="IO2" s="557"/>
      <c r="IP2" s="557"/>
      <c r="IQ2" s="557"/>
      <c r="IR2" s="557"/>
      <c r="IS2" s="556"/>
      <c r="IT2" s="557"/>
      <c r="IU2" s="557"/>
      <c r="IV2" s="557"/>
    </row>
    <row r="3" spans="1:256" s="441" customFormat="1" ht="15" customHeight="1">
      <c r="A3" s="561" t="s">
        <v>310</v>
      </c>
      <c r="B3" s="561"/>
      <c r="C3" s="561"/>
      <c r="D3" s="561"/>
      <c r="E3" s="561"/>
      <c r="F3" s="561"/>
      <c r="G3" s="561"/>
      <c r="H3" s="442"/>
      <c r="I3" s="443"/>
      <c r="L3" s="444"/>
    </row>
    <row r="4" spans="1:256" ht="39" customHeight="1">
      <c r="A4" s="562" t="s">
        <v>311</v>
      </c>
      <c r="B4" s="563"/>
      <c r="C4" s="563"/>
      <c r="D4" s="563"/>
      <c r="E4" s="563"/>
      <c r="F4" s="563"/>
      <c r="G4" s="563"/>
      <c r="H4" s="227"/>
      <c r="I4" s="344"/>
    </row>
    <row r="5" spans="1:256" s="448" customFormat="1" ht="35.25" customHeight="1" thickBot="1">
      <c r="A5" s="564" t="str">
        <f>(TEXT(Geral!L3,"0000")&amp;"/"&amp;TEXT(Geral!L4,"00"))</f>
        <v>3241/23</v>
      </c>
      <c r="B5" s="564"/>
      <c r="C5" s="564"/>
      <c r="D5" s="564"/>
      <c r="E5" s="564"/>
      <c r="F5" s="564"/>
      <c r="G5" s="564"/>
      <c r="H5" s="447"/>
      <c r="K5" s="500"/>
    </row>
    <row r="6" spans="1:256" s="349" customFormat="1" ht="22.5" customHeight="1">
      <c r="A6" s="449"/>
      <c r="B6" s="450"/>
      <c r="C6" s="451"/>
      <c r="D6" s="450"/>
      <c r="E6" s="450"/>
      <c r="F6" s="450"/>
      <c r="G6" s="450"/>
      <c r="H6" s="348"/>
      <c r="K6" s="501"/>
    </row>
    <row r="7" spans="1:256" s="349" customFormat="1" ht="22.5" hidden="1" customHeight="1">
      <c r="A7" s="565"/>
      <c r="B7" s="565"/>
      <c r="C7" s="565"/>
      <c r="D7" s="565"/>
      <c r="E7" s="565"/>
      <c r="F7" s="565"/>
      <c r="G7" s="565"/>
      <c r="L7" s="349" t="str">
        <f>IF(Geral!L6="","Ocultar","Não ocultar")</f>
        <v>Ocultar</v>
      </c>
    </row>
    <row r="8" spans="1:256" s="349" customFormat="1" ht="17.100000000000001" hidden="1" customHeight="1">
      <c r="A8" s="452"/>
      <c r="B8" s="452"/>
      <c r="C8" s="453"/>
      <c r="D8" s="452"/>
      <c r="E8" s="452"/>
      <c r="F8" s="452"/>
      <c r="G8" s="452"/>
      <c r="L8" s="349" t="str">
        <f>L7</f>
        <v>Ocultar</v>
      </c>
    </row>
    <row r="9" spans="1:256" s="349" customFormat="1" ht="17.100000000000001" customHeight="1">
      <c r="A9" s="471" t="s">
        <v>312</v>
      </c>
      <c r="B9" s="452"/>
      <c r="C9" s="560" t="str">
        <f>Geral!D4&amp;CHAR(10)&amp;Geral!D10&amp;" "&amp;Geral!D11&amp;", "&amp;Geral!D12&amp;CHAR(10)&amp;Geral!D15&amp;IF(Geral!D17="",""," - "&amp;Geral!D17)&amp;IF(Geral!D18="Brasil",""," - "&amp;Geral!D18)</f>
        <v>MDO TACÓGRAFOS &amp; ROCCÃO LTDA
Av. Presidente John Kennedy, 1301
Campo Mourão - PR</v>
      </c>
      <c r="D9" s="560"/>
      <c r="E9" s="560"/>
      <c r="F9" s="560"/>
      <c r="G9" s="560"/>
    </row>
    <row r="10" spans="1:256" s="349" customFormat="1" ht="17.100000000000001" customHeight="1">
      <c r="A10" s="452"/>
      <c r="B10" s="452"/>
      <c r="C10" s="560"/>
      <c r="D10" s="560"/>
      <c r="E10" s="560"/>
      <c r="F10" s="560"/>
      <c r="G10" s="560"/>
    </row>
    <row r="11" spans="1:256" s="349" customFormat="1" ht="17.100000000000001" customHeight="1">
      <c r="A11" s="452"/>
      <c r="B11" s="452"/>
      <c r="C11" s="560"/>
      <c r="D11" s="560"/>
      <c r="E11" s="560"/>
      <c r="F11" s="560"/>
      <c r="G11" s="560"/>
    </row>
    <row r="12" spans="1:256" s="349" customFormat="1" ht="17.100000000000001" customHeight="1">
      <c r="A12" s="454"/>
      <c r="B12" s="454"/>
      <c r="C12" s="560"/>
      <c r="D12" s="560"/>
      <c r="E12" s="560"/>
      <c r="F12" s="560"/>
      <c r="G12" s="560"/>
    </row>
    <row r="13" spans="1:256" s="349" customFormat="1" ht="17.100000000000001" customHeight="1">
      <c r="A13" s="454"/>
      <c r="B13" s="454"/>
      <c r="C13" s="518"/>
      <c r="D13" s="518"/>
      <c r="E13" s="518"/>
      <c r="F13" s="518"/>
      <c r="G13" s="518"/>
    </row>
    <row r="14" spans="1:256" s="349" customFormat="1" ht="17.100000000000001" hidden="1" customHeight="1">
      <c r="A14" s="471" t="s">
        <v>313</v>
      </c>
      <c r="B14" s="452"/>
      <c r="C14" s="566" t="str">
        <f>Geral!B4&amp;CHAR(10)&amp;Geral!B10&amp;" "&amp;Geral!B11&amp;", "&amp;Geral!B12&amp;CHAR(10)&amp;Geral!B15&amp;IF(Geral!B17="",""," - "&amp;Geral!B17)&amp;IF(Geral!B18="Brasil",""," - "&amp;Geral!B18)</f>
        <v>MDO TACÓGRAFOS &amp; ROCCÃO LTDA
Av. Presidente John Kennedy, 1301
Campo Mourão - PR</v>
      </c>
      <c r="D14" s="566"/>
      <c r="E14" s="566"/>
      <c r="F14" s="566"/>
      <c r="G14" s="566"/>
      <c r="L14" s="349" t="str">
        <f>IF(Geral!$B$5=Geral!$D$5,"Ocultar","Não Ocultar")</f>
        <v>Ocultar</v>
      </c>
    </row>
    <row r="15" spans="1:256" s="349" customFormat="1" ht="17.100000000000001" hidden="1" customHeight="1">
      <c r="A15" s="455"/>
      <c r="B15" s="452"/>
      <c r="C15" s="566"/>
      <c r="D15" s="566"/>
      <c r="E15" s="566"/>
      <c r="F15" s="566"/>
      <c r="G15" s="566"/>
      <c r="L15" s="349" t="str">
        <f>IF(Geral!$B$5=Geral!$D$5,"Ocultar","Não Ocultar")</f>
        <v>Ocultar</v>
      </c>
    </row>
    <row r="16" spans="1:256" s="349" customFormat="1" ht="17.100000000000001" hidden="1" customHeight="1">
      <c r="A16" s="455"/>
      <c r="B16" s="452"/>
      <c r="C16" s="566"/>
      <c r="D16" s="566"/>
      <c r="E16" s="566"/>
      <c r="F16" s="566"/>
      <c r="G16" s="566"/>
      <c r="L16" s="349" t="str">
        <f>IF(Geral!$B$5=Geral!$D$5,"Ocultar","Não Ocultar")</f>
        <v>Ocultar</v>
      </c>
    </row>
    <row r="17" spans="1:22" s="349" customFormat="1" ht="17.100000000000001" hidden="1" customHeight="1">
      <c r="A17" s="455"/>
      <c r="B17" s="452"/>
      <c r="C17" s="566"/>
      <c r="D17" s="566"/>
      <c r="E17" s="566"/>
      <c r="F17" s="566"/>
      <c r="G17" s="566"/>
      <c r="L17" s="349" t="str">
        <f>IF(Geral!$B$5=Geral!$D$5,"Ocultar","Não Ocultar")</f>
        <v>Ocultar</v>
      </c>
    </row>
    <row r="18" spans="1:22" s="349" customFormat="1" ht="17.100000000000001" hidden="1" customHeight="1">
      <c r="A18" s="455"/>
      <c r="B18" s="452"/>
      <c r="C18" s="519"/>
      <c r="D18" s="519"/>
      <c r="E18" s="519"/>
      <c r="F18" s="519"/>
      <c r="G18" s="519"/>
      <c r="L18" s="349" t="str">
        <f>IF(Geral!$B$5=Geral!$D$5,"Ocultar","Não Ocultar")</f>
        <v>Ocultar</v>
      </c>
    </row>
    <row r="19" spans="1:22" s="349" customFormat="1" ht="17.100000000000001" customHeight="1">
      <c r="A19" s="471" t="s">
        <v>314</v>
      </c>
      <c r="B19" s="452"/>
      <c r="C19" s="471" t="str">
        <f>UPPER(Geral!F4)</f>
        <v>TRENA A LASER</v>
      </c>
      <c r="D19" s="452"/>
      <c r="E19" s="445"/>
      <c r="F19" s="452"/>
      <c r="G19" s="452"/>
      <c r="R19" s="350"/>
    </row>
    <row r="20" spans="1:22" s="349" customFormat="1" ht="14.1" customHeight="1">
      <c r="A20" s="471"/>
      <c r="B20" s="452"/>
      <c r="C20" s="471"/>
      <c r="D20" s="452"/>
      <c r="E20" s="445"/>
      <c r="F20" s="452"/>
      <c r="G20" s="452"/>
      <c r="R20" s="350"/>
    </row>
    <row r="21" spans="1:22" s="349" customFormat="1" ht="14.1" customHeight="1">
      <c r="A21" s="456"/>
      <c r="B21" s="452"/>
      <c r="C21" s="452"/>
      <c r="D21" s="452"/>
      <c r="E21" s="452"/>
      <c r="F21" s="452"/>
      <c r="G21" s="452"/>
      <c r="K21" s="419"/>
      <c r="L21" s="419"/>
      <c r="M21" s="419"/>
    </row>
    <row r="22" spans="1:22" s="349" customFormat="1" ht="17.100000000000001" customHeight="1">
      <c r="A22" s="496" t="s">
        <v>315</v>
      </c>
      <c r="B22" s="455"/>
      <c r="C22" s="522" t="str">
        <f>Geral!F14</f>
        <v>1041665165</v>
      </c>
      <c r="D22" s="452"/>
      <c r="E22" s="457"/>
      <c r="F22" s="457"/>
      <c r="G22" s="457"/>
      <c r="H22" s="345" t="str">
        <f>IF(Dados!C48="sim"," pelo próprio pêndulo preso ",IF(Dados!C6="Aço"," por uma massa de 2 kg presa "," por uma massa de 1 kg presa "))</f>
        <v xml:space="preserve"> por uma massa de 1 kg presa </v>
      </c>
      <c r="K22" s="419"/>
      <c r="L22" s="419"/>
      <c r="M22" s="419"/>
      <c r="P22" s="401"/>
      <c r="Q22" s="401"/>
      <c r="R22" s="401"/>
    </row>
    <row r="23" spans="1:22" s="349" customFormat="1" ht="14.1" customHeight="1">
      <c r="A23" s="496"/>
      <c r="B23" s="455"/>
      <c r="C23" s="522"/>
      <c r="D23" s="452"/>
      <c r="E23" s="457"/>
      <c r="F23" s="457"/>
      <c r="G23" s="457"/>
      <c r="H23" s="345"/>
      <c r="K23" s="419"/>
      <c r="L23" s="419"/>
      <c r="M23" s="419"/>
      <c r="P23" s="401"/>
      <c r="Q23" s="401"/>
      <c r="R23" s="401"/>
    </row>
    <row r="24" spans="1:22" s="349" customFormat="1" ht="14.1" customHeight="1">
      <c r="A24" s="458"/>
      <c r="B24" s="452"/>
      <c r="C24" s="452"/>
      <c r="D24" s="452"/>
      <c r="E24" s="457"/>
      <c r="F24" s="457"/>
      <c r="G24" s="457"/>
      <c r="H24" s="345" t="b">
        <f>OR(Geral!B3="ESSO BRASILEIRA DE PETRÓLEO LTDA",Geral!B3="ESSO BRASILEIRA DE PETRÓLEO LIMITADA")</f>
        <v>0</v>
      </c>
      <c r="P24" s="351"/>
    </row>
    <row r="25" spans="1:22" s="349" customFormat="1" ht="17.100000000000001" customHeight="1">
      <c r="A25" s="496" t="s">
        <v>316</v>
      </c>
      <c r="B25" s="452"/>
      <c r="C25" s="498" t="str">
        <f>Geral!F3</f>
        <v>1041665165</v>
      </c>
      <c r="D25" s="452"/>
      <c r="E25" s="457"/>
      <c r="F25" s="457"/>
      <c r="G25" s="457"/>
      <c r="H25" s="354" t="str">
        <f>IF(Dados!K6="atrás","traseira","frontal")</f>
        <v>frontal</v>
      </c>
      <c r="P25" s="351"/>
      <c r="T25" s="346"/>
    </row>
    <row r="26" spans="1:22" s="349" customFormat="1" ht="14.1" customHeight="1">
      <c r="A26" s="496"/>
      <c r="B26" s="452"/>
      <c r="C26" s="498"/>
      <c r="D26" s="452"/>
      <c r="E26" s="457"/>
      <c r="F26" s="457"/>
      <c r="G26" s="457"/>
      <c r="H26" s="354"/>
      <c r="P26" s="351"/>
      <c r="T26" s="346"/>
    </row>
    <row r="27" spans="1:22" s="349" customFormat="1" ht="14.1" customHeight="1">
      <c r="A27" s="452"/>
      <c r="B27" s="452"/>
      <c r="C27" s="452"/>
      <c r="D27" s="452"/>
      <c r="E27" s="457"/>
      <c r="F27" s="457"/>
      <c r="G27" s="457"/>
      <c r="K27" s="402"/>
      <c r="L27" s="402"/>
      <c r="M27" s="402"/>
      <c r="P27" s="351"/>
      <c r="T27" s="346"/>
    </row>
    <row r="28" spans="1:22" s="349" customFormat="1" ht="17.100000000000001" customHeight="1">
      <c r="A28" s="558" t="s">
        <v>367</v>
      </c>
      <c r="B28" s="558"/>
      <c r="C28" s="558" t="str">
        <f>"("&amp;Dados!D9&amp;") "&amp;Geral!F18</f>
        <v>(0,05 a 200) m</v>
      </c>
      <c r="D28" s="558"/>
      <c r="E28" s="558"/>
      <c r="F28" s="558"/>
      <c r="G28" s="558"/>
      <c r="K28" s="402"/>
      <c r="L28" s="402"/>
      <c r="M28" s="402"/>
      <c r="T28" s="346"/>
    </row>
    <row r="29" spans="1:22" s="349" customFormat="1" ht="14.1" customHeight="1">
      <c r="A29" s="534"/>
      <c r="B29" s="534"/>
      <c r="C29" s="534"/>
      <c r="D29" s="534"/>
      <c r="E29" s="534"/>
      <c r="F29" s="534"/>
      <c r="G29" s="534"/>
      <c r="K29" s="402"/>
      <c r="L29" s="402"/>
      <c r="M29" s="402"/>
      <c r="T29" s="346"/>
    </row>
    <row r="30" spans="1:22" s="349" customFormat="1" ht="14.1" customHeight="1">
      <c r="A30" s="460"/>
      <c r="B30" s="460"/>
      <c r="C30" s="460"/>
      <c r="D30" s="460"/>
      <c r="E30" s="460"/>
      <c r="F30" s="460"/>
      <c r="G30" s="460"/>
      <c r="K30" s="402"/>
      <c r="L30" s="402"/>
      <c r="M30" s="402"/>
      <c r="P30" s="436"/>
    </row>
    <row r="31" spans="1:22" s="349" customFormat="1" ht="17.100000000000001" customHeight="1">
      <c r="A31" s="566" t="s">
        <v>368</v>
      </c>
      <c r="B31" s="566"/>
      <c r="C31" s="558" t="str">
        <f>"("&amp;IF(Dados!F12="RC 2033","0,1 a 3) m",FIXED(MIN(Dados!N12:N81),1)&amp;" a "&amp;FIXED(MAX(Dados!N12:N81),0)&amp;") "&amp;Geral!F18)</f>
        <v>(0,2 a 25) m</v>
      </c>
      <c r="D31" s="558"/>
      <c r="E31" s="558"/>
      <c r="F31" s="558"/>
      <c r="G31" s="558"/>
      <c r="K31" s="402"/>
      <c r="L31" s="402"/>
      <c r="M31" s="402"/>
      <c r="P31" s="439"/>
      <c r="Q31" s="351"/>
      <c r="T31" s="438"/>
      <c r="U31" s="438"/>
      <c r="V31" s="438"/>
    </row>
    <row r="32" spans="1:22" s="349" customFormat="1" ht="17.100000000000001" customHeight="1">
      <c r="A32" s="566"/>
      <c r="B32" s="566"/>
      <c r="K32" s="402"/>
      <c r="L32" s="402"/>
      <c r="M32" s="402"/>
      <c r="P32" s="439"/>
      <c r="T32" s="438"/>
      <c r="U32" s="438"/>
      <c r="V32" s="438"/>
    </row>
    <row r="33" spans="1:22" s="349" customFormat="1" ht="13.5" customHeight="1">
      <c r="A33" s="534"/>
      <c r="B33" s="534"/>
      <c r="C33" s="534"/>
      <c r="D33" s="534"/>
      <c r="E33" s="534"/>
      <c r="F33" s="534"/>
      <c r="G33" s="534"/>
      <c r="K33" s="402"/>
      <c r="L33" s="402"/>
      <c r="M33" s="402"/>
      <c r="P33" s="439"/>
      <c r="T33" s="438"/>
      <c r="U33" s="438"/>
      <c r="V33" s="438"/>
    </row>
    <row r="34" spans="1:22" s="349" customFormat="1" ht="13.5" hidden="1" customHeight="1">
      <c r="A34" s="458"/>
      <c r="B34" s="459"/>
      <c r="C34" s="497"/>
      <c r="D34" s="497"/>
      <c r="E34" s="497"/>
      <c r="F34" s="497"/>
      <c r="G34" s="497"/>
      <c r="P34" s="439"/>
      <c r="Q34" s="351"/>
      <c r="T34" s="438"/>
      <c r="U34" s="438"/>
      <c r="V34" s="438"/>
    </row>
    <row r="35" spans="1:22" s="349" customFormat="1" ht="17.100000000000001" customHeight="1">
      <c r="A35" s="496" t="s">
        <v>317</v>
      </c>
      <c r="B35" s="459"/>
      <c r="C35" s="559" t="str">
        <f>""&amp;Dados!DE &amp;" "&amp;Geral!F18</f>
        <v>0,001 m</v>
      </c>
      <c r="D35" s="559"/>
      <c r="E35" s="559"/>
      <c r="F35" s="559"/>
      <c r="G35" s="559"/>
      <c r="P35" s="440"/>
      <c r="T35" s="438"/>
      <c r="U35" s="438"/>
      <c r="V35" s="438"/>
    </row>
    <row r="36" spans="1:22" s="349" customFormat="1" ht="14.1" customHeight="1">
      <c r="A36" s="496"/>
      <c r="B36" s="459"/>
      <c r="C36" s="471"/>
      <c r="D36" s="471"/>
      <c r="E36" s="471"/>
      <c r="F36" s="471"/>
      <c r="G36" s="471"/>
      <c r="P36" s="440"/>
      <c r="T36" s="438"/>
      <c r="U36" s="438"/>
      <c r="V36" s="438"/>
    </row>
    <row r="37" spans="1:22" s="349" customFormat="1" ht="14.1" customHeight="1">
      <c r="A37" s="461"/>
      <c r="B37" s="459"/>
      <c r="C37" s="452"/>
      <c r="D37" s="452"/>
      <c r="E37" s="452"/>
      <c r="F37" s="452"/>
      <c r="G37" s="452"/>
      <c r="T37" s="438"/>
      <c r="U37" s="438"/>
      <c r="V37" s="438"/>
    </row>
    <row r="38" spans="1:22" s="349" customFormat="1" ht="17.100000000000001" customHeight="1">
      <c r="A38" s="496" t="s">
        <v>318</v>
      </c>
      <c r="B38" s="459"/>
      <c r="C38" s="471" t="str">
        <f>TEXT(Geral!L11,"dd")&amp;" de "&amp;TEXT(Geral!L11,"mmmm")&amp;" de "&amp;TEXT(Geral!L11,"AAAA")</f>
        <v>06 de novembro de 2023</v>
      </c>
      <c r="D38" s="452"/>
      <c r="E38" s="452"/>
      <c r="F38" s="452"/>
      <c r="G38" s="452"/>
      <c r="T38" s="438"/>
      <c r="U38" s="438"/>
      <c r="V38" s="438"/>
    </row>
    <row r="39" spans="1:22" s="349" customFormat="1" ht="14.1" customHeight="1">
      <c r="A39" s="496"/>
      <c r="B39" s="459"/>
      <c r="C39" s="471"/>
      <c r="D39" s="452"/>
      <c r="E39" s="452"/>
      <c r="F39" s="452"/>
      <c r="G39" s="452"/>
      <c r="T39" s="438"/>
      <c r="U39" s="438"/>
      <c r="V39" s="438"/>
    </row>
    <row r="40" spans="1:22" s="349" customFormat="1" ht="14.1" customHeight="1">
      <c r="A40" s="461"/>
      <c r="B40" s="459"/>
      <c r="C40" s="452"/>
      <c r="D40" s="452"/>
      <c r="E40" s="452"/>
      <c r="F40" s="452"/>
      <c r="G40" s="452"/>
      <c r="T40" s="438"/>
      <c r="U40" s="438"/>
      <c r="V40" s="438"/>
    </row>
    <row r="41" spans="1:22" s="349" customFormat="1" ht="17.100000000000001" customHeight="1">
      <c r="A41" s="496" t="s">
        <v>319</v>
      </c>
      <c r="B41" s="459"/>
      <c r="C41" s="471" t="str">
        <f>TEXT(Geral!L28,"dd")&amp;" de "&amp;TEXT(Geral!L28,"mmmm")&amp;" de "&amp;TEXT(Geral!L28,"AAAA")</f>
        <v>07 de novembro de 2023</v>
      </c>
      <c r="D41" s="452"/>
      <c r="E41" s="452"/>
      <c r="F41" s="452"/>
      <c r="G41" s="452"/>
      <c r="T41" s="438"/>
      <c r="U41" s="438"/>
      <c r="V41" s="438"/>
    </row>
    <row r="42" spans="1:22" s="349" customFormat="1" ht="15" customHeight="1">
      <c r="A42" s="460"/>
      <c r="B42" s="460"/>
      <c r="C42" s="460"/>
      <c r="D42" s="460"/>
      <c r="E42" s="460"/>
      <c r="F42" s="460"/>
      <c r="G42" s="460"/>
      <c r="T42" s="438"/>
      <c r="U42" s="438"/>
      <c r="V42" s="438"/>
    </row>
    <row r="43" spans="1:22" s="349" customFormat="1" ht="9.75" customHeight="1">
      <c r="A43" s="460"/>
      <c r="B43" s="460"/>
      <c r="C43" s="460"/>
      <c r="D43" s="460"/>
      <c r="E43" s="460"/>
      <c r="F43" s="460"/>
      <c r="G43" s="460"/>
      <c r="P43" s="437"/>
      <c r="Q43" s="437"/>
      <c r="R43" s="437"/>
      <c r="S43" s="437"/>
      <c r="T43" s="437"/>
      <c r="U43" s="437"/>
      <c r="V43" s="437"/>
    </row>
    <row r="44" spans="1:22" s="349" customFormat="1" ht="17.100000000000001" customHeight="1">
      <c r="A44" s="452"/>
      <c r="B44" s="452"/>
      <c r="C44" s="452"/>
      <c r="D44" s="452"/>
      <c r="E44" s="452"/>
      <c r="F44" s="452"/>
      <c r="G44" s="446"/>
      <c r="L44" s="349" t="str">
        <f>IF(Geral!$B$5=Geral!$D$5,"Não Ocultar","Ocultar")</f>
        <v>Não Ocultar</v>
      </c>
      <c r="P44" s="437"/>
      <c r="Q44" s="437"/>
      <c r="R44" s="437"/>
      <c r="S44" s="437"/>
      <c r="T44" s="437"/>
      <c r="U44" s="437"/>
      <c r="V44" s="437"/>
    </row>
    <row r="45" spans="1:22" s="349" customFormat="1" ht="17.100000000000001" customHeight="1">
      <c r="A45" s="452"/>
      <c r="B45" s="452"/>
      <c r="C45" s="452"/>
      <c r="D45" s="452"/>
      <c r="E45" s="452"/>
      <c r="F45" s="452"/>
      <c r="G45" s="446"/>
      <c r="L45" s="349" t="str">
        <f>IF(Geral!$B$5=Geral!$D$5,"Não Ocultar","Ocultar")</f>
        <v>Não Ocultar</v>
      </c>
      <c r="P45" s="437"/>
      <c r="Q45" s="437"/>
      <c r="R45" s="437"/>
      <c r="S45" s="437"/>
      <c r="T45" s="437"/>
      <c r="U45" s="437"/>
      <c r="V45" s="437"/>
    </row>
    <row r="46" spans="1:22" s="349" customFormat="1" ht="17.100000000000001" customHeight="1">
      <c r="A46" s="452"/>
      <c r="B46" s="452"/>
      <c r="C46" s="452"/>
      <c r="D46" s="452"/>
      <c r="E46" s="452"/>
      <c r="F46" s="452"/>
      <c r="G46" s="446"/>
      <c r="L46" s="349" t="str">
        <f>IF(Geral!$B$5=Geral!$D$5,"Não Ocultar","Ocultar")</f>
        <v>Não Ocultar</v>
      </c>
      <c r="P46" s="437"/>
      <c r="Q46" s="437"/>
      <c r="R46" s="437"/>
      <c r="S46" s="437"/>
      <c r="T46" s="437"/>
      <c r="U46" s="437"/>
      <c r="V46" s="437"/>
    </row>
    <row r="47" spans="1:22" s="349" customFormat="1" ht="17.100000000000001" customHeight="1">
      <c r="A47" s="452"/>
      <c r="B47" s="452"/>
      <c r="C47" s="452"/>
      <c r="D47" s="452"/>
      <c r="E47" s="452"/>
      <c r="F47" s="452"/>
      <c r="G47" s="446"/>
      <c r="L47" s="349" t="str">
        <f>IF(Geral!$B$5=Geral!$D$5,"Não Ocultar","Ocultar")</f>
        <v>Não Ocultar</v>
      </c>
      <c r="P47" s="437"/>
      <c r="Q47" s="437"/>
      <c r="R47" s="437"/>
      <c r="S47" s="437"/>
      <c r="T47" s="437"/>
      <c r="U47" s="437"/>
      <c r="V47" s="437"/>
    </row>
    <row r="48" spans="1:22" s="349" customFormat="1" ht="17.100000000000001" customHeight="1">
      <c r="A48" s="499" t="str">
        <f>Geral!L27</f>
        <v>Signatário Autorizado</v>
      </c>
      <c r="B48" s="452"/>
      <c r="C48" s="552" t="str">
        <f>Geral!L26</f>
        <v>Gabriel Scopel de Lima</v>
      </c>
      <c r="D48" s="552"/>
      <c r="E48" s="552"/>
      <c r="F48" s="552"/>
      <c r="G48" s="552"/>
      <c r="P48" s="437"/>
      <c r="Q48" s="437"/>
      <c r="R48" s="437"/>
      <c r="S48" s="437"/>
      <c r="T48" s="437"/>
      <c r="U48" s="437"/>
      <c r="V48" s="437"/>
    </row>
    <row r="49" spans="1:8" s="349" customFormat="1" ht="17.100000000000001" customHeight="1">
      <c r="A49" s="452" t="s">
        <v>357</v>
      </c>
      <c r="B49" s="452"/>
      <c r="C49" s="552" t="str">
        <f>Geral!L23</f>
        <v>Carlos Roberto Mariano dos Santos</v>
      </c>
      <c r="D49" s="552"/>
      <c r="E49" s="552"/>
      <c r="F49" s="552"/>
      <c r="G49" s="552"/>
    </row>
    <row r="50" spans="1:8" s="349" customFormat="1" ht="17.100000000000001" customHeight="1">
      <c r="A50" s="452"/>
      <c r="B50" s="452"/>
      <c r="C50" s="452"/>
      <c r="D50" s="452"/>
      <c r="E50" s="452"/>
      <c r="F50" s="452"/>
      <c r="G50" s="452"/>
    </row>
    <row r="51" spans="1:8" s="349" customFormat="1" ht="17.100000000000001" customHeight="1">
      <c r="A51" s="502" t="s">
        <v>320</v>
      </c>
      <c r="B51" s="452"/>
      <c r="C51" s="452"/>
      <c r="D51" s="452"/>
      <c r="E51" s="452"/>
      <c r="F51" s="452"/>
      <c r="G51" s="452"/>
    </row>
    <row r="52" spans="1:8" s="349" customFormat="1" ht="17.100000000000001" customHeight="1">
      <c r="A52" s="452"/>
      <c r="B52" s="462"/>
      <c r="C52" s="462"/>
      <c r="D52" s="462"/>
      <c r="E52" s="462"/>
      <c r="F52" s="462"/>
      <c r="G52" s="462"/>
    </row>
    <row r="53" spans="1:8" s="349" customFormat="1" ht="17.100000000000001" customHeight="1">
      <c r="A53" s="503" t="s">
        <v>321</v>
      </c>
      <c r="B53" s="505" t="s">
        <v>322</v>
      </c>
      <c r="C53" s="505"/>
      <c r="D53" s="504"/>
      <c r="E53" s="506" t="s">
        <v>323</v>
      </c>
      <c r="F53" s="506" t="s">
        <v>324</v>
      </c>
      <c r="G53" s="506" t="s">
        <v>366</v>
      </c>
    </row>
    <row r="54" spans="1:8" s="349" customFormat="1" ht="17.100000000000001" customHeight="1">
      <c r="A54" s="507" t="str">
        <f>Dados!F12</f>
        <v>TRE 002A</v>
      </c>
      <c r="B54" s="505" t="str">
        <f>VLOOKUP(Dados!F12,Padroes!O4:AS100,2,FALSE)</f>
        <v>Trena (dispositivos para medição de trena a laser)</v>
      </c>
      <c r="C54" s="505"/>
      <c r="D54" s="504"/>
      <c r="E54" s="505" t="str">
        <f>IF(VLOOKUP(Dados!F12,Padroes!O4:AS100,3,FALSE)="",TEXT(VLOOKUP(Dados!F12,Padroes!O4:AS100,4,FALSE),"0000")&amp;"/"&amp;TEXT(VLOOKUP(Dados!F12,Padroes!O4:AS100,5,FALSE),"00"),VLOOKUP(Dados!F12,Padroes!O4:AS100,3,FALSE))&amp;""</f>
        <v>0126/23</v>
      </c>
      <c r="F54" s="506" t="str">
        <f>VLOOKUP(Dados!$F$12,Padroes!$O$4:$AS$100,6,FALSE)</f>
        <v>CERTI</v>
      </c>
      <c r="G54" s="506" t="str">
        <f>TEXT(VLOOKUP(Dados!$F$12,Padroes!$O$4:$AS$100,9,FALSE),"mmm/AAAA")</f>
        <v>jan/2024</v>
      </c>
    </row>
    <row r="55" spans="1:8" s="349" customFormat="1" ht="17.100000000000001" customHeight="1">
      <c r="A55" s="452"/>
      <c r="B55" s="463"/>
      <c r="C55" s="463"/>
      <c r="D55" s="463"/>
      <c r="E55" s="463"/>
      <c r="F55" s="464"/>
      <c r="G55" s="465"/>
      <c r="H55" s="347"/>
    </row>
    <row r="56" spans="1:8" s="349" customFormat="1" ht="17.100000000000001" customHeight="1">
      <c r="A56" s="508" t="s">
        <v>325</v>
      </c>
      <c r="B56" s="463"/>
      <c r="C56" s="463"/>
      <c r="D56" s="463"/>
      <c r="E56" s="463"/>
      <c r="F56" s="464"/>
      <c r="G56" s="465"/>
      <c r="H56" s="347"/>
    </row>
    <row r="57" spans="1:8" s="349" customFormat="1" ht="17.100000000000001" customHeight="1">
      <c r="A57" s="554" t="str">
        <f>"As medições foram realizadas de acordo com o procedimento interno "&amp;Geral!J13&amp;". A trena a laser foi apoiada sobre uma base plana e seu feixe foi alinhado aos dispositivos tendo como referência os valores corrigidos da escala graduada do padrão."</f>
        <v>As medições foram realizadas de acordo com o procedimento interno CMI-LMD-PC-282. A trena a laser foi apoiada sobre uma base plana e seu feixe foi alinhado aos dispositivos tendo como referência os valores corrigidos da escala graduada do padrão.</v>
      </c>
      <c r="B57" s="554"/>
      <c r="C57" s="554"/>
      <c r="D57" s="554"/>
      <c r="E57" s="554"/>
      <c r="F57" s="554"/>
      <c r="G57" s="554"/>
      <c r="H57" s="347"/>
    </row>
    <row r="58" spans="1:8" s="349" customFormat="1" ht="17.100000000000001" customHeight="1">
      <c r="A58" s="554"/>
      <c r="B58" s="554"/>
      <c r="C58" s="554"/>
      <c r="D58" s="554"/>
      <c r="E58" s="554"/>
      <c r="F58" s="554"/>
      <c r="G58" s="554"/>
      <c r="H58" s="347"/>
    </row>
    <row r="59" spans="1:8" s="349" customFormat="1" ht="17.100000000000001" customHeight="1">
      <c r="A59" s="554"/>
      <c r="B59" s="554"/>
      <c r="C59" s="554"/>
      <c r="D59" s="554"/>
      <c r="E59" s="554"/>
      <c r="F59" s="554"/>
      <c r="G59" s="554"/>
      <c r="H59" s="347"/>
    </row>
    <row r="60" spans="1:8" s="349" customFormat="1" ht="17.100000000000001" customHeight="1">
      <c r="A60" s="553" t="str">
        <f>"Os pontos pré-determinados foram referenciados na base do dispositivo e na parte "&amp;Dados!K6&amp;" da trena a laser, considerando o primeiro ponto de medição como a referência. As leituras foram realizadas no  mostrador da trena a laser."</f>
        <v>Os pontos pré-determinados foram referenciados na base do dispositivo e na parte traseira da trena a laser, considerando o primeiro ponto de medição como a referência. As leituras foram realizadas no  mostrador da trena a laser.</v>
      </c>
      <c r="B60" s="553"/>
      <c r="C60" s="553"/>
      <c r="D60" s="553"/>
      <c r="E60" s="553"/>
      <c r="F60" s="553"/>
      <c r="G60" s="553"/>
      <c r="H60" s="347"/>
    </row>
    <row r="61" spans="1:8" s="349" customFormat="1" ht="17.100000000000001" customHeight="1">
      <c r="A61" s="553"/>
      <c r="B61" s="553"/>
      <c r="C61" s="553"/>
      <c r="D61" s="553"/>
      <c r="E61" s="553"/>
      <c r="F61" s="553"/>
      <c r="G61" s="553"/>
      <c r="H61" s="347"/>
    </row>
    <row r="62" spans="1:8" s="349" customFormat="1" ht="17.100000000000001" customHeight="1">
      <c r="A62" s="553"/>
      <c r="B62" s="553"/>
      <c r="C62" s="553"/>
      <c r="D62" s="553"/>
      <c r="E62" s="553"/>
      <c r="F62" s="553"/>
      <c r="G62" s="553"/>
      <c r="H62" s="347"/>
    </row>
    <row r="63" spans="1:8" s="349" customFormat="1" ht="17.100000000000001" customHeight="1">
      <c r="A63" s="554" t="s">
        <v>326</v>
      </c>
      <c r="B63" s="554"/>
      <c r="C63" s="554"/>
      <c r="D63" s="554"/>
      <c r="E63" s="554"/>
      <c r="F63" s="554"/>
      <c r="G63" s="554"/>
      <c r="H63" s="347"/>
    </row>
    <row r="64" spans="1:8" s="349" customFormat="1" ht="17.100000000000001" customHeight="1">
      <c r="A64" s="452"/>
      <c r="B64" s="463"/>
      <c r="C64" s="463"/>
      <c r="D64" s="463"/>
      <c r="E64" s="463"/>
      <c r="F64" s="464"/>
      <c r="G64" s="465"/>
      <c r="H64" s="347"/>
    </row>
    <row r="65" spans="1:12" s="349" customFormat="1" ht="17.100000000000001" customHeight="1">
      <c r="A65" s="509" t="s">
        <v>327</v>
      </c>
      <c r="B65" s="463"/>
      <c r="C65" s="463"/>
      <c r="D65" s="463"/>
      <c r="E65" s="463"/>
      <c r="F65" s="464"/>
      <c r="G65" s="465"/>
      <c r="H65" s="347"/>
    </row>
    <row r="66" spans="1:12" s="349" customFormat="1" ht="17.100000000000001" customHeight="1" thickBot="1">
      <c r="A66" s="511"/>
      <c r="B66" s="510"/>
      <c r="C66" s="510"/>
      <c r="D66" s="510"/>
      <c r="E66" s="510"/>
      <c r="F66" s="510"/>
      <c r="G66" s="510"/>
      <c r="H66" s="347"/>
    </row>
    <row r="67" spans="1:12" s="349" customFormat="1" ht="17.100000000000001" customHeight="1">
      <c r="A67" s="516" t="s">
        <v>235</v>
      </c>
      <c r="B67" s="516" t="s">
        <v>236</v>
      </c>
      <c r="C67" s="516" t="s">
        <v>234</v>
      </c>
      <c r="D67" s="516" t="s">
        <v>148</v>
      </c>
      <c r="E67" s="517" t="s">
        <v>149</v>
      </c>
      <c r="F67" s="555" t="s">
        <v>328</v>
      </c>
      <c r="G67" s="555"/>
      <c r="H67" s="347"/>
    </row>
    <row r="68" spans="1:12" s="349" customFormat="1" ht="17.100000000000001" customHeight="1">
      <c r="A68" s="527" t="s">
        <v>237</v>
      </c>
      <c r="B68" s="527" t="s">
        <v>237</v>
      </c>
      <c r="C68" s="527" t="s">
        <v>237</v>
      </c>
      <c r="D68" s="527" t="s">
        <v>237</v>
      </c>
      <c r="E68" s="528"/>
      <c r="F68" s="529"/>
      <c r="G68" s="530"/>
      <c r="H68" s="347"/>
    </row>
    <row r="69" spans="1:12" s="349" customFormat="1" ht="17.100000000000001" customHeight="1">
      <c r="A69" s="512" t="str">
        <f>IF('Dados Processados'!$A10="","",FIXED('Dados Processados'!A10,Dados!$O$6,1))</f>
        <v>0,200</v>
      </c>
      <c r="B69" s="512" t="str">
        <f>IF('Dados Processados'!$A10="","",FIXED('Dados Processados'!B10,Dados!$O$6,1))</f>
        <v>0,200</v>
      </c>
      <c r="C69" s="512" t="str">
        <f>IF('Dados Processados'!$A10="","",FIXED('Dados Processados'!C10,Dados!$O$6,1))</f>
        <v>0,000</v>
      </c>
      <c r="D69" s="512" t="str">
        <f>FIXED(Dados!T12,Dados!$O$6,1)</f>
        <v>0,003</v>
      </c>
      <c r="E69" s="513">
        <f>'Dados Processados'!I10</f>
        <v>2</v>
      </c>
      <c r="F69" s="551" t="str">
        <f>'Dados Processados'!F10</f>
        <v>Infinito</v>
      </c>
      <c r="G69" s="551"/>
      <c r="H69" s="347" t="str">
        <f>IF(B69="","","ok")</f>
        <v>ok</v>
      </c>
      <c r="L69" s="349" t="str">
        <f>IF(B69="","Ocultar","Não ocultar")</f>
        <v>Não ocultar</v>
      </c>
    </row>
    <row r="70" spans="1:12" s="349" customFormat="1" ht="17.100000000000001" customHeight="1">
      <c r="A70" s="512" t="str">
        <f>IF('Dados Processados'!$A11="","",FIXED('Dados Processados'!A11,Dados!$O$6,1))</f>
        <v>0,500</v>
      </c>
      <c r="B70" s="512" t="str">
        <f>IF('Dados Processados'!$A11="","",FIXED('Dados Processados'!B11,Dados!$O$6,1))</f>
        <v>0,498</v>
      </c>
      <c r="C70" s="512" t="str">
        <f>IF('Dados Processados'!$A11="","",FIXED('Dados Processados'!C11,Dados!$O$6,1))</f>
        <v>0,002</v>
      </c>
      <c r="D70" s="512" t="str">
        <f>FIXED(Dados!T13,Dados!$O$6,1)</f>
        <v>0,003</v>
      </c>
      <c r="E70" s="513">
        <f>'Dados Processados'!I11</f>
        <v>2</v>
      </c>
      <c r="F70" s="551" t="str">
        <f>'Dados Processados'!F11</f>
        <v>Infinito</v>
      </c>
      <c r="G70" s="551"/>
      <c r="H70" s="347" t="str">
        <f t="shared" ref="H70:H96" si="0">IF(B70="","","ok")</f>
        <v>ok</v>
      </c>
      <c r="L70" s="349" t="str">
        <f t="shared" ref="L70:L82" si="1">IF(B70="","Ocultar","Não ocultar")</f>
        <v>Não ocultar</v>
      </c>
    </row>
    <row r="71" spans="1:12" s="349" customFormat="1" ht="17.100000000000001" customHeight="1">
      <c r="A71" s="512" t="str">
        <f>IF('Dados Processados'!$A12="","",FIXED('Dados Processados'!A12,Dados!$O$6,1))</f>
        <v>1,000</v>
      </c>
      <c r="B71" s="512" t="str">
        <f>IF('Dados Processados'!$A12="","",FIXED('Dados Processados'!B12,Dados!$O$6,1))</f>
        <v>0,998</v>
      </c>
      <c r="C71" s="512" t="str">
        <f>IF('Dados Processados'!$A12="","",FIXED('Dados Processados'!C12,Dados!$O$6,1))</f>
        <v>0,002</v>
      </c>
      <c r="D71" s="512" t="str">
        <f>FIXED(Dados!T14,Dados!$O$6,1)</f>
        <v>0,003</v>
      </c>
      <c r="E71" s="513">
        <f>'Dados Processados'!I12</f>
        <v>2</v>
      </c>
      <c r="F71" s="551" t="str">
        <f>'Dados Processados'!F12</f>
        <v>Infinito</v>
      </c>
      <c r="G71" s="551"/>
      <c r="H71" s="347" t="str">
        <f t="shared" si="0"/>
        <v>ok</v>
      </c>
      <c r="L71" s="349" t="str">
        <f t="shared" si="1"/>
        <v>Não ocultar</v>
      </c>
    </row>
    <row r="72" spans="1:12" s="349" customFormat="1" ht="17.100000000000001" customHeight="1">
      <c r="A72" s="512" t="str">
        <f>IF('Dados Processados'!$A13="","",FIXED('Dados Processados'!A13,Dados!$O$6,1))</f>
        <v>1,998</v>
      </c>
      <c r="B72" s="512" t="str">
        <f>IF('Dados Processados'!$A13="","",FIXED('Dados Processados'!B13,Dados!$O$6,1))</f>
        <v>1,997</v>
      </c>
      <c r="C72" s="512" t="str">
        <f>IF('Dados Processados'!$A13="","",FIXED('Dados Processados'!C13,Dados!$O$6,1))</f>
        <v>0,001</v>
      </c>
      <c r="D72" s="512" t="str">
        <f>FIXED(Dados!T15,Dados!$O$6,1)</f>
        <v>0,003</v>
      </c>
      <c r="E72" s="513">
        <f>'Dados Processados'!I13</f>
        <v>2</v>
      </c>
      <c r="F72" s="551" t="str">
        <f>'Dados Processados'!F13</f>
        <v>Infinito</v>
      </c>
      <c r="G72" s="551"/>
      <c r="H72" s="347" t="str">
        <f t="shared" si="0"/>
        <v>ok</v>
      </c>
      <c r="L72" s="349" t="str">
        <f t="shared" si="1"/>
        <v>Não ocultar</v>
      </c>
    </row>
    <row r="73" spans="1:12" s="349" customFormat="1" ht="17.100000000000001" customHeight="1">
      <c r="A73" s="512" t="str">
        <f>IF('Dados Processados'!$A14="","",FIXED('Dados Processados'!A14,Dados!$O$6,1))</f>
        <v>3,001</v>
      </c>
      <c r="B73" s="512" t="str">
        <f>IF('Dados Processados'!$A14="","",FIXED('Dados Processados'!B14,Dados!$O$6,1))</f>
        <v>3,001</v>
      </c>
      <c r="C73" s="512" t="str">
        <f>IF('Dados Processados'!$A14="","",FIXED('Dados Processados'!C14,Dados!$O$6,1))</f>
        <v>0,000</v>
      </c>
      <c r="D73" s="512" t="str">
        <f>FIXED(Dados!T16,Dados!$O$6,1)</f>
        <v>0,003</v>
      </c>
      <c r="E73" s="513">
        <f>'Dados Processados'!I14</f>
        <v>2</v>
      </c>
      <c r="F73" s="551" t="str">
        <f>'Dados Processados'!F14</f>
        <v>Infinito</v>
      </c>
      <c r="G73" s="551"/>
      <c r="H73" s="347" t="str">
        <f t="shared" si="0"/>
        <v>ok</v>
      </c>
      <c r="L73" s="349" t="str">
        <f t="shared" si="1"/>
        <v>Não ocultar</v>
      </c>
    </row>
    <row r="74" spans="1:12" s="349" customFormat="1" ht="17.100000000000001" customHeight="1">
      <c r="A74" s="512" t="str">
        <f>IF('Dados Processados'!$A15="","",FIXED('Dados Processados'!A15,Dados!$O$6,1))</f>
        <v>4,000</v>
      </c>
      <c r="B74" s="512" t="str">
        <f>IF('Dados Processados'!$A15="","",FIXED('Dados Processados'!B15,Dados!$O$6,1))</f>
        <v>4,000</v>
      </c>
      <c r="C74" s="512" t="str">
        <f>IF('Dados Processados'!$A15="","",FIXED('Dados Processados'!C15,Dados!$O$6,1))</f>
        <v>0,000</v>
      </c>
      <c r="D74" s="512" t="str">
        <f>FIXED(Dados!T17,Dados!$O$6,1)</f>
        <v>0,003</v>
      </c>
      <c r="E74" s="513">
        <f>'Dados Processados'!I15</f>
        <v>2</v>
      </c>
      <c r="F74" s="551" t="str">
        <f>'Dados Processados'!F15</f>
        <v>Infinito</v>
      </c>
      <c r="G74" s="551"/>
      <c r="H74" s="347" t="str">
        <f t="shared" si="0"/>
        <v>ok</v>
      </c>
      <c r="L74" s="349" t="str">
        <f t="shared" si="1"/>
        <v>Não ocultar</v>
      </c>
    </row>
    <row r="75" spans="1:12" s="349" customFormat="1" ht="17.100000000000001" customHeight="1">
      <c r="A75" s="512" t="str">
        <f>IF('Dados Processados'!$A16="","",FIXED('Dados Processados'!A16,Dados!$O$6,1))</f>
        <v>5,002</v>
      </c>
      <c r="B75" s="512" t="str">
        <f>IF('Dados Processados'!$A16="","",FIXED('Dados Processados'!B16,Dados!$O$6,1))</f>
        <v>5,001</v>
      </c>
      <c r="C75" s="512" t="str">
        <f>IF('Dados Processados'!$A16="","",FIXED('Dados Processados'!C16,Dados!$O$6,1))</f>
        <v>0,001</v>
      </c>
      <c r="D75" s="512" t="str">
        <f>FIXED(Dados!T18,Dados!$O$6,1)</f>
        <v>0,003</v>
      </c>
      <c r="E75" s="513">
        <f>'Dados Processados'!I16</f>
        <v>2</v>
      </c>
      <c r="F75" s="551" t="str">
        <f>'Dados Processados'!F16</f>
        <v>Infinito</v>
      </c>
      <c r="G75" s="551"/>
      <c r="H75" s="347" t="str">
        <f t="shared" si="0"/>
        <v>ok</v>
      </c>
      <c r="L75" s="349" t="str">
        <f t="shared" si="1"/>
        <v>Não ocultar</v>
      </c>
    </row>
    <row r="76" spans="1:12" s="349" customFormat="1" ht="17.100000000000001" customHeight="1">
      <c r="A76" s="512" t="str">
        <f>IF('Dados Processados'!$A17="","",FIXED('Dados Processados'!A17,Dados!$O$6,1))</f>
        <v>6,001</v>
      </c>
      <c r="B76" s="512" t="str">
        <f>IF('Dados Processados'!$A17="","",FIXED('Dados Processados'!B17,Dados!$O$6,1))</f>
        <v>6,000</v>
      </c>
      <c r="C76" s="512" t="str">
        <f>IF('Dados Processados'!$A17="","",FIXED('Dados Processados'!C17,Dados!$O$6,1))</f>
        <v>0,001</v>
      </c>
      <c r="D76" s="512" t="str">
        <f>FIXED(Dados!T19,Dados!$O$6,1)</f>
        <v>0,003</v>
      </c>
      <c r="E76" s="513">
        <f>'Dados Processados'!I17</f>
        <v>2</v>
      </c>
      <c r="F76" s="551" t="str">
        <f>'Dados Processados'!F17</f>
        <v>Infinito</v>
      </c>
      <c r="G76" s="551"/>
      <c r="H76" s="347" t="str">
        <f t="shared" si="0"/>
        <v>ok</v>
      </c>
      <c r="L76" s="349" t="str">
        <f t="shared" si="1"/>
        <v>Não ocultar</v>
      </c>
    </row>
    <row r="77" spans="1:12" s="349" customFormat="1" ht="17.100000000000001" customHeight="1">
      <c r="A77" s="512" t="str">
        <f>IF('Dados Processados'!$A18="","",FIXED('Dados Processados'!A18,Dados!$O$6,1))</f>
        <v>7,001</v>
      </c>
      <c r="B77" s="512" t="str">
        <f>IF('Dados Processados'!$A18="","",FIXED('Dados Processados'!B18,Dados!$O$6,1))</f>
        <v>7,001</v>
      </c>
      <c r="C77" s="512" t="str">
        <f>IF('Dados Processados'!$A18="","",FIXED('Dados Processados'!C18,Dados!$O$6,1))</f>
        <v>0,000</v>
      </c>
      <c r="D77" s="512" t="str">
        <f>FIXED(Dados!T20,Dados!$O$6,1)</f>
        <v>0,003</v>
      </c>
      <c r="E77" s="513">
        <f>'Dados Processados'!I18</f>
        <v>2</v>
      </c>
      <c r="F77" s="551" t="str">
        <f>'Dados Processados'!F18</f>
        <v>Infinito</v>
      </c>
      <c r="G77" s="551"/>
      <c r="H77" s="347" t="str">
        <f t="shared" si="0"/>
        <v>ok</v>
      </c>
      <c r="L77" s="349" t="str">
        <f t="shared" si="1"/>
        <v>Não ocultar</v>
      </c>
    </row>
    <row r="78" spans="1:12" s="349" customFormat="1" ht="17.100000000000001" customHeight="1">
      <c r="A78" s="512" t="str">
        <f>IF('Dados Processados'!$A19="","",FIXED('Dados Processados'!A19,Dados!$O$6,1))</f>
        <v>8,001</v>
      </c>
      <c r="B78" s="512" t="str">
        <f>IF('Dados Processados'!$A19="","",FIXED('Dados Processados'!B19,Dados!$O$6,1))</f>
        <v>8,000</v>
      </c>
      <c r="C78" s="512" t="str">
        <f>IF('Dados Processados'!$A19="","",FIXED('Dados Processados'!C19,Dados!$O$6,1))</f>
        <v>0,001</v>
      </c>
      <c r="D78" s="512" t="str">
        <f>FIXED(Dados!T21,Dados!$O$6,1)</f>
        <v>0,003</v>
      </c>
      <c r="E78" s="513">
        <f>'Dados Processados'!I19</f>
        <v>2</v>
      </c>
      <c r="F78" s="551" t="str">
        <f>'Dados Processados'!F19</f>
        <v>Infinito</v>
      </c>
      <c r="G78" s="551"/>
      <c r="H78" s="347" t="str">
        <f t="shared" si="0"/>
        <v>ok</v>
      </c>
      <c r="L78" s="349" t="str">
        <f t="shared" si="1"/>
        <v>Não ocultar</v>
      </c>
    </row>
    <row r="79" spans="1:12" s="349" customFormat="1" ht="17.100000000000001" customHeight="1">
      <c r="A79" s="512" t="str">
        <f>IF('Dados Processados'!$A20="","",FIXED('Dados Processados'!A20,Dados!$O$6,1))</f>
        <v>9,002</v>
      </c>
      <c r="B79" s="512" t="str">
        <f>IF('Dados Processados'!$A20="","",FIXED('Dados Processados'!B20,Dados!$O$6,1))</f>
        <v>9,001</v>
      </c>
      <c r="C79" s="512" t="str">
        <f>IF('Dados Processados'!$A20="","",FIXED('Dados Processados'!C20,Dados!$O$6,1))</f>
        <v>0,001</v>
      </c>
      <c r="D79" s="512" t="str">
        <f>FIXED(Dados!T22,Dados!$O$6,1)</f>
        <v>0,003</v>
      </c>
      <c r="E79" s="513">
        <f>'Dados Processados'!I20</f>
        <v>2</v>
      </c>
      <c r="F79" s="551" t="str">
        <f>'Dados Processados'!F20</f>
        <v>Infinito</v>
      </c>
      <c r="G79" s="551"/>
      <c r="H79" s="347" t="str">
        <f t="shared" si="0"/>
        <v>ok</v>
      </c>
      <c r="L79" s="349" t="str">
        <f t="shared" si="1"/>
        <v>Não ocultar</v>
      </c>
    </row>
    <row r="80" spans="1:12" s="349" customFormat="1" ht="17.100000000000001" customHeight="1">
      <c r="A80" s="512" t="str">
        <f>IF('Dados Processados'!$A21="","",FIXED('Dados Processados'!A21,Dados!$O$6,1))</f>
        <v>10,000</v>
      </c>
      <c r="B80" s="512" t="str">
        <f>IF('Dados Processados'!$A21="","",FIXED('Dados Processados'!B21,Dados!$O$6,1))</f>
        <v>10,000</v>
      </c>
      <c r="C80" s="512" t="str">
        <f>IF('Dados Processados'!$A21="","",FIXED('Dados Processados'!C21,Dados!$O$6,1))</f>
        <v>0,000</v>
      </c>
      <c r="D80" s="512" t="str">
        <f>FIXED(Dados!T23,Dados!$O$6,1)</f>
        <v>0,003</v>
      </c>
      <c r="E80" s="513">
        <f>'Dados Processados'!I21</f>
        <v>2</v>
      </c>
      <c r="F80" s="551" t="str">
        <f>'Dados Processados'!F21</f>
        <v>Infinito</v>
      </c>
      <c r="G80" s="551"/>
      <c r="H80" s="347" t="str">
        <f t="shared" si="0"/>
        <v>ok</v>
      </c>
      <c r="L80" s="349" t="str">
        <f t="shared" si="1"/>
        <v>Não ocultar</v>
      </c>
    </row>
    <row r="81" spans="1:12" s="349" customFormat="1" ht="17.100000000000001" customHeight="1">
      <c r="A81" s="512" t="str">
        <f>IF('Dados Processados'!$A22="","",FIXED('Dados Processados'!A22,Dados!$O$6,1))</f>
        <v>11,000</v>
      </c>
      <c r="B81" s="512" t="str">
        <f>IF('Dados Processados'!$A22="","",FIXED('Dados Processados'!B22,Dados!$O$6,1))</f>
        <v>11,000</v>
      </c>
      <c r="C81" s="512" t="str">
        <f>IF('Dados Processados'!$A22="","",FIXED('Dados Processados'!C22,Dados!$O$6,1))</f>
        <v>0,000</v>
      </c>
      <c r="D81" s="512" t="str">
        <f>FIXED(Dados!T24,Dados!$O$6,1)</f>
        <v>0,003</v>
      </c>
      <c r="E81" s="513">
        <f>'Dados Processados'!I22</f>
        <v>2</v>
      </c>
      <c r="F81" s="551" t="str">
        <f>'Dados Processados'!F22</f>
        <v>Infinito</v>
      </c>
      <c r="G81" s="551"/>
      <c r="H81" s="347" t="str">
        <f t="shared" si="0"/>
        <v>ok</v>
      </c>
      <c r="L81" s="349" t="str">
        <f t="shared" si="1"/>
        <v>Não ocultar</v>
      </c>
    </row>
    <row r="82" spans="1:12" s="349" customFormat="1" ht="17.100000000000001" customHeight="1">
      <c r="A82" s="512" t="str">
        <f>IF('Dados Processados'!$A23="","",FIXED('Dados Processados'!A23,Dados!$O$6,1))</f>
        <v>12,003</v>
      </c>
      <c r="B82" s="512" t="str">
        <f>IF('Dados Processados'!$A23="","",FIXED('Dados Processados'!B23,Dados!$O$6,1))</f>
        <v>12,001</v>
      </c>
      <c r="C82" s="512" t="str">
        <f>IF('Dados Processados'!$A23="","",FIXED('Dados Processados'!C23,Dados!$O$6,1))</f>
        <v>0,002</v>
      </c>
      <c r="D82" s="512" t="str">
        <f>FIXED(Dados!T25,Dados!$O$6,1)</f>
        <v>0,003</v>
      </c>
      <c r="E82" s="513">
        <f>'Dados Processados'!I23</f>
        <v>2</v>
      </c>
      <c r="F82" s="551" t="str">
        <f>'Dados Processados'!F23</f>
        <v>Infinito</v>
      </c>
      <c r="G82" s="551"/>
      <c r="H82" s="347" t="str">
        <f t="shared" si="0"/>
        <v>ok</v>
      </c>
      <c r="L82" s="349" t="str">
        <f t="shared" si="1"/>
        <v>Não ocultar</v>
      </c>
    </row>
    <row r="83" spans="1:12" s="349" customFormat="1" ht="17.100000000000001" customHeight="1" thickBot="1">
      <c r="A83" s="512" t="str">
        <f>IF('Dados Processados'!$A24="","",FIXED('Dados Processados'!A24,Dados!$O$6,1))</f>
        <v>13,001</v>
      </c>
      <c r="B83" s="512" t="str">
        <f>IF('Dados Processados'!$A24="","",FIXED('Dados Processados'!B24,Dados!$O$6,1))</f>
        <v>13,000</v>
      </c>
      <c r="C83" s="512" t="str">
        <f>IF('Dados Processados'!$A24="","",FIXED('Dados Processados'!C24,Dados!$O$6,1))</f>
        <v>0,001</v>
      </c>
      <c r="D83" s="512" t="str">
        <f>FIXED(Dados!T26,Dados!$O$6,1)</f>
        <v>0,003</v>
      </c>
      <c r="E83" s="513">
        <f>'Dados Processados'!I24</f>
        <v>2</v>
      </c>
      <c r="F83" s="551" t="str">
        <f>'Dados Processados'!F24</f>
        <v>Infinito</v>
      </c>
      <c r="G83" s="551"/>
      <c r="H83" s="347" t="str">
        <f t="shared" si="0"/>
        <v>ok</v>
      </c>
      <c r="L83" s="349" t="str">
        <f>IF(B83="","Ocultar","Não ocultar")</f>
        <v>Não ocultar</v>
      </c>
    </row>
    <row r="84" spans="1:12" s="349" customFormat="1" ht="17.100000000000001" customHeight="1">
      <c r="A84" s="515" t="s">
        <v>188</v>
      </c>
      <c r="B84" s="523"/>
      <c r="C84" s="523"/>
      <c r="D84" s="523"/>
      <c r="E84" s="524"/>
      <c r="F84" s="525"/>
      <c r="G84" s="525"/>
      <c r="H84" s="347"/>
    </row>
    <row r="85" spans="1:12" s="349" customFormat="1" ht="17.100000000000001" customHeight="1">
      <c r="A85" s="512"/>
      <c r="B85" s="512"/>
      <c r="C85" s="512"/>
      <c r="D85" s="512"/>
      <c r="E85" s="513"/>
      <c r="F85" s="514"/>
      <c r="G85" s="514"/>
      <c r="H85" s="347"/>
    </row>
    <row r="86" spans="1:12" s="349" customFormat="1" ht="17.100000000000001" customHeight="1" thickBot="1">
      <c r="A86" s="512"/>
      <c r="B86" s="512"/>
      <c r="C86" s="512"/>
      <c r="D86" s="512"/>
      <c r="E86" s="513"/>
      <c r="F86" s="514"/>
      <c r="G86" s="514"/>
      <c r="H86" s="347"/>
    </row>
    <row r="87" spans="1:12" s="349" customFormat="1" ht="17.100000000000001" customHeight="1">
      <c r="A87" s="531" t="s">
        <v>235</v>
      </c>
      <c r="B87" s="531" t="s">
        <v>236</v>
      </c>
      <c r="C87" s="531" t="s">
        <v>234</v>
      </c>
      <c r="D87" s="531" t="s">
        <v>148</v>
      </c>
      <c r="E87" s="532" t="s">
        <v>149</v>
      </c>
      <c r="F87" s="547" t="s">
        <v>328</v>
      </c>
      <c r="G87" s="547"/>
      <c r="H87" s="347"/>
      <c r="L87" s="349" t="str">
        <f>IF(B91="","Ocultar","Não ocultar")</f>
        <v>Não ocultar</v>
      </c>
    </row>
    <row r="88" spans="1:12" s="349" customFormat="1" ht="17.100000000000001" customHeight="1">
      <c r="A88" s="527" t="s">
        <v>237</v>
      </c>
      <c r="B88" s="527" t="s">
        <v>237</v>
      </c>
      <c r="C88" s="527" t="s">
        <v>237</v>
      </c>
      <c r="D88" s="527" t="s">
        <v>237</v>
      </c>
      <c r="E88" s="528"/>
      <c r="F88" s="529"/>
      <c r="G88" s="530"/>
      <c r="H88" s="347"/>
      <c r="L88" s="349" t="str">
        <f>IF(B91="","Ocultar","Não ocultar")</f>
        <v>Não ocultar</v>
      </c>
    </row>
    <row r="89" spans="1:12" s="349" customFormat="1" ht="17.100000000000001" customHeight="1">
      <c r="A89" s="512" t="str">
        <f>IF('Dados Processados'!$A25="","",FIXED('Dados Processados'!A25,Dados!$O$6,1))</f>
        <v>14,006</v>
      </c>
      <c r="B89" s="512" t="str">
        <f>IF('Dados Processados'!$A25="","",FIXED('Dados Processados'!B25,Dados!$O$6,1))</f>
        <v>14,004</v>
      </c>
      <c r="C89" s="512" t="str">
        <f>IF('Dados Processados'!$A25="","",FIXED('Dados Processados'!C25,Dados!$O$6,1))</f>
        <v>0,002</v>
      </c>
      <c r="D89" s="512" t="str">
        <f>FIXED(Dados!T27,Dados!$O$6,1)</f>
        <v>0,003</v>
      </c>
      <c r="E89" s="513">
        <f>'Dados Processados'!I25</f>
        <v>2</v>
      </c>
      <c r="F89" s="551" t="str">
        <f>'Dados Processados'!F25</f>
        <v>Infinito</v>
      </c>
      <c r="G89" s="551"/>
      <c r="H89" s="347" t="str">
        <f>IF(B89="","","ok")</f>
        <v>ok</v>
      </c>
      <c r="L89" s="349" t="str">
        <f t="shared" ref="L89:L98" si="2">IF(B89="","Ocultar","Não ocultar")</f>
        <v>Não ocultar</v>
      </c>
    </row>
    <row r="90" spans="1:12" s="349" customFormat="1" ht="17.100000000000001" customHeight="1">
      <c r="A90" s="512" t="str">
        <f>IF('Dados Processados'!$A26="","",FIXED('Dados Processados'!A26,Dados!$O$6,1))</f>
        <v>16,004</v>
      </c>
      <c r="B90" s="512" t="str">
        <f>IF('Dados Processados'!$A26="","",FIXED('Dados Processados'!B26,Dados!$O$6,1))</f>
        <v>16,002</v>
      </c>
      <c r="C90" s="512" t="str">
        <f>IF('Dados Processados'!$A26="","",FIXED('Dados Processados'!C26,Dados!$O$6,1))</f>
        <v>0,002</v>
      </c>
      <c r="D90" s="512" t="str">
        <f>FIXED(Dados!T28,Dados!$O$6,1)</f>
        <v>0,003</v>
      </c>
      <c r="E90" s="513">
        <f>'Dados Processados'!I26</f>
        <v>2</v>
      </c>
      <c r="F90" s="551" t="str">
        <f>'Dados Processados'!F26</f>
        <v>Infinito</v>
      </c>
      <c r="G90" s="551"/>
      <c r="H90" s="347" t="str">
        <f>IF(B90="","","ok")</f>
        <v>ok</v>
      </c>
      <c r="L90" s="349" t="str">
        <f t="shared" si="2"/>
        <v>Não ocultar</v>
      </c>
    </row>
    <row r="91" spans="1:12" s="349" customFormat="1" ht="17.100000000000001" customHeight="1">
      <c r="A91" s="512" t="str">
        <f>IF('Dados Processados'!$A27="","",FIXED('Dados Processados'!A27,Dados!$O$6,1))</f>
        <v>17,009</v>
      </c>
      <c r="B91" s="512" t="str">
        <f>IF('Dados Processados'!$A27="","",FIXED('Dados Processados'!B27,Dados!$O$6,1))</f>
        <v>17,007</v>
      </c>
      <c r="C91" s="512" t="str">
        <f>IF('Dados Processados'!$A27="","",FIXED('Dados Processados'!C27,Dados!$O$6,1))</f>
        <v>0,002</v>
      </c>
      <c r="D91" s="512" t="str">
        <f>FIXED(Dados!T29,Dados!$O$6,1)</f>
        <v>0,003</v>
      </c>
      <c r="E91" s="513">
        <f>'Dados Processados'!I27</f>
        <v>2</v>
      </c>
      <c r="F91" s="551" t="str">
        <f>'Dados Processados'!F27</f>
        <v>Infinito</v>
      </c>
      <c r="G91" s="551"/>
      <c r="H91" s="347" t="str">
        <f t="shared" si="0"/>
        <v>ok</v>
      </c>
      <c r="L91" s="349" t="str">
        <f t="shared" si="2"/>
        <v>Não ocultar</v>
      </c>
    </row>
    <row r="92" spans="1:12" s="349" customFormat="1" ht="17.100000000000001" customHeight="1">
      <c r="A92" s="512" t="str">
        <f>IF('Dados Processados'!$A28="","",FIXED('Dados Processados'!A28,Dados!$O$6,1))</f>
        <v>18,007</v>
      </c>
      <c r="B92" s="512" t="str">
        <f>IF('Dados Processados'!$A28="","",FIXED('Dados Processados'!B28,Dados!$O$6,1))</f>
        <v>18,007</v>
      </c>
      <c r="C92" s="512" t="str">
        <f>IF('Dados Processados'!$A28="","",FIXED('Dados Processados'!C28,Dados!$O$6,1))</f>
        <v>0,000</v>
      </c>
      <c r="D92" s="512" t="str">
        <f>FIXED(Dados!T30,Dados!$O$6,1)</f>
        <v>0,003</v>
      </c>
      <c r="E92" s="513">
        <f>'Dados Processados'!I28</f>
        <v>2</v>
      </c>
      <c r="F92" s="551" t="str">
        <f>'Dados Processados'!F28</f>
        <v>Infinito</v>
      </c>
      <c r="G92" s="551"/>
      <c r="H92" s="347" t="str">
        <f t="shared" si="0"/>
        <v>ok</v>
      </c>
      <c r="L92" s="349" t="str">
        <f t="shared" si="2"/>
        <v>Não ocultar</v>
      </c>
    </row>
    <row r="93" spans="1:12" s="349" customFormat="1" ht="17.100000000000001" customHeight="1">
      <c r="A93" s="512" t="str">
        <f>IF('Dados Processados'!$A29="","",FIXED('Dados Processados'!A29,Dados!$O$6,1))</f>
        <v>19,005</v>
      </c>
      <c r="B93" s="512" t="str">
        <f>IF('Dados Processados'!$A29="","",FIXED('Dados Processados'!B29,Dados!$O$6,1))</f>
        <v>19,003</v>
      </c>
      <c r="C93" s="512" t="str">
        <f>IF('Dados Processados'!$A29="","",FIXED('Dados Processados'!C29,Dados!$O$6,1))</f>
        <v>0,002</v>
      </c>
      <c r="D93" s="512" t="str">
        <f>FIXED(Dados!T31,Dados!$O$6,1)</f>
        <v>0,003</v>
      </c>
      <c r="E93" s="513">
        <f>'Dados Processados'!I29</f>
        <v>2</v>
      </c>
      <c r="F93" s="551" t="str">
        <f>'Dados Processados'!F29</f>
        <v>Infinito</v>
      </c>
      <c r="G93" s="551"/>
      <c r="H93" s="347" t="str">
        <f t="shared" si="0"/>
        <v>ok</v>
      </c>
      <c r="L93" s="349" t="str">
        <f t="shared" si="2"/>
        <v>Não ocultar</v>
      </c>
    </row>
    <row r="94" spans="1:12" s="349" customFormat="1" ht="17.100000000000001" customHeight="1">
      <c r="A94" s="512" t="str">
        <f>IF('Dados Processados'!$A30="","",FIXED('Dados Processados'!A30,Dados!$O$6,1))</f>
        <v>20,007</v>
      </c>
      <c r="B94" s="512" t="str">
        <f>IF('Dados Processados'!$A30="","",FIXED('Dados Processados'!B30,Dados!$O$6,1))</f>
        <v>20,007</v>
      </c>
      <c r="C94" s="512" t="str">
        <f>IF('Dados Processados'!$A30="","",FIXED('Dados Processados'!C30,Dados!$O$6,1))</f>
        <v>0,000</v>
      </c>
      <c r="D94" s="512" t="str">
        <f>FIXED(Dados!T32,Dados!$O$6,1)</f>
        <v>0,003</v>
      </c>
      <c r="E94" s="513">
        <f>'Dados Processados'!I30</f>
        <v>2</v>
      </c>
      <c r="F94" s="551" t="str">
        <f>'Dados Processados'!F30</f>
        <v>Infinito</v>
      </c>
      <c r="G94" s="551"/>
      <c r="H94" s="347" t="str">
        <f t="shared" si="0"/>
        <v>ok</v>
      </c>
      <c r="L94" s="349" t="str">
        <f t="shared" si="2"/>
        <v>Não ocultar</v>
      </c>
    </row>
    <row r="95" spans="1:12" s="349" customFormat="1" ht="17.100000000000001" customHeight="1">
      <c r="A95" s="512" t="str">
        <f>IF('Dados Processados'!$A31="","",FIXED('Dados Processados'!A31,Dados!$O$6,1))</f>
        <v>21,005</v>
      </c>
      <c r="B95" s="512" t="str">
        <f>IF('Dados Processados'!$A31="","",FIXED('Dados Processados'!B31,Dados!$O$6,1))</f>
        <v>21,004</v>
      </c>
      <c r="C95" s="512" t="str">
        <f>IF('Dados Processados'!$A31="","",FIXED('Dados Processados'!C31,Dados!$O$6,1))</f>
        <v>0,001</v>
      </c>
      <c r="D95" s="512" t="str">
        <f>FIXED(Dados!T33,Dados!$O$6,1)</f>
        <v>0,003</v>
      </c>
      <c r="E95" s="513">
        <f>'Dados Processados'!I31</f>
        <v>2</v>
      </c>
      <c r="F95" s="551" t="str">
        <f>'Dados Processados'!F31</f>
        <v>Infinito</v>
      </c>
      <c r="G95" s="551"/>
      <c r="H95" s="347" t="str">
        <f t="shared" si="0"/>
        <v>ok</v>
      </c>
      <c r="L95" s="349" t="str">
        <f t="shared" si="2"/>
        <v>Não ocultar</v>
      </c>
    </row>
    <row r="96" spans="1:12" s="349" customFormat="1" ht="17.100000000000001" customHeight="1">
      <c r="A96" s="512" t="str">
        <f>IF('Dados Processados'!$A32="","",FIXED('Dados Processados'!A32,Dados!$O$6,1))</f>
        <v>22,008</v>
      </c>
      <c r="B96" s="512" t="str">
        <f>IF('Dados Processados'!$A32="","",FIXED('Dados Processados'!B32,Dados!$O$6,1))</f>
        <v>22,008</v>
      </c>
      <c r="C96" s="512" t="str">
        <f>IF('Dados Processados'!$A32="","",FIXED('Dados Processados'!C32,Dados!$O$6,1))</f>
        <v>0,000</v>
      </c>
      <c r="D96" s="512" t="str">
        <f>FIXED(Dados!T34,Dados!$O$6,1)</f>
        <v>0,003</v>
      </c>
      <c r="E96" s="513">
        <f>'Dados Processados'!I32</f>
        <v>2</v>
      </c>
      <c r="F96" s="551" t="str">
        <f>'Dados Processados'!F32</f>
        <v>Infinito</v>
      </c>
      <c r="G96" s="551"/>
      <c r="H96" s="347" t="str">
        <f t="shared" si="0"/>
        <v>ok</v>
      </c>
      <c r="L96" s="349" t="str">
        <f t="shared" si="2"/>
        <v>Não ocultar</v>
      </c>
    </row>
    <row r="97" spans="1:12" s="349" customFormat="1" ht="17.100000000000001" customHeight="1">
      <c r="A97" s="512" t="str">
        <f>IF('Dados Processados'!$A33="","",FIXED('Dados Processados'!A33,Dados!$O$6,1))</f>
        <v>23,005</v>
      </c>
      <c r="B97" s="512" t="str">
        <f>IF('Dados Processados'!$A33="","",FIXED('Dados Processados'!B33,Dados!$O$6,1))</f>
        <v>23,003</v>
      </c>
      <c r="C97" s="512" t="str">
        <f>IF('Dados Processados'!$A33="","",FIXED('Dados Processados'!C33,Dados!$O$6,1))</f>
        <v>0,002</v>
      </c>
      <c r="D97" s="512" t="str">
        <f>FIXED(Dados!T35,Dados!$O$6,1)</f>
        <v>0,003</v>
      </c>
      <c r="E97" s="513">
        <f>'Dados Processados'!I33</f>
        <v>2</v>
      </c>
      <c r="F97" s="551" t="str">
        <f>'Dados Processados'!F33</f>
        <v>Infinito</v>
      </c>
      <c r="G97" s="551"/>
      <c r="H97" s="347" t="str">
        <f>IF(B97="","","ok")</f>
        <v>ok</v>
      </c>
      <c r="L97" s="349" t="str">
        <f t="shared" si="2"/>
        <v>Não ocultar</v>
      </c>
    </row>
    <row r="98" spans="1:12" s="349" customFormat="1" ht="17.100000000000001" customHeight="1" thickBot="1">
      <c r="A98" s="512" t="str">
        <f>IF('Dados Processados'!$A34="","",FIXED('Dados Processados'!A34,Dados!$O$6,1))</f>
        <v>25,007</v>
      </c>
      <c r="B98" s="512" t="str">
        <f>IF('Dados Processados'!$A34="","",FIXED('Dados Processados'!B34,Dados!$O$6,1))</f>
        <v>25,008</v>
      </c>
      <c r="C98" s="512" t="str">
        <f>IF('Dados Processados'!$A34="","",FIXED('Dados Processados'!C34,Dados!$O$6,1))</f>
        <v>-0,001</v>
      </c>
      <c r="D98" s="512" t="str">
        <f>FIXED(Dados!T36,Dados!$O$6,1)</f>
        <v>0,003</v>
      </c>
      <c r="E98" s="513">
        <f>'Dados Processados'!I34</f>
        <v>2</v>
      </c>
      <c r="F98" s="551" t="str">
        <f>'Dados Processados'!F34</f>
        <v>Infinito</v>
      </c>
      <c r="G98" s="551"/>
      <c r="H98" s="347" t="str">
        <f>IF(B98="","","ok")</f>
        <v>ok</v>
      </c>
      <c r="L98" s="349" t="str">
        <f t="shared" si="2"/>
        <v>Não ocultar</v>
      </c>
    </row>
    <row r="99" spans="1:12" s="349" customFormat="1" ht="17.100000000000001" hidden="1" customHeight="1" thickBot="1">
      <c r="A99" s="512" t="str">
        <f>IF('Dados Processados'!$A35="","",FIXED('Dados Processados'!A35,Dados!$O$6,1))</f>
        <v/>
      </c>
      <c r="B99" s="512" t="str">
        <f>IF('Dados Processados'!$A35="","",FIXED('Dados Processados'!B35,Dados!$O$6,1))</f>
        <v/>
      </c>
      <c r="C99" s="512" t="str">
        <f>IF('Dados Processados'!$A35="","",FIXED('Dados Processados'!C35,Dados!$O$6,1))</f>
        <v/>
      </c>
      <c r="D99" s="512" t="e">
        <f>FIXED(Dados!T37,Dados!$O$6,1)</f>
        <v>#VALUE!</v>
      </c>
      <c r="E99" s="513" t="str">
        <f>'Dados Processados'!I35</f>
        <v/>
      </c>
      <c r="F99" s="551" t="str">
        <f>'Dados Processados'!F35</f>
        <v/>
      </c>
      <c r="G99" s="551"/>
      <c r="L99" s="349" t="str">
        <f>IF(B99="","Ocultar","Não ocultar")</f>
        <v>Ocultar</v>
      </c>
    </row>
    <row r="100" spans="1:12" s="349" customFormat="1" ht="17.100000000000001" customHeight="1">
      <c r="A100" s="515" t="s">
        <v>188</v>
      </c>
      <c r="B100" s="520"/>
      <c r="C100" s="515"/>
      <c r="D100" s="515"/>
      <c r="E100" s="515"/>
      <c r="F100" s="515"/>
      <c r="G100" s="521"/>
      <c r="H100" s="347"/>
      <c r="L100" s="526" t="str">
        <f>IF(B91="","Ocultar","Não ocultar")</f>
        <v>Não ocultar</v>
      </c>
    </row>
    <row r="101" spans="1:12" s="349" customFormat="1" ht="17.100000000000001" customHeight="1">
      <c r="A101" s="466"/>
      <c r="B101" s="467"/>
      <c r="C101" s="467"/>
      <c r="D101" s="467"/>
      <c r="E101" s="467"/>
      <c r="F101" s="464"/>
      <c r="G101" s="465"/>
      <c r="H101" s="347"/>
    </row>
    <row r="102" spans="1:12" s="349" customFormat="1" ht="17.100000000000001" customHeight="1">
      <c r="A102" s="502" t="s">
        <v>26</v>
      </c>
      <c r="B102" s="452"/>
      <c r="C102" s="452"/>
      <c r="D102" s="452"/>
      <c r="E102" s="452"/>
      <c r="F102" s="452"/>
      <c r="G102" s="452"/>
      <c r="H102" s="347"/>
    </row>
    <row r="103" spans="1:12" s="349" customFormat="1" ht="17.100000000000001" customHeight="1">
      <c r="A103" s="455" t="s">
        <v>334</v>
      </c>
      <c r="B103" s="452"/>
      <c r="C103" s="452"/>
      <c r="D103" s="452"/>
      <c r="E103" s="452"/>
      <c r="F103" s="452"/>
      <c r="G103" s="452"/>
      <c r="H103" s="347"/>
    </row>
    <row r="104" spans="1:12" s="349" customFormat="1" ht="17.100000000000001" customHeight="1">
      <c r="A104" s="548" t="str">
        <f>"- Temperatura: (20,0 ± 1,0) °C"</f>
        <v>- Temperatura: (20,0 ± 1,0) °C</v>
      </c>
      <c r="B104" s="548"/>
      <c r="C104" s="548"/>
      <c r="D104" s="548"/>
      <c r="E104" s="548"/>
      <c r="F104" s="548"/>
      <c r="G104" s="548"/>
      <c r="H104" s="347"/>
      <c r="L104" s="526"/>
    </row>
    <row r="105" spans="1:12" s="349" customFormat="1" ht="17.100000000000001" customHeight="1">
      <c r="A105" s="533" t="str">
        <f>"- Umidade: "&amp;Geral!L9</f>
        <v>- Umidade: (50 ± 10) %ur</v>
      </c>
      <c r="H105" s="347"/>
    </row>
    <row r="106" spans="1:12" s="349" customFormat="1" ht="64.5" customHeight="1">
      <c r="A106" s="549" t="s">
        <v>331</v>
      </c>
      <c r="B106" s="549"/>
      <c r="C106" s="549"/>
      <c r="D106" s="549"/>
      <c r="E106" s="549"/>
      <c r="F106" s="549"/>
      <c r="G106" s="549"/>
      <c r="H106" s="347"/>
    </row>
    <row r="107" spans="1:12" s="349" customFormat="1" ht="14.1" customHeight="1">
      <c r="A107" s="549" t="s">
        <v>332</v>
      </c>
      <c r="B107" s="549"/>
      <c r="C107" s="549"/>
      <c r="D107" s="549"/>
      <c r="E107" s="549"/>
      <c r="F107" s="549"/>
      <c r="G107" s="549"/>
      <c r="H107" s="347"/>
    </row>
    <row r="108" spans="1:12" s="349" customFormat="1" ht="14.1" customHeight="1">
      <c r="A108" s="549"/>
      <c r="B108" s="549"/>
      <c r="C108" s="549"/>
      <c r="D108" s="549"/>
      <c r="E108" s="549"/>
      <c r="F108" s="549"/>
      <c r="G108" s="549"/>
      <c r="H108" s="347"/>
    </row>
    <row r="109" spans="1:12" s="349" customFormat="1" ht="27" customHeight="1">
      <c r="A109" s="549" t="s">
        <v>333</v>
      </c>
      <c r="B109" s="549"/>
      <c r="C109" s="549"/>
      <c r="D109" s="549"/>
      <c r="E109" s="549"/>
      <c r="F109" s="549"/>
      <c r="G109" s="549"/>
      <c r="H109" s="347"/>
    </row>
    <row r="110" spans="1:12" s="349" customFormat="1" ht="50.25" customHeight="1">
      <c r="A110" s="550" t="s">
        <v>329</v>
      </c>
      <c r="B110" s="550"/>
      <c r="C110" s="550"/>
      <c r="D110" s="550"/>
      <c r="E110" s="550"/>
      <c r="F110" s="550"/>
      <c r="G110" s="550"/>
      <c r="H110" s="347"/>
    </row>
    <row r="111" spans="1:12" s="349" customFormat="1" ht="33" customHeight="1">
      <c r="A111" s="550" t="s">
        <v>330</v>
      </c>
      <c r="B111" s="550"/>
      <c r="C111" s="550"/>
      <c r="D111" s="550"/>
      <c r="E111" s="550"/>
      <c r="F111" s="550"/>
      <c r="G111" s="550"/>
      <c r="H111" s="347"/>
    </row>
    <row r="112" spans="1:12" s="349" customFormat="1" ht="16.5" customHeight="1">
      <c r="A112" s="466"/>
      <c r="B112" s="469"/>
      <c r="C112" s="469"/>
      <c r="D112" s="469"/>
      <c r="E112" s="469"/>
      <c r="F112" s="468"/>
      <c r="G112" s="470"/>
      <c r="H112" s="347"/>
    </row>
    <row r="113" spans="1:8" s="349" customFormat="1" ht="14.1" customHeight="1">
      <c r="A113" s="466"/>
      <c r="B113" s="469"/>
      <c r="C113" s="469"/>
      <c r="D113" s="469"/>
      <c r="E113" s="469"/>
      <c r="F113" s="468"/>
      <c r="G113" s="452"/>
      <c r="H113" s="347"/>
    </row>
    <row r="114" spans="1:8" s="349" customFormat="1" ht="14.1" customHeight="1">
      <c r="A114" s="466"/>
      <c r="B114" s="467"/>
      <c r="C114" s="467"/>
      <c r="D114" s="467"/>
      <c r="E114" s="467"/>
      <c r="F114" s="464"/>
      <c r="G114" s="465"/>
      <c r="H114" s="347"/>
    </row>
    <row r="115" spans="1:8" s="349" customFormat="1" ht="14.1" customHeight="1">
      <c r="A115" s="455"/>
      <c r="B115" s="452"/>
      <c r="C115" s="452"/>
      <c r="D115" s="452"/>
      <c r="E115" s="452"/>
      <c r="F115" s="452"/>
      <c r="G115" s="452"/>
    </row>
    <row r="116" spans="1:8" s="349" customFormat="1" ht="14.1" customHeight="1">
      <c r="A116" s="466"/>
      <c r="B116" s="452"/>
      <c r="C116" s="452"/>
      <c r="D116" s="452"/>
      <c r="E116" s="452"/>
      <c r="F116" s="452"/>
      <c r="G116" s="452"/>
    </row>
    <row r="117" spans="1:8" s="349" customFormat="1" ht="17.100000000000001" customHeight="1">
      <c r="A117" s="452"/>
      <c r="B117" s="452"/>
      <c r="C117" s="452"/>
      <c r="D117" s="452"/>
      <c r="E117" s="452"/>
      <c r="F117" s="452"/>
      <c r="G117" s="452"/>
    </row>
    <row r="118" spans="1:8" s="349" customFormat="1" ht="17.100000000000001" customHeight="1">
      <c r="A118" s="452"/>
      <c r="B118" s="452"/>
      <c r="C118" s="452"/>
      <c r="D118" s="452"/>
      <c r="E118" s="452"/>
      <c r="F118" s="452"/>
      <c r="G118" s="452"/>
    </row>
    <row r="119" spans="1:8" s="349" customFormat="1" ht="17.100000000000001" customHeight="1">
      <c r="A119" s="468"/>
      <c r="B119" s="452"/>
      <c r="C119" s="452"/>
      <c r="D119" s="452"/>
      <c r="E119" s="452"/>
      <c r="F119" s="452"/>
      <c r="G119" s="452"/>
      <c r="H119" s="347"/>
    </row>
    <row r="120" spans="1:8" s="349" customFormat="1" ht="17.100000000000001" customHeight="1">
      <c r="A120" s="468"/>
      <c r="B120" s="452"/>
      <c r="C120" s="452"/>
      <c r="D120" s="452"/>
      <c r="E120" s="452"/>
      <c r="F120" s="452"/>
      <c r="G120" s="468"/>
      <c r="H120" s="347"/>
    </row>
    <row r="121" spans="1:8" s="349" customFormat="1" ht="17.100000000000001" customHeight="1">
      <c r="A121" s="468"/>
      <c r="B121" s="452"/>
      <c r="C121" s="452"/>
      <c r="D121" s="452"/>
      <c r="E121" s="452"/>
      <c r="F121" s="452"/>
      <c r="G121" s="468"/>
      <c r="H121" s="347"/>
    </row>
    <row r="122" spans="1:8" s="349" customFormat="1" ht="17.100000000000001" customHeight="1">
      <c r="A122" s="468"/>
      <c r="B122" s="452"/>
      <c r="C122" s="452"/>
      <c r="D122" s="452"/>
      <c r="E122" s="452"/>
      <c r="F122" s="452"/>
      <c r="G122" s="468"/>
      <c r="H122" s="347"/>
    </row>
    <row r="123" spans="1:8" s="349" customFormat="1" ht="17.100000000000001" customHeight="1">
      <c r="A123" s="468"/>
      <c r="B123" s="452"/>
      <c r="C123" s="452"/>
      <c r="D123" s="452"/>
      <c r="E123" s="452"/>
      <c r="F123" s="452"/>
      <c r="G123" s="468"/>
      <c r="H123" s="347"/>
    </row>
    <row r="124" spans="1:8" s="349" customFormat="1" ht="17.100000000000001" customHeight="1">
      <c r="A124" s="452"/>
      <c r="B124" s="452"/>
      <c r="C124" s="452"/>
      <c r="D124" s="452"/>
      <c r="E124" s="452"/>
      <c r="F124" s="452"/>
      <c r="G124" s="452"/>
    </row>
    <row r="125" spans="1:8" s="349" customFormat="1" ht="17.100000000000001" customHeight="1">
      <c r="A125" s="452"/>
      <c r="B125" s="452"/>
      <c r="C125" s="452"/>
      <c r="D125" s="452"/>
      <c r="E125" s="452"/>
      <c r="F125" s="452"/>
      <c r="G125" s="452"/>
    </row>
    <row r="126" spans="1:8" s="349" customFormat="1" ht="17.100000000000001" customHeight="1">
      <c r="A126" s="452"/>
      <c r="B126" s="452"/>
      <c r="C126" s="452"/>
      <c r="D126" s="452"/>
      <c r="E126" s="452"/>
      <c r="F126" s="452"/>
      <c r="G126" s="452"/>
    </row>
    <row r="127" spans="1:8" s="349" customFormat="1" ht="17.100000000000001" customHeight="1">
      <c r="A127" s="452"/>
      <c r="B127" s="452"/>
      <c r="C127" s="452"/>
      <c r="D127" s="452"/>
      <c r="E127" s="452"/>
      <c r="F127" s="452"/>
      <c r="G127" s="452"/>
    </row>
    <row r="128" spans="1:8" s="349" customFormat="1" ht="17.100000000000001" customHeight="1">
      <c r="A128" s="452"/>
      <c r="B128" s="452"/>
      <c r="C128" s="452"/>
      <c r="D128" s="452"/>
      <c r="E128" s="452"/>
      <c r="F128" s="452"/>
      <c r="G128" s="468"/>
    </row>
    <row r="129" spans="1:7" s="349" customFormat="1" ht="17.100000000000001" customHeight="1">
      <c r="A129" s="452"/>
      <c r="B129" s="452"/>
      <c r="C129" s="452"/>
      <c r="D129" s="452"/>
      <c r="E129" s="452"/>
      <c r="F129" s="452"/>
      <c r="G129" s="468"/>
    </row>
    <row r="130" spans="1:7" s="349" customFormat="1" ht="17.100000000000001" customHeight="1">
      <c r="A130" s="452"/>
      <c r="B130" s="452"/>
      <c r="C130" s="452"/>
      <c r="D130" s="452"/>
      <c r="E130" s="452"/>
      <c r="F130" s="452"/>
      <c r="G130" s="452"/>
    </row>
    <row r="131" spans="1:7" s="349" customFormat="1" ht="17.100000000000001" customHeight="1">
      <c r="A131" s="452"/>
      <c r="B131" s="452"/>
      <c r="C131" s="452"/>
      <c r="D131" s="452"/>
      <c r="E131" s="452"/>
      <c r="F131" s="452"/>
      <c r="G131" s="452"/>
    </row>
    <row r="132" spans="1:7" s="349" customFormat="1" ht="17.100000000000001" customHeight="1">
      <c r="A132" s="452"/>
      <c r="B132" s="452"/>
      <c r="C132" s="452"/>
      <c r="D132" s="452"/>
      <c r="E132" s="452"/>
      <c r="F132" s="452"/>
      <c r="G132" s="452"/>
    </row>
    <row r="133" spans="1:7" s="349" customFormat="1" ht="17.100000000000001" customHeight="1">
      <c r="A133" s="452"/>
      <c r="B133" s="452"/>
      <c r="C133" s="452"/>
      <c r="D133" s="452"/>
      <c r="E133" s="452"/>
      <c r="F133" s="452"/>
      <c r="G133" s="452"/>
    </row>
    <row r="134" spans="1:7" s="349" customFormat="1" ht="17.100000000000001" customHeight="1">
      <c r="A134" s="452"/>
      <c r="B134" s="452"/>
      <c r="C134" s="452"/>
      <c r="D134" s="452"/>
      <c r="E134" s="452"/>
      <c r="F134" s="452"/>
      <c r="G134" s="452"/>
    </row>
    <row r="135" spans="1:7" s="349" customFormat="1" ht="17.100000000000001" customHeight="1">
      <c r="A135" s="452"/>
      <c r="B135" s="452"/>
      <c r="C135" s="452"/>
      <c r="D135" s="452"/>
      <c r="E135" s="452"/>
      <c r="F135" s="452"/>
      <c r="G135" s="452"/>
    </row>
    <row r="136" spans="1:7" s="349" customFormat="1" ht="17.100000000000001" customHeight="1">
      <c r="A136" s="452"/>
      <c r="B136" s="452"/>
      <c r="C136" s="452"/>
      <c r="D136" s="452"/>
      <c r="E136" s="452"/>
      <c r="F136" s="452"/>
      <c r="G136" s="452"/>
    </row>
    <row r="137" spans="1:7" s="349" customFormat="1" ht="17.100000000000001" customHeight="1">
      <c r="A137" s="452"/>
      <c r="B137" s="452"/>
      <c r="C137" s="452"/>
      <c r="D137" s="452"/>
      <c r="E137" s="452"/>
      <c r="F137" s="452"/>
      <c r="G137" s="452"/>
    </row>
    <row r="138" spans="1:7" s="349" customFormat="1" ht="17.100000000000001" customHeight="1"/>
    <row r="139" spans="1:7" s="349" customFormat="1" ht="17.100000000000001" customHeight="1"/>
    <row r="140" spans="1:7" s="349" customFormat="1" ht="17.100000000000001" customHeight="1"/>
    <row r="141" spans="1:7" s="349" customFormat="1" ht="17.100000000000001" customHeight="1"/>
    <row r="142" spans="1:7" s="349" customFormat="1" ht="17.100000000000001" customHeight="1"/>
    <row r="143" spans="1:7" s="349" customFormat="1" ht="17.100000000000001" customHeight="1"/>
    <row r="144" spans="1:7" s="349" customFormat="1" ht="17.100000000000001" customHeight="1"/>
    <row r="145" s="349" customFormat="1" ht="17.100000000000001" customHeight="1"/>
    <row r="146" s="349" customFormat="1" ht="17.100000000000001" customHeight="1"/>
    <row r="147" s="349" customFormat="1" ht="17.100000000000001" customHeight="1"/>
    <row r="148" s="349" customFormat="1" ht="17.100000000000001" customHeight="1"/>
    <row r="149" s="349" customFormat="1" ht="17.100000000000001" customHeight="1"/>
    <row r="150" s="349" customFormat="1" ht="17.100000000000001" customHeight="1"/>
    <row r="151" s="349" customFormat="1" ht="17.100000000000001" customHeight="1"/>
    <row r="152" s="349" customFormat="1" ht="17.100000000000001" customHeight="1"/>
    <row r="153" s="349" customFormat="1" ht="17.100000000000001" customHeight="1"/>
    <row r="154" s="349" customFormat="1" ht="17.100000000000001" customHeight="1"/>
    <row r="155" s="349" customFormat="1" ht="17.100000000000001" customHeight="1"/>
    <row r="156" s="349" customFormat="1" ht="17.100000000000001" customHeight="1"/>
    <row r="157" s="349" customFormat="1" ht="17.100000000000001" customHeight="1"/>
    <row r="158" s="349" customFormat="1" ht="17.100000000000001" customHeight="1"/>
    <row r="159" s="349" customFormat="1" ht="17.100000000000001" customHeight="1"/>
    <row r="160" s="349" customFormat="1" ht="17.100000000000001" customHeight="1"/>
    <row r="161" s="349" customFormat="1" ht="17.100000000000001" customHeight="1"/>
    <row r="162" s="349" customFormat="1" ht="17.100000000000001" customHeight="1"/>
    <row r="163" s="349" customFormat="1" ht="17.100000000000001" customHeight="1"/>
    <row r="164" s="349" customFormat="1" ht="17.100000000000001" customHeight="1"/>
    <row r="165" s="349" customFormat="1" ht="17.100000000000001" customHeight="1"/>
    <row r="166" s="349" customFormat="1" ht="17.100000000000001" customHeight="1"/>
    <row r="167" s="349" customFormat="1" ht="17.100000000000001" customHeight="1"/>
    <row r="168" s="349" customFormat="1" ht="17.100000000000001" customHeight="1"/>
    <row r="169" s="349" customFormat="1" ht="17.100000000000001" customHeight="1"/>
    <row r="170" s="349" customFormat="1" ht="17.100000000000001" customHeight="1"/>
    <row r="171" s="349" customFormat="1" ht="17.100000000000001" customHeight="1"/>
    <row r="172" s="349" customFormat="1" ht="17.100000000000001" customHeight="1"/>
    <row r="173" s="349" customFormat="1" ht="17.100000000000001" customHeight="1"/>
    <row r="174" s="349" customFormat="1" ht="17.100000000000001" customHeight="1"/>
    <row r="175" s="349" customFormat="1" ht="17.100000000000001" customHeight="1"/>
    <row r="176" s="349" customFormat="1" ht="17.100000000000001" customHeight="1"/>
    <row r="177" s="349" customFormat="1" ht="17.100000000000001" customHeight="1"/>
    <row r="178" s="349" customFormat="1" ht="17.100000000000001" customHeight="1"/>
    <row r="179" s="349" customFormat="1" ht="17.100000000000001" customHeight="1"/>
    <row r="180" s="349" customFormat="1" ht="17.100000000000001" customHeight="1"/>
    <row r="181" s="349" customFormat="1" ht="17.100000000000001" customHeight="1"/>
    <row r="182" s="349" customFormat="1" ht="17.100000000000001" customHeight="1"/>
    <row r="183" s="349" customFormat="1" ht="17.100000000000001" customHeight="1"/>
    <row r="184" s="349" customFormat="1" ht="17.100000000000001" customHeight="1"/>
    <row r="185" s="349" customFormat="1" ht="17.100000000000001" customHeight="1"/>
    <row r="186" s="349" customFormat="1" ht="17.100000000000001" customHeight="1"/>
    <row r="187" s="349" customFormat="1" ht="17.100000000000001" customHeight="1"/>
    <row r="188" s="349" customFormat="1" ht="17.100000000000001" customHeight="1"/>
    <row r="189" s="349" customFormat="1" ht="17.100000000000001" customHeight="1"/>
    <row r="190" s="349" customFormat="1" ht="17.100000000000001" customHeight="1"/>
    <row r="191" s="349" customFormat="1" ht="17.100000000000001" customHeight="1"/>
    <row r="192" s="349" customFormat="1" ht="17.100000000000001" customHeight="1"/>
    <row r="193" s="349" customFormat="1" ht="17.100000000000001" customHeight="1"/>
    <row r="194" s="349" customFormat="1" ht="17.100000000000001" customHeight="1"/>
    <row r="195" s="349" customFormat="1" ht="17.100000000000001" customHeight="1"/>
    <row r="196" s="349" customFormat="1" ht="17.100000000000001" customHeight="1"/>
    <row r="197" s="349" customFormat="1" ht="17.100000000000001" customHeight="1"/>
    <row r="198" s="349" customFormat="1" ht="17.100000000000001" customHeight="1"/>
    <row r="199" s="349" customFormat="1" ht="17.100000000000001" customHeight="1"/>
    <row r="200" s="349" customFormat="1" ht="17.100000000000001" customHeight="1"/>
    <row r="201" s="349" customFormat="1" ht="17.100000000000001" customHeight="1"/>
    <row r="202" s="349" customFormat="1" ht="17.100000000000001" customHeight="1"/>
    <row r="203" s="349" customFormat="1" ht="17.100000000000001" customHeight="1"/>
    <row r="204" s="349" customFormat="1" ht="17.100000000000001" customHeight="1"/>
    <row r="205" s="349" customFormat="1" ht="17.100000000000001" customHeight="1"/>
    <row r="206" s="349" customFormat="1" ht="17.100000000000001" customHeight="1"/>
    <row r="207" s="349" customFormat="1" ht="17.100000000000001" customHeight="1"/>
    <row r="208" s="349" customFormat="1" ht="17.100000000000001" customHeight="1"/>
    <row r="209" s="349" customFormat="1" ht="17.100000000000001" customHeight="1"/>
    <row r="210" s="349" customFormat="1" ht="17.100000000000001" customHeight="1"/>
    <row r="211" s="349" customFormat="1" ht="17.100000000000001" customHeight="1"/>
    <row r="212" s="349" customFormat="1" ht="17.100000000000001" customHeight="1"/>
    <row r="213" s="349" customFormat="1" ht="17.100000000000001" customHeight="1"/>
    <row r="214" s="349" customFormat="1" ht="17.100000000000001" customHeight="1"/>
    <row r="215" s="349" customFormat="1" ht="17.100000000000001" customHeight="1"/>
    <row r="216" s="349" customFormat="1" ht="17.100000000000001" customHeight="1"/>
    <row r="217" s="349" customFormat="1" ht="17.100000000000001" customHeight="1"/>
    <row r="218" s="349" customFormat="1" ht="17.100000000000001" customHeight="1"/>
    <row r="219" s="349" customFormat="1" ht="17.100000000000001" customHeight="1"/>
    <row r="220" s="349" customFormat="1" ht="17.100000000000001" customHeight="1"/>
    <row r="221" s="349" customFormat="1" ht="17.100000000000001" customHeight="1"/>
    <row r="222" s="349" customFormat="1" ht="17.100000000000001" customHeight="1"/>
    <row r="223" s="349" customFormat="1" ht="17.100000000000001" customHeight="1"/>
    <row r="224" s="349" customFormat="1" ht="17.100000000000001" customHeight="1"/>
    <row r="225" s="349" customFormat="1" ht="17.100000000000001" customHeight="1"/>
    <row r="226" s="349" customFormat="1" ht="17.100000000000001" customHeight="1"/>
    <row r="227" s="349" customFormat="1" ht="17.100000000000001" customHeight="1"/>
    <row r="228" s="349" customFormat="1" ht="17.100000000000001" customHeight="1"/>
    <row r="229" s="349" customFormat="1" ht="17.100000000000001" customHeight="1"/>
    <row r="230" s="349" customFormat="1" ht="17.100000000000001" customHeight="1"/>
    <row r="231" s="349" customFormat="1" ht="17.100000000000001" customHeight="1"/>
    <row r="232" s="349" customFormat="1" ht="17.100000000000001" customHeight="1"/>
    <row r="233" s="349" customFormat="1" ht="17.100000000000001" customHeight="1"/>
    <row r="234" s="349" customFormat="1" ht="17.100000000000001" customHeight="1"/>
    <row r="235" s="349" customFormat="1" ht="17.100000000000001" customHeight="1"/>
    <row r="236" s="349" customFormat="1" ht="17.100000000000001" customHeight="1"/>
    <row r="237" s="349" customFormat="1" ht="17.100000000000001" customHeight="1"/>
    <row r="238" s="349" customFormat="1" ht="17.100000000000001" customHeight="1"/>
    <row r="239" s="349" customFormat="1" ht="17.100000000000001" customHeight="1"/>
    <row r="240" s="349" customFormat="1" ht="17.100000000000001" customHeight="1"/>
    <row r="241" s="349" customFormat="1" ht="17.100000000000001" customHeight="1"/>
    <row r="242" s="349" customFormat="1" ht="17.100000000000001" customHeight="1"/>
    <row r="243" s="349" customFormat="1" ht="17.100000000000001" customHeight="1"/>
    <row r="244" s="349" customFormat="1" ht="17.100000000000001" customHeight="1"/>
    <row r="245" s="349" customFormat="1" ht="17.100000000000001" customHeight="1"/>
    <row r="246" s="349" customFormat="1" ht="17.100000000000001" customHeight="1"/>
    <row r="247" s="349" customFormat="1" ht="17.100000000000001" customHeight="1"/>
    <row r="248" s="349" customFormat="1" ht="17.100000000000001" customHeight="1"/>
    <row r="249" s="349" customFormat="1" ht="17.100000000000001" customHeight="1"/>
    <row r="250" s="349" customFormat="1" ht="17.100000000000001" customHeight="1"/>
    <row r="251" s="349" customFormat="1" ht="17.100000000000001" customHeight="1"/>
    <row r="252" s="349" customFormat="1" ht="17.100000000000001" customHeight="1"/>
    <row r="253" s="349" customFormat="1" ht="17.100000000000001" customHeight="1"/>
    <row r="254" s="349" customFormat="1" ht="17.100000000000001" customHeight="1"/>
    <row r="255" s="349" customFormat="1" ht="17.100000000000001" customHeight="1"/>
    <row r="256" s="349" customFormat="1" ht="17.100000000000001" customHeight="1"/>
    <row r="257" s="349" customFormat="1" ht="17.100000000000001" customHeight="1"/>
    <row r="258" s="349" customFormat="1" ht="17.100000000000001" customHeight="1"/>
    <row r="259" s="349" customFormat="1" ht="17.100000000000001" customHeight="1"/>
    <row r="260" s="349" customFormat="1" ht="17.100000000000001" customHeight="1"/>
    <row r="261" s="349" customFormat="1" ht="17.100000000000001" customHeight="1"/>
    <row r="262" s="349" customFormat="1" ht="17.100000000000001" customHeight="1"/>
    <row r="263" s="349" customFormat="1" ht="17.100000000000001" customHeight="1"/>
    <row r="264" s="349" customFormat="1" ht="17.100000000000001" customHeight="1"/>
    <row r="265" s="349" customFormat="1" ht="17.100000000000001" customHeight="1"/>
    <row r="266" s="349" customFormat="1" ht="17.100000000000001" customHeight="1"/>
    <row r="267" s="349" customFormat="1" ht="17.100000000000001" customHeight="1"/>
    <row r="268" s="349" customFormat="1" ht="17.100000000000001" customHeight="1"/>
    <row r="269" s="349" customFormat="1" ht="17.100000000000001" customHeight="1"/>
    <row r="270" s="349" customFormat="1" ht="17.100000000000001" customHeight="1"/>
    <row r="271" s="349" customFormat="1" ht="17.100000000000001" customHeight="1"/>
    <row r="272" s="349" customFormat="1" ht="17.100000000000001" customHeight="1"/>
    <row r="273" s="349" customFormat="1" ht="17.100000000000001" customHeight="1"/>
    <row r="274" s="349" customFormat="1" ht="17.100000000000001" customHeight="1"/>
    <row r="275" s="349" customFormat="1" ht="17.100000000000001" customHeight="1"/>
    <row r="276" s="349" customFormat="1" ht="17.100000000000001" customHeight="1"/>
    <row r="277" s="349" customFormat="1" ht="17.100000000000001" customHeight="1"/>
    <row r="278" s="349" customFormat="1" ht="17.100000000000001" customHeight="1"/>
    <row r="279" s="349" customFormat="1" ht="17.100000000000001" customHeight="1"/>
    <row r="280" s="349" customFormat="1" ht="17.100000000000001" customHeight="1"/>
    <row r="281" s="349" customFormat="1" ht="17.100000000000001" customHeight="1"/>
    <row r="282" s="349" customFormat="1" ht="17.100000000000001" customHeight="1"/>
    <row r="283" s="349" customFormat="1" ht="17.100000000000001" customHeight="1"/>
    <row r="284" s="349" customFormat="1" ht="17.100000000000001" customHeight="1"/>
    <row r="285" s="349" customFormat="1" ht="17.100000000000001" customHeight="1"/>
    <row r="286" s="349" customFormat="1" ht="17.100000000000001" customHeight="1"/>
    <row r="287" s="349" customFormat="1" ht="17.100000000000001" customHeight="1"/>
    <row r="288" s="349" customFormat="1" ht="17.100000000000001" customHeight="1"/>
    <row r="289" s="349" customFormat="1" ht="17.100000000000001" customHeight="1"/>
    <row r="290" s="349" customFormat="1" ht="17.100000000000001" customHeight="1"/>
    <row r="291" s="349" customFormat="1" ht="17.100000000000001" customHeight="1"/>
    <row r="292" s="349" customFormat="1" ht="17.100000000000001" customHeight="1"/>
    <row r="293" s="349" customFormat="1" ht="17.100000000000001" customHeight="1"/>
    <row r="294" s="349" customFormat="1" ht="17.100000000000001" customHeight="1"/>
    <row r="295" s="349" customFormat="1" ht="17.100000000000001" customHeight="1"/>
    <row r="296" s="349" customFormat="1" ht="17.100000000000001" customHeight="1"/>
    <row r="297" s="349" customFormat="1" ht="17.100000000000001" customHeight="1"/>
    <row r="298" s="349" customFormat="1" ht="17.100000000000001" customHeight="1"/>
    <row r="299" s="349" customFormat="1" ht="17.100000000000001" customHeight="1"/>
    <row r="300" s="349" customFormat="1" ht="17.100000000000001" customHeight="1"/>
    <row r="301" s="349" customFormat="1" ht="17.100000000000001" customHeight="1"/>
    <row r="302" s="349" customFormat="1" ht="17.100000000000001" customHeight="1"/>
    <row r="303" s="349" customFormat="1" ht="17.100000000000001" customHeight="1"/>
    <row r="304" s="349" customFormat="1" ht="17.100000000000001" customHeight="1"/>
    <row r="305" s="349" customFormat="1" ht="17.100000000000001" customHeight="1"/>
    <row r="306" s="349" customFormat="1" ht="17.100000000000001" customHeight="1"/>
    <row r="307" s="349" customFormat="1" ht="17.100000000000001" customHeight="1"/>
    <row r="308" s="349" customFormat="1" ht="17.100000000000001" customHeight="1"/>
    <row r="309" s="349" customFormat="1" ht="17.100000000000001" customHeight="1"/>
    <row r="310" s="349" customFormat="1" ht="17.100000000000001" customHeight="1"/>
    <row r="311" s="349" customFormat="1" ht="17.100000000000001" customHeight="1"/>
    <row r="312" s="349" customFormat="1" ht="17.100000000000001" customHeight="1"/>
  </sheetData>
  <mergeCells count="88">
    <mergeCell ref="H2:N2"/>
    <mergeCell ref="C14:G17"/>
    <mergeCell ref="A31:B32"/>
    <mergeCell ref="C31:G31"/>
    <mergeCell ref="A28:B28"/>
    <mergeCell ref="A1:G1"/>
    <mergeCell ref="A2:G2"/>
    <mergeCell ref="C35:G35"/>
    <mergeCell ref="C9:G12"/>
    <mergeCell ref="A3:G3"/>
    <mergeCell ref="A4:G4"/>
    <mergeCell ref="A5:G5"/>
    <mergeCell ref="A7:G7"/>
    <mergeCell ref="BE2:BK2"/>
    <mergeCell ref="BL2:BR2"/>
    <mergeCell ref="BS2:BY2"/>
    <mergeCell ref="BZ2:CF2"/>
    <mergeCell ref="DI2:DO2"/>
    <mergeCell ref="O2:U2"/>
    <mergeCell ref="V2:AB2"/>
    <mergeCell ref="AC2:AI2"/>
    <mergeCell ref="AJ2:AP2"/>
    <mergeCell ref="HQ2:HW2"/>
    <mergeCell ref="HX2:ID2"/>
    <mergeCell ref="IE2:IK2"/>
    <mergeCell ref="IL2:IR2"/>
    <mergeCell ref="DP2:DV2"/>
    <mergeCell ref="DW2:EC2"/>
    <mergeCell ref="ED2:EJ2"/>
    <mergeCell ref="EK2:EQ2"/>
    <mergeCell ref="ER2:EX2"/>
    <mergeCell ref="FM2:FS2"/>
    <mergeCell ref="FT2:FZ2"/>
    <mergeCell ref="GA2:GG2"/>
    <mergeCell ref="A57:G59"/>
    <mergeCell ref="IS2:IV2"/>
    <mergeCell ref="GH2:GN2"/>
    <mergeCell ref="GO2:GU2"/>
    <mergeCell ref="GV2:HB2"/>
    <mergeCell ref="HC2:HI2"/>
    <mergeCell ref="C48:G48"/>
    <mergeCell ref="HJ2:HP2"/>
    <mergeCell ref="F67:G67"/>
    <mergeCell ref="EY2:FE2"/>
    <mergeCell ref="FF2:FL2"/>
    <mergeCell ref="CG2:CM2"/>
    <mergeCell ref="CN2:CT2"/>
    <mergeCell ref="CU2:DA2"/>
    <mergeCell ref="DB2:DH2"/>
    <mergeCell ref="C28:G28"/>
    <mergeCell ref="AX2:BD2"/>
    <mergeCell ref="AQ2:AW2"/>
    <mergeCell ref="C49:G49"/>
    <mergeCell ref="F79:G79"/>
    <mergeCell ref="F80:G80"/>
    <mergeCell ref="F81:G81"/>
    <mergeCell ref="F72:G72"/>
    <mergeCell ref="F73:G73"/>
    <mergeCell ref="F74:G74"/>
    <mergeCell ref="F78:G78"/>
    <mergeCell ref="A60:G62"/>
    <mergeCell ref="A63:G63"/>
    <mergeCell ref="F82:G82"/>
    <mergeCell ref="F69:G69"/>
    <mergeCell ref="F75:G75"/>
    <mergeCell ref="F76:G76"/>
    <mergeCell ref="F77:G77"/>
    <mergeCell ref="F70:G70"/>
    <mergeCell ref="F71:G71"/>
    <mergeCell ref="A111:G111"/>
    <mergeCell ref="F93:G93"/>
    <mergeCell ref="F94:G94"/>
    <mergeCell ref="F95:G95"/>
    <mergeCell ref="F96:G96"/>
    <mergeCell ref="F83:G83"/>
    <mergeCell ref="F89:G89"/>
    <mergeCell ref="F90:G90"/>
    <mergeCell ref="F91:G91"/>
    <mergeCell ref="F92:G92"/>
    <mergeCell ref="F87:G87"/>
    <mergeCell ref="A104:G104"/>
    <mergeCell ref="A106:G106"/>
    <mergeCell ref="A107:G108"/>
    <mergeCell ref="A109:G109"/>
    <mergeCell ref="A110:G110"/>
    <mergeCell ref="F97:G97"/>
    <mergeCell ref="F98:G98"/>
    <mergeCell ref="F99:G99"/>
  </mergeCells>
  <phoneticPr fontId="0" type="noConversion"/>
  <pageMargins left="0.59055118110236227" right="0.39370078740157483" top="0.31496062992125984" bottom="1.299212598425197" header="0.31496062992125984" footer="0.51181102362204722"/>
  <pageSetup paperSize="9" orientation="portrait" r:id="rId1"/>
  <headerFooter scaleWithDoc="0">
    <oddHeader>&amp;L&amp;G&amp;R&amp;G</oddHeader>
    <oddFooter>&amp;L&amp;G&amp;R&amp;"Nunito Sans,Negrito"&amp;K00578DPágina  &amp;P de &amp;N</oddFooter>
  </headerFooter>
  <rowBreaks count="2" manualBreakCount="2">
    <brk id="49" max="6" man="1"/>
    <brk id="85" max="6" man="1"/>
  </rowBreaks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I29"/>
  <sheetViews>
    <sheetView zoomScale="75" workbookViewId="0"/>
  </sheetViews>
  <sheetFormatPr defaultColWidth="11.44140625" defaultRowHeight="18.75" customHeight="1"/>
  <cols>
    <col min="1" max="1" width="15.33203125" style="26" customWidth="1"/>
    <col min="2" max="2" width="41.44140625" style="26" customWidth="1"/>
    <col min="3" max="3" width="12" style="26" customWidth="1"/>
    <col min="4" max="4" width="13.44140625" style="26" customWidth="1"/>
    <col min="5" max="5" width="13.109375" style="26" customWidth="1"/>
    <col min="6" max="6" width="10.44140625" style="26" customWidth="1"/>
    <col min="7" max="8" width="14.109375" style="26" customWidth="1"/>
    <col min="9" max="16384" width="11.44140625" style="26"/>
  </cols>
  <sheetData>
    <row r="1" spans="1:9" ht="15" customHeight="1">
      <c r="G1" s="25" t="s">
        <v>189</v>
      </c>
      <c r="H1" s="25" t="s">
        <v>190</v>
      </c>
    </row>
    <row r="2" spans="1:9" ht="16.5" customHeight="1">
      <c r="B2" s="27" t="s">
        <v>191</v>
      </c>
      <c r="C2" s="83"/>
      <c r="D2" s="83"/>
      <c r="E2" s="83"/>
      <c r="F2" s="83"/>
      <c r="G2" s="29" t="s">
        <v>192</v>
      </c>
      <c r="H2" s="25" t="s">
        <v>122</v>
      </c>
    </row>
    <row r="3" spans="1:9" ht="15" customHeight="1">
      <c r="G3" s="93" t="s">
        <v>193</v>
      </c>
      <c r="H3" s="94"/>
    </row>
    <row r="4" spans="1:9" ht="15" customHeight="1">
      <c r="G4" s="95"/>
      <c r="H4" s="95"/>
    </row>
    <row r="5" spans="1:9" ht="15" customHeight="1" thickBot="1">
      <c r="G5" s="95"/>
      <c r="H5" s="95"/>
    </row>
    <row r="6" spans="1:9" s="101" customFormat="1" ht="31.5" customHeight="1">
      <c r="A6" s="96" t="s">
        <v>194</v>
      </c>
      <c r="B6" s="97" t="s">
        <v>195</v>
      </c>
      <c r="C6" s="98" t="s">
        <v>196</v>
      </c>
      <c r="D6" s="98" t="s">
        <v>197</v>
      </c>
      <c r="E6" s="98" t="s">
        <v>198</v>
      </c>
      <c r="F6" s="99" t="s">
        <v>199</v>
      </c>
      <c r="G6" s="97" t="s">
        <v>200</v>
      </c>
      <c r="H6" s="100" t="s">
        <v>201</v>
      </c>
    </row>
    <row r="7" spans="1:9" s="108" customFormat="1" ht="18.75" customHeight="1" thickBot="1">
      <c r="A7" s="160" t="str">
        <f>(TEXT(Geral!L3,"0000")&amp;"/"&amp;TEXT(Geral!L4,"00"))</f>
        <v>3241/23</v>
      </c>
      <c r="B7" s="102" t="s">
        <v>202</v>
      </c>
      <c r="C7" s="103" t="str">
        <f>""&amp;Geral!J13&amp;""</f>
        <v>CMI-LMD-PC-282</v>
      </c>
      <c r="D7" s="104" t="str">
        <f>TEXT(Geral!J14,"000")</f>
        <v>000</v>
      </c>
      <c r="E7" s="161" t="str">
        <f>TEXT(Geral!L11,"dd/mm/aa")</f>
        <v>06/11/23</v>
      </c>
      <c r="F7" s="105" t="str">
        <f>Dados!F10</f>
        <v>bmr</v>
      </c>
      <c r="G7" s="106"/>
      <c r="H7" s="107"/>
    </row>
    <row r="8" spans="1:9" s="108" customFormat="1" ht="18.75" customHeight="1" thickBot="1">
      <c r="A8" s="109"/>
      <c r="B8" s="110"/>
      <c r="C8" s="111"/>
      <c r="D8" s="110"/>
      <c r="E8" s="112"/>
      <c r="F8" s="110"/>
      <c r="G8" s="113"/>
      <c r="H8" s="114"/>
      <c r="I8" s="115"/>
    </row>
    <row r="9" spans="1:9" s="24" customFormat="1" ht="31.5" customHeight="1" thickBot="1">
      <c r="A9" s="116" t="s">
        <v>203</v>
      </c>
      <c r="B9" s="117" t="s">
        <v>154</v>
      </c>
      <c r="C9" s="118" t="s">
        <v>204</v>
      </c>
      <c r="D9" s="118" t="s">
        <v>205</v>
      </c>
      <c r="E9" s="118" t="s">
        <v>206</v>
      </c>
      <c r="F9" s="119" t="s">
        <v>218</v>
      </c>
      <c r="G9" s="119" t="s">
        <v>219</v>
      </c>
      <c r="H9" s="120" t="s">
        <v>220</v>
      </c>
    </row>
    <row r="10" spans="1:9" ht="18.75" customHeight="1">
      <c r="A10" s="121" t="s">
        <v>221</v>
      </c>
      <c r="B10" s="122" t="str">
        <f>Dados!Z11</f>
        <v>Incerteza da trena SMP</v>
      </c>
      <c r="C10" s="123">
        <f>IF(G10="******","******",Dados!AA11)</f>
        <v>1.4</v>
      </c>
      <c r="D10" s="124" t="str">
        <f>IF(G10="******","******",Dados!AB11)</f>
        <v>Normal</v>
      </c>
      <c r="E10" s="125">
        <f>IF(G10="******","******",Dados!AC11)</f>
        <v>2</v>
      </c>
      <c r="F10" s="125">
        <f>IF(G10="******","******",Dados!AD11)</f>
        <v>1</v>
      </c>
      <c r="G10" s="126">
        <f>IF(ROUND(Dados!AE11,5)=0,"******",Dados!AE11)</f>
        <v>0.7</v>
      </c>
      <c r="H10" s="127">
        <f>IF($G10="******","******",Dados!AF11)</f>
        <v>100000</v>
      </c>
    </row>
    <row r="11" spans="1:9" ht="18.75" customHeight="1">
      <c r="A11" s="128" t="s">
        <v>222</v>
      </c>
      <c r="B11" s="30" t="str">
        <f>Dados!Z12</f>
        <v>Influência da variação da temperatura ambiente</v>
      </c>
      <c r="C11" s="123">
        <f>IF(G11="******","******",Dados!AA12)</f>
        <v>9.7526636999999999E-2</v>
      </c>
      <c r="D11" s="129" t="str">
        <f>IF(G11="******","******",Dados!AB12)</f>
        <v>Retangular</v>
      </c>
      <c r="E11" s="129">
        <f>IF(G11="******","******",Dados!AC12)</f>
        <v>1.7320508075688772</v>
      </c>
      <c r="F11" s="130">
        <f>IF(G11="******","******",Dados!AD12)</f>
        <v>1</v>
      </c>
      <c r="G11" s="126">
        <f>IF(ROUND(Dados!AE12,5)=0,"******",Dados!AE12)</f>
        <v>5.6307030125108917E-2</v>
      </c>
      <c r="H11" s="131" t="str">
        <f>IF($G11="******","******",Dados!AF12)</f>
        <v>Infinito</v>
      </c>
      <c r="I11" s="132"/>
    </row>
    <row r="12" spans="1:9" ht="18.75" customHeight="1">
      <c r="A12" s="128" t="s">
        <v>223</v>
      </c>
      <c r="B12" s="30" t="str">
        <f>Dados!Z13</f>
        <v>Erro de repetitividade (tipo A)</v>
      </c>
      <c r="C12" s="123">
        <f>IF(G12="******","******",Dados!AA13)</f>
        <v>0.33333333333374077</v>
      </c>
      <c r="D12" s="129" t="str">
        <f>IF(G12="******","******",Dados!AB13)</f>
        <v>Normal</v>
      </c>
      <c r="E12" s="130">
        <f>IF(G12="******","******",Dados!AC13)</f>
        <v>1</v>
      </c>
      <c r="F12" s="130">
        <f>IF(G12="******","******",Dados!AD13)</f>
        <v>1</v>
      </c>
      <c r="G12" s="126">
        <f>IF(ROUND(Dados!AE13,5)=0,"******",Dados!AE13)</f>
        <v>0.33333333333374077</v>
      </c>
      <c r="H12" s="131">
        <f>IF($G12="******","******",Dados!AF13)</f>
        <v>2</v>
      </c>
    </row>
    <row r="13" spans="1:9" ht="18.75" customHeight="1">
      <c r="A13" s="128" t="s">
        <v>224</v>
      </c>
      <c r="B13" s="30" t="str">
        <f>Dados!Z14</f>
        <v>Erro de resolução da Trena SMC</v>
      </c>
      <c r="C13" s="123">
        <f>IF(G13="******","******",Dados!AA14)</f>
        <v>0.5</v>
      </c>
      <c r="D13" s="129" t="str">
        <f>IF(G13="******","******",Dados!AB14)</f>
        <v>Retangular</v>
      </c>
      <c r="E13" s="129">
        <f>IF(G13="******","******",Dados!AC14)</f>
        <v>1.7320508075688772</v>
      </c>
      <c r="F13" s="130">
        <f>IF(G13="******","******",Dados!AD14)</f>
        <v>1</v>
      </c>
      <c r="G13" s="126">
        <f>IF(ROUND(Dados!AE14,5)=0,"******",Dados!AE14)</f>
        <v>0.28867513459481292</v>
      </c>
      <c r="H13" s="131" t="str">
        <f>IF($G13="******","******",Dados!AF14)</f>
        <v>Infinito</v>
      </c>
    </row>
    <row r="14" spans="1:9" ht="18.75" customHeight="1">
      <c r="A14" s="128" t="s">
        <v>225</v>
      </c>
      <c r="B14" s="30" t="str">
        <f>Dados!Z15</f>
        <v>Erro de posicionamento</v>
      </c>
      <c r="C14" s="123">
        <f>IF(G14="******","******",Dados!AA15)</f>
        <v>3</v>
      </c>
      <c r="D14" s="129" t="str">
        <f>IF(G14="******","******",Dados!AB15)</f>
        <v>Triangular</v>
      </c>
      <c r="E14" s="129">
        <f>IF(G14="******","******",Dados!AC15)</f>
        <v>2.4494897427831779</v>
      </c>
      <c r="F14" s="130">
        <f>IF(G14="******","******",Dados!AD15)</f>
        <v>1</v>
      </c>
      <c r="G14" s="126">
        <f>IF(ROUND(Dados!AE15,5)=0,"******",Dados!AE15)</f>
        <v>1.2247448713915892</v>
      </c>
      <c r="H14" s="131" t="str">
        <f>IF($G14="******","******",Dados!AF15)</f>
        <v>Infinito</v>
      </c>
    </row>
    <row r="15" spans="1:9" ht="18.75" customHeight="1">
      <c r="A15" s="128" t="s">
        <v>226</v>
      </c>
      <c r="B15" s="30" t="str">
        <f>Dados!Z16</f>
        <v>Erro de posicionamento de zero</v>
      </c>
      <c r="C15" s="123">
        <f>IF(G15="******","******",Dados!AA16)</f>
        <v>0.5</v>
      </c>
      <c r="D15" s="129" t="str">
        <f>IF(G15="******","******",Dados!AB16)</f>
        <v>Retangular</v>
      </c>
      <c r="E15" s="129">
        <f>IF(G15="******","******",Dados!AC16)</f>
        <v>1.7320508075688772</v>
      </c>
      <c r="F15" s="130">
        <f>IF(G15="******","******",Dados!AD16)</f>
        <v>1</v>
      </c>
      <c r="G15" s="126">
        <f>IF(ROUND(Dados!AE16,5)=0,"******",Dados!AE16)</f>
        <v>0.28867513459481292</v>
      </c>
      <c r="H15" s="131" t="str">
        <f>IF($G15="******","******",Dados!AF16)</f>
        <v>Infinito</v>
      </c>
    </row>
    <row r="16" spans="1:9" ht="18.75" customHeight="1">
      <c r="A16" s="128" t="s">
        <v>227</v>
      </c>
      <c r="B16" s="30">
        <f>Dados!Z17</f>
        <v>0</v>
      </c>
      <c r="C16" s="123" t="str">
        <f>IF(G16="******","******",Dados!AA17)</f>
        <v>******</v>
      </c>
      <c r="D16" s="129" t="str">
        <f>IF(G16="******","******",Dados!AB17)</f>
        <v>******</v>
      </c>
      <c r="E16" s="129" t="str">
        <f>IF(G16="******","******",Dados!AC17)</f>
        <v>******</v>
      </c>
      <c r="F16" s="130" t="str">
        <f>IF(G16="******","******",Dados!AD17)</f>
        <v>******</v>
      </c>
      <c r="G16" s="126" t="str">
        <f>IF(ROUND(Dados!AE17,5)=0,"******",Dados!AE17)</f>
        <v>******</v>
      </c>
      <c r="H16" s="131" t="str">
        <f>IF($G16="******","******",Dados!AF17)</f>
        <v>******</v>
      </c>
    </row>
    <row r="17" spans="1:8" ht="18.75" customHeight="1">
      <c r="A17" s="128" t="s">
        <v>228</v>
      </c>
      <c r="B17" s="30">
        <f>Dados!Z18</f>
        <v>0</v>
      </c>
      <c r="C17" s="123" t="str">
        <f>IF(G17="******","******",Dados!AA18)</f>
        <v>******</v>
      </c>
      <c r="D17" s="129" t="str">
        <f>IF(G17="******","******",Dados!AB18)</f>
        <v>******</v>
      </c>
      <c r="E17" s="129" t="str">
        <f>IF(G17="******","******",Dados!AC18)</f>
        <v>******</v>
      </c>
      <c r="F17" s="130" t="str">
        <f>IF(G17="******","******",Dados!AD18)</f>
        <v>******</v>
      </c>
      <c r="G17" s="126" t="str">
        <f>IF(ROUND(Dados!AE18,5)=0,"******",Dados!AE18)</f>
        <v>******</v>
      </c>
      <c r="H17" s="131" t="str">
        <f>IF($G17="******","******",Dados!AF18)</f>
        <v>******</v>
      </c>
    </row>
    <row r="18" spans="1:8" ht="18.75" customHeight="1">
      <c r="A18" s="133"/>
      <c r="B18" s="30"/>
      <c r="C18" s="126"/>
      <c r="D18" s="129"/>
      <c r="E18" s="129"/>
      <c r="F18" s="130"/>
      <c r="G18" s="126"/>
      <c r="H18" s="131"/>
    </row>
    <row r="19" spans="1:8" ht="18.75" customHeight="1">
      <c r="A19" s="133"/>
      <c r="B19" s="30"/>
      <c r="C19" s="126"/>
      <c r="D19" s="129"/>
      <c r="E19" s="129"/>
      <c r="F19" s="130"/>
      <c r="G19" s="126"/>
      <c r="H19" s="131"/>
    </row>
    <row r="20" spans="1:8" ht="18.75" customHeight="1">
      <c r="A20" s="128"/>
      <c r="B20" s="30"/>
      <c r="C20" s="126"/>
      <c r="D20" s="129"/>
      <c r="E20" s="129"/>
      <c r="F20" s="130"/>
      <c r="G20" s="126"/>
      <c r="H20" s="131"/>
    </row>
    <row r="21" spans="1:8" ht="18.75" customHeight="1" thickBot="1">
      <c r="A21" s="134"/>
      <c r="B21" s="103"/>
      <c r="C21" s="135"/>
      <c r="D21" s="135"/>
      <c r="E21" s="135"/>
      <c r="F21" s="136"/>
      <c r="G21" s="137"/>
      <c r="H21" s="138"/>
    </row>
    <row r="22" spans="1:8" ht="18.75" customHeight="1">
      <c r="A22" s="139" t="s">
        <v>229</v>
      </c>
      <c r="B22" s="140" t="s">
        <v>207</v>
      </c>
      <c r="C22" s="141"/>
      <c r="D22" s="142" t="s">
        <v>208</v>
      </c>
      <c r="E22" s="143"/>
      <c r="F22" s="144"/>
      <c r="G22" s="123">
        <f>Dados!AE21</f>
        <v>1.5069665754155133</v>
      </c>
      <c r="H22" s="127" t="str">
        <f>IF(Dados!AF21&gt;100,"Infinito",Dados!AF21)</f>
        <v>Infinito</v>
      </c>
    </row>
    <row r="23" spans="1:8" ht="21" customHeight="1" thickBot="1">
      <c r="A23" s="145" t="s">
        <v>230</v>
      </c>
      <c r="B23" s="146" t="s">
        <v>209</v>
      </c>
      <c r="C23" s="141"/>
      <c r="D23" s="147" t="str">
        <f>Dados!AB23</f>
        <v>k = 2,00</v>
      </c>
      <c r="E23" s="148"/>
      <c r="F23" s="149"/>
      <c r="G23" s="150">
        <f>Dados!AE23</f>
        <v>3.0199999999999996</v>
      </c>
      <c r="H23" s="151"/>
    </row>
    <row r="24" spans="1:8" s="24" customFormat="1" ht="25.5" customHeight="1">
      <c r="A24" s="152" t="s">
        <v>181</v>
      </c>
      <c r="B24" s="153" t="str">
        <f>"A incerteza de medição apresentada é a maior calculada para toda a faixa de medição, sendo esta correspondente ao ponto de"</f>
        <v>A incerteza de medição apresentada é a maior calculada para toda a faixa de medição, sendo esta correspondente ao ponto de</v>
      </c>
      <c r="C24" s="153"/>
      <c r="D24" s="153"/>
      <c r="E24" s="153"/>
      <c r="F24" s="153"/>
      <c r="G24" s="153"/>
      <c r="H24" s="154"/>
    </row>
    <row r="25" spans="1:8" s="24" customFormat="1" ht="25.5" customHeight="1">
      <c r="A25" s="155"/>
      <c r="B25" s="28" t="str">
        <f>"medição: "&amp; Dados!AF8&amp;"  mm."</f>
        <v>medição: 25,00683  mm.</v>
      </c>
      <c r="C25" s="28"/>
      <c r="D25" s="28"/>
      <c r="E25" s="28"/>
      <c r="F25" s="28"/>
      <c r="G25" s="28"/>
      <c r="H25" s="156"/>
    </row>
    <row r="26" spans="1:8" s="24" customFormat="1" ht="18.75" customHeight="1">
      <c r="A26" s="157"/>
      <c r="B26" s="28" t="str">
        <f>"A variação da temperatua ambiente durante a calibração foi de +/-  "&amp;Dados!AF9&amp; " °C"</f>
        <v>A variação da temperatua ambiente durante a calibração foi de +/-  0,5 °C</v>
      </c>
      <c r="C26" s="28"/>
      <c r="D26" s="28"/>
      <c r="E26" s="28"/>
      <c r="F26" s="28"/>
      <c r="G26" s="28"/>
      <c r="H26" s="156"/>
    </row>
    <row r="27" spans="1:8" s="24" customFormat="1" ht="18.75" customHeight="1">
      <c r="A27" s="157"/>
      <c r="B27" s="28" t="s">
        <v>210</v>
      </c>
      <c r="C27" s="28"/>
      <c r="D27" s="28"/>
      <c r="E27" s="28"/>
      <c r="F27" s="28"/>
      <c r="G27" s="28"/>
      <c r="H27" s="156"/>
    </row>
    <row r="28" spans="1:8" ht="18.75" customHeight="1" thickBot="1">
      <c r="A28" s="158"/>
      <c r="B28" s="159" t="str">
        <f>IF(COUNTIF(G10:G17,"******")&lt;&gt;0,"******: Fonte desprezível.","")</f>
        <v>******: Fonte desprezível.</v>
      </c>
      <c r="C28" s="39"/>
      <c r="D28" s="39"/>
      <c r="E28" s="39"/>
      <c r="F28" s="39"/>
      <c r="G28" s="39"/>
      <c r="H28" s="40"/>
    </row>
    <row r="29" spans="1:8" ht="18.75" customHeight="1">
      <c r="A29" s="38"/>
      <c r="B29" s="38"/>
      <c r="C29" s="38"/>
      <c r="D29" s="38"/>
      <c r="E29" s="38"/>
      <c r="F29" s="38"/>
      <c r="G29" s="38"/>
      <c r="H29" s="38"/>
    </row>
  </sheetData>
  <sheetProtection password="F7E3" sheet="1" objects="1" scenarios="1"/>
  <phoneticPr fontId="0" type="noConversion"/>
  <pageMargins left="0.23622047244094491" right="0.5" top="0.51181102362204722" bottom="0.3" header="0.51181102362204722" footer="0.3"/>
  <pageSetup paperSize="9" orientation="landscape" horizontalDpi="300" verticalDpi="300" copies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25</vt:i4>
      </vt:variant>
    </vt:vector>
  </HeadingPairs>
  <TitlesOfParts>
    <vt:vector size="32" baseType="lpstr">
      <vt:lpstr>Geral</vt:lpstr>
      <vt:lpstr>Padroes</vt:lpstr>
      <vt:lpstr>Dados</vt:lpstr>
      <vt:lpstr>CalAnterior</vt:lpstr>
      <vt:lpstr>Dados Processados</vt:lpstr>
      <vt:lpstr>certificado</vt:lpstr>
      <vt:lpstr>Balanço </vt:lpstr>
      <vt:lpstr>'Balanço '!Area_de_impressao</vt:lpstr>
      <vt:lpstr>certificado!Area_de_impressao</vt:lpstr>
      <vt:lpstr>Dados!Area_de_impressao</vt:lpstr>
      <vt:lpstr>'Dados Processados'!Area_de_impressao</vt:lpstr>
      <vt:lpstr>balanço</vt:lpstr>
      <vt:lpstr>certificado</vt:lpstr>
      <vt:lpstr>Dados!ciclo</vt:lpstr>
      <vt:lpstr>'Dados Processados'!ciclo</vt:lpstr>
      <vt:lpstr>Dados!coef</vt:lpstr>
      <vt:lpstr>'Dados Processados'!coef</vt:lpstr>
      <vt:lpstr>Dados!DE</vt:lpstr>
      <vt:lpstr>'Dados Processados'!DE</vt:lpstr>
      <vt:lpstr>Dados!fm</vt:lpstr>
      <vt:lpstr>'Dados Processados'!fm</vt:lpstr>
      <vt:lpstr>nmfaixafim</vt:lpstr>
      <vt:lpstr>nmfaixaini</vt:lpstr>
      <vt:lpstr>nmres</vt:lpstr>
      <vt:lpstr>planilha</vt:lpstr>
      <vt:lpstr>Dados!SERV</vt:lpstr>
      <vt:lpstr>'Dados Processados'!SERV</vt:lpstr>
      <vt:lpstr>Dados!st</vt:lpstr>
      <vt:lpstr>'Dados Processados'!st</vt:lpstr>
      <vt:lpstr>Dados!TEMP</vt:lpstr>
      <vt:lpstr>'Dados Processados'!TEMP</vt:lpstr>
      <vt:lpstr>certificado!Titulos_de_impressao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Gustavo Torres</cp:lastModifiedBy>
  <cp:lastPrinted>2022-08-02T20:01:54Z</cp:lastPrinted>
  <dcterms:created xsi:type="dcterms:W3CDTF">2000-01-13T12:13:39Z</dcterms:created>
  <dcterms:modified xsi:type="dcterms:W3CDTF">2024-01-24T12:33:46Z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8157b89f-cac4-48fd-bc95-4453004d652a</vt:lpwstr>
  </property>
</Properties>
</file>