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73E\"/>
    </mc:Choice>
  </mc:AlternateContent>
  <xr:revisionPtr revIDLastSave="0" documentId="838596F76CE37D74085144A8D9249010D6F20995" xr6:coauthVersionLast="20" xr6:coauthVersionMax="20" xr10:uidLastSave="{00000000-0000-0000-0000-000000000000}"/>
  <bookViews>
    <workbookView xWindow="120" yWindow="180" windowWidth="12120" windowHeight="8775" tabRatio="693" xr2:uid="{00000000-000D-0000-FFFF-FFFF00000000}"/>
  </bookViews>
  <sheets>
    <sheet name="calculo" sheetId="1" r:id="rId1"/>
    <sheet name="NCH 4.2003" sheetId="2" r:id="rId2"/>
    <sheet name="Coef. reflex." sheetId="4" r:id="rId3"/>
    <sheet name="fm" sheetId="10" r:id="rId4"/>
    <sheet name="f utilizacion" sheetId="5" r:id="rId5"/>
    <sheet name="lum" sheetId="7" r:id="rId6"/>
    <sheet name="h-dist" sheetId="6" r:id="rId7"/>
    <sheet name="h trab" sheetId="8" r:id="rId8"/>
    <sheet name="Apendice 2" sheetId="3" r:id="rId9"/>
  </sheets>
  <calcPr calcId="171026"/>
</workbook>
</file>

<file path=xl/calcChain.xml><?xml version="1.0" encoding="utf-8"?>
<calcChain xmlns="http://schemas.openxmlformats.org/spreadsheetml/2006/main">
  <c r="D90" i="1" l="1"/>
  <c r="E65" i="1"/>
  <c r="E72" i="1"/>
  <c r="B72" i="1"/>
  <c r="D65" i="1"/>
  <c r="E81" i="1"/>
  <c r="G79" i="1"/>
  <c r="D78" i="1"/>
  <c r="D76" i="1"/>
  <c r="E69" i="1"/>
  <c r="E68" i="1"/>
  <c r="E37" i="1"/>
  <c r="E14" i="1"/>
  <c r="E19" i="1"/>
  <c r="E35" i="1"/>
  <c r="E15" i="1"/>
  <c r="E34" i="1"/>
  <c r="D80" i="1"/>
  <c r="E66" i="1"/>
  <c r="F80" i="1"/>
  <c r="C81" i="1"/>
  <c r="D66" i="1"/>
  <c r="C79" i="1"/>
  <c r="E71" i="1"/>
  <c r="E41" i="1"/>
  <c r="E58" i="1"/>
  <c r="D63" i="1"/>
  <c r="E63" i="1"/>
  <c r="E70" i="1"/>
  <c r="B71" i="1"/>
  <c r="B90" i="1"/>
  <c r="E79" i="1"/>
</calcChain>
</file>

<file path=xl/sharedStrings.xml><?xml version="1.0" encoding="utf-8"?>
<sst xmlns="http://schemas.openxmlformats.org/spreadsheetml/2006/main" count="503" uniqueCount="329">
  <si>
    <t xml:space="preserve">CALCULO DEL NUMERO DE LUMINARIAS </t>
  </si>
  <si>
    <t>RECINTO:</t>
  </si>
  <si>
    <t>tienda de ropa</t>
  </si>
  <si>
    <t>DATOS GENERALES:</t>
  </si>
  <si>
    <t>h = altura</t>
  </si>
  <si>
    <t>h recinto =</t>
  </si>
  <si>
    <t>metros</t>
  </si>
  <si>
    <t>h equipo respecto al techo=</t>
  </si>
  <si>
    <t>h plano trabajo =</t>
  </si>
  <si>
    <t xml:space="preserve"> </t>
  </si>
  <si>
    <t>NIVEL DE ILUMINACION REQUERIDA (NCH 4/2003)</t>
  </si>
  <si>
    <t>LUX</t>
  </si>
  <si>
    <t xml:space="preserve">a = ANCHO </t>
  </si>
  <si>
    <t>b = LARGO</t>
  </si>
  <si>
    <t>h= altura sobre plano de trabajo</t>
  </si>
  <si>
    <t>S = SUPERFICIE DEL LOCAL</t>
  </si>
  <si>
    <t>metros2</t>
  </si>
  <si>
    <t>A ) DETERMINACION DEL INDICE DE CUARTO  ( k )</t>
  </si>
  <si>
    <t>k =</t>
  </si>
  <si>
    <t>a * b</t>
  </si>
  <si>
    <t>h *(a + b)</t>
  </si>
  <si>
    <t>B ) DETERMINACION DEL COEFICIENTE DE UTILIZACION  ( cu )</t>
  </si>
  <si>
    <t>CONSIDERANDO LAS SIGUIENTES REFLECTANCIAS</t>
  </si>
  <si>
    <t>TECHO :</t>
  </si>
  <si>
    <t>PARED :</t>
  </si>
  <si>
    <t>PISO :</t>
  </si>
  <si>
    <t>SEGÚN TABLAS :    cu</t>
  </si>
  <si>
    <t xml:space="preserve">C ) DETERMINACION DE LUMINARIAS O LUMINARIOS </t>
  </si>
  <si>
    <r>
      <t>S</t>
    </r>
    <r>
      <rPr>
        <sz val="9"/>
        <rFont val="Arial"/>
        <family val="2"/>
      </rPr>
      <t xml:space="preserve"> = SUPERFICIE DEL LOCAL</t>
    </r>
  </si>
  <si>
    <t>M2</t>
  </si>
  <si>
    <r>
      <t>E</t>
    </r>
    <r>
      <rPr>
        <sz val="9"/>
        <rFont val="Arial"/>
        <family val="2"/>
      </rPr>
      <t xml:space="preserve"> = INTENSIDAD DE ILUMINACION</t>
    </r>
  </si>
  <si>
    <t>fm = FACTOR DE MANTENIMIENTO</t>
  </si>
  <si>
    <t>%</t>
  </si>
  <si>
    <r>
      <t>cu</t>
    </r>
    <r>
      <rPr>
        <sz val="9"/>
        <rFont val="Arial"/>
        <family val="2"/>
      </rPr>
      <t xml:space="preserve"> = COEFICIENTE DE UTILIZACION</t>
    </r>
  </si>
  <si>
    <r>
      <rPr>
        <b/>
        <sz val="10"/>
        <rFont val="GreekC"/>
      </rPr>
      <t>Ft</t>
    </r>
    <r>
      <rPr>
        <b/>
        <sz val="10"/>
        <rFont val="Arial"/>
        <family val="2"/>
      </rPr>
      <t xml:space="preserve"> = FLUJO TOTAL REQUERIDO</t>
    </r>
  </si>
  <si>
    <r>
      <rPr>
        <b/>
        <sz val="9"/>
        <rFont val="GreekC"/>
      </rPr>
      <t>Ft</t>
    </r>
    <r>
      <rPr>
        <b/>
        <sz val="9"/>
        <rFont val="Arial"/>
        <family val="2"/>
      </rPr>
      <t xml:space="preserve"> =</t>
    </r>
  </si>
  <si>
    <t xml:space="preserve"> E * S</t>
  </si>
  <si>
    <t>lm</t>
  </si>
  <si>
    <t>cu * fm</t>
  </si>
  <si>
    <t>TIPO DE LUMINARIO</t>
  </si>
  <si>
    <t>POTENCIA ( W ) =</t>
  </si>
  <si>
    <t>W</t>
  </si>
  <si>
    <r>
      <t xml:space="preserve">LUMENES ( </t>
    </r>
    <r>
      <rPr>
        <b/>
        <sz val="10"/>
        <rFont val="GreekC"/>
      </rPr>
      <t>F</t>
    </r>
    <r>
      <rPr>
        <b/>
        <sz val="10"/>
        <rFont val="Arial"/>
        <family val="2"/>
      </rPr>
      <t>L) =</t>
    </r>
  </si>
  <si>
    <r>
      <t xml:space="preserve">n° de luminarias por equipo ( </t>
    </r>
    <r>
      <rPr>
        <b/>
        <sz val="8"/>
        <rFont val="Arial"/>
        <family val="2"/>
      </rPr>
      <t xml:space="preserve">n </t>
    </r>
    <r>
      <rPr>
        <sz val="8"/>
        <rFont val="Arial"/>
        <family val="2"/>
      </rPr>
      <t>) =</t>
    </r>
  </si>
  <si>
    <t>unid</t>
  </si>
  <si>
    <t>DESCRIPCION DEL EQUIPO Y LA LUMINARIA</t>
  </si>
  <si>
    <t>No. DE LUMINARIAS = FLUJO REQUERIDO / LUMENES POR LUMINARIO</t>
  </si>
  <si>
    <t>N =</t>
  </si>
  <si>
    <t>Ft</t>
  </si>
  <si>
    <r>
      <t xml:space="preserve">n * </t>
    </r>
    <r>
      <rPr>
        <b/>
        <sz val="10"/>
        <rFont val="GreekC"/>
      </rPr>
      <t>F</t>
    </r>
    <r>
      <rPr>
        <b/>
        <sz val="10"/>
        <rFont val="Arial"/>
        <family val="2"/>
      </rPr>
      <t>L</t>
    </r>
  </si>
  <si>
    <t>DISTRIBUCION DE LAS LUMINARIAS</t>
  </si>
  <si>
    <t>Ancho (a)</t>
  </si>
  <si>
    <t>Largo (b)</t>
  </si>
  <si>
    <t xml:space="preserve">N° luminarias </t>
  </si>
  <si>
    <t>aprox.</t>
  </si>
  <si>
    <t>Separacion (m)</t>
  </si>
  <si>
    <t>Separacion de las paredes (m)</t>
  </si>
  <si>
    <t>Separacion maxima entre luminarias (m)</t>
  </si>
  <si>
    <t>ancho recinto</t>
  </si>
  <si>
    <t>largo recinto</t>
  </si>
  <si>
    <t>altura</t>
  </si>
  <si>
    <t xml:space="preserve">Ancho= </t>
  </si>
  <si>
    <t>metros max</t>
  </si>
  <si>
    <t xml:space="preserve">Largo= </t>
  </si>
  <si>
    <t>factor h-dist</t>
  </si>
  <si>
    <t>N° total de luminarias</t>
  </si>
  <si>
    <t>largo x</t>
  </si>
  <si>
    <t>x</t>
  </si>
  <si>
    <t>ancho x</t>
  </si>
  <si>
    <t>COMPROBACIÓN</t>
  </si>
  <si>
    <t>Em=</t>
  </si>
  <si>
    <t>Etablas</t>
  </si>
  <si>
    <t>Tabla Nº 11.24</t>
  </si>
  <si>
    <t>Tabla Nº 11.25</t>
  </si>
  <si>
    <t>Iluminancias Mínimas para Locales Comerciales e Industriales</t>
  </si>
  <si>
    <t>Iluminancias Mínimas para Locales Educacionales y Asistenciales</t>
  </si>
  <si>
    <t>Tipo de Local</t>
  </si>
  <si>
    <r>
      <t>I</t>
    </r>
    <r>
      <rPr>
        <b/>
        <sz val="10"/>
        <rFont val="Arial"/>
        <family val="2"/>
      </rPr>
      <t xml:space="preserve">luminancia </t>
    </r>
    <r>
      <rPr>
        <sz val="10"/>
        <rFont val="Arial"/>
        <family val="2"/>
      </rPr>
      <t>[Lux]</t>
    </r>
  </si>
  <si>
    <t>Tipo de Recinto</t>
  </si>
  <si>
    <r>
      <t>I</t>
    </r>
    <r>
      <rPr>
        <b/>
        <sz val="10"/>
        <rFont val="Arial"/>
        <family val="2"/>
      </rPr>
      <t xml:space="preserve">luminancia  </t>
    </r>
    <r>
      <rPr>
        <sz val="10"/>
        <rFont val="Arial"/>
        <family val="2"/>
      </rPr>
      <t>[Lux]</t>
    </r>
  </si>
  <si>
    <t>Auditorios</t>
  </si>
  <si>
    <t>Atención administrativa</t>
  </si>
  <si>
    <t xml:space="preserve">Bancos </t>
  </si>
  <si>
    <t>Bibliotecas</t>
  </si>
  <si>
    <t>Bodegas</t>
  </si>
  <si>
    <t>Cocinas</t>
  </si>
  <si>
    <t>Bibliotecas públicas</t>
  </si>
  <si>
    <t>Gimnasios</t>
  </si>
  <si>
    <t>Casinos, Restoranes, Cocina</t>
  </si>
  <si>
    <t>Oficinas</t>
  </si>
  <si>
    <t>Comedores</t>
  </si>
  <si>
    <t>Pasillos</t>
  </si>
  <si>
    <t>Fábricas en general</t>
  </si>
  <si>
    <t>Policlínicos</t>
  </si>
  <si>
    <t xml:space="preserve">Imprentas </t>
  </si>
  <si>
    <t>Salas de cirugía menor</t>
  </si>
  <si>
    <t>Laboratorios</t>
  </si>
  <si>
    <t>Salas de cirugía mayor, quirófanos (*)</t>
  </si>
  <si>
    <t>Laboratorios de instrumentación</t>
  </si>
  <si>
    <t>Salas de clases, párvulos</t>
  </si>
  <si>
    <t>Naves de máquinas herramientas</t>
  </si>
  <si>
    <t>Salas de clases, educación básica</t>
  </si>
  <si>
    <t>Oficinas en general</t>
  </si>
  <si>
    <t>Salas de clases, educación media</t>
  </si>
  <si>
    <t>Salas de clases, educación superior</t>
  </si>
  <si>
    <t>Salas de trabajo con iluminación suplementaria en cada punto</t>
  </si>
  <si>
    <t>Salas de Dibujo</t>
  </si>
  <si>
    <t>Salas de dibujo profesional</t>
  </si>
  <si>
    <t>Salas de Espera</t>
  </si>
  <si>
    <t>Salas de tableros eléctricos</t>
  </si>
  <si>
    <t>Salas de Pacientes</t>
  </si>
  <si>
    <t>Subestaciones</t>
  </si>
  <si>
    <t>Salas de Profesores</t>
  </si>
  <si>
    <t>Salas de venta</t>
  </si>
  <si>
    <t>Talleres de servicio, reparaciones</t>
  </si>
  <si>
    <t>Vestuarios industriales</t>
  </si>
  <si>
    <t>COLOR</t>
  </si>
  <si>
    <t>F. REFLEXION</t>
  </si>
  <si>
    <t>MATERIAL</t>
  </si>
  <si>
    <t xml:space="preserve">Coeficientes de reflexión de techo, paredes y suelo. </t>
  </si>
  <si>
    <t xml:space="preserve">BLANCO </t>
  </si>
  <si>
    <t xml:space="preserve">0.70-0.85 </t>
  </si>
  <si>
    <t xml:space="preserve">MORTERO CLARO </t>
  </si>
  <si>
    <t>0.35-0.55</t>
  </si>
  <si>
    <t xml:space="preserve"> Color</t>
  </si>
  <si>
    <t xml:space="preserve"> Factor de reflexión </t>
  </si>
  <si>
    <t>TECHO ACUSTICO BLANCO (según orificios)</t>
  </si>
  <si>
    <t xml:space="preserve">0.50-0.65 </t>
  </si>
  <si>
    <t xml:space="preserve">MORTERO OSCURO </t>
  </si>
  <si>
    <t>0.20-0.30</t>
  </si>
  <si>
    <t xml:space="preserve">Techo </t>
  </si>
  <si>
    <t>Blanco o muy claro</t>
  </si>
  <si>
    <t>claro</t>
  </si>
  <si>
    <t xml:space="preserve">GRIS CLARO </t>
  </si>
  <si>
    <t xml:space="preserve">0.40-0.50 </t>
  </si>
  <si>
    <t xml:space="preserve">HORMIGON CLARO </t>
  </si>
  <si>
    <t>0.30-0.50</t>
  </si>
  <si>
    <t>medio</t>
  </si>
  <si>
    <t xml:space="preserve">GRIS OSCURO </t>
  </si>
  <si>
    <t xml:space="preserve">0.10-0.20 </t>
  </si>
  <si>
    <t xml:space="preserve">HORMIGON OSCURO </t>
  </si>
  <si>
    <t>0.15-0.25</t>
  </si>
  <si>
    <t xml:space="preserve">Paredes </t>
  </si>
  <si>
    <t xml:space="preserve">NEGRO </t>
  </si>
  <si>
    <t>0.03-0.07</t>
  </si>
  <si>
    <t xml:space="preserve"> ARENISCA CLARA </t>
  </si>
  <si>
    <t>0.30-0.40</t>
  </si>
  <si>
    <t xml:space="preserve">medio </t>
  </si>
  <si>
    <t>CREMA, AMARILLO CLARO</t>
  </si>
  <si>
    <t xml:space="preserve">0.50-0.75 </t>
  </si>
  <si>
    <t xml:space="preserve">ARENISCA OSCURA </t>
  </si>
  <si>
    <t>oscuro</t>
  </si>
  <si>
    <t xml:space="preserve">MARRON CLARO </t>
  </si>
  <si>
    <t xml:space="preserve">0.30-0.40 </t>
  </si>
  <si>
    <t xml:space="preserve">LADRILLO CLARO </t>
  </si>
  <si>
    <t xml:space="preserve">Suelo </t>
  </si>
  <si>
    <t xml:space="preserve">claro </t>
  </si>
  <si>
    <t xml:space="preserve">MARRON OSCURO </t>
  </si>
  <si>
    <t xml:space="preserve">LADRILLO OSCURO </t>
  </si>
  <si>
    <t xml:space="preserve">ROSA </t>
  </si>
  <si>
    <t>0.45-0.55</t>
  </si>
  <si>
    <t xml:space="preserve"> MARMOL BLANCO </t>
  </si>
  <si>
    <t>0.60-0.70</t>
  </si>
  <si>
    <t xml:space="preserve">ROJO CLARO </t>
  </si>
  <si>
    <t xml:space="preserve">0.30-0.50 </t>
  </si>
  <si>
    <t xml:space="preserve">GRANITO </t>
  </si>
  <si>
    <t xml:space="preserve">ROJO OSCURO </t>
  </si>
  <si>
    <t xml:space="preserve">MADERA CLARA </t>
  </si>
  <si>
    <t xml:space="preserve">VERDE CLARO </t>
  </si>
  <si>
    <t xml:space="preserve">0.45-0.65 </t>
  </si>
  <si>
    <t xml:space="preserve">MADERA OSCURA </t>
  </si>
  <si>
    <t>0.10-0.25</t>
  </si>
  <si>
    <t xml:space="preserve">VERDE OSCURO </t>
  </si>
  <si>
    <t xml:space="preserve">ESPEJO DE VIDRIO PLATEADO </t>
  </si>
  <si>
    <t>0.80-0.90</t>
  </si>
  <si>
    <t xml:space="preserve">AZUL CLARO </t>
  </si>
  <si>
    <t xml:space="preserve">0.40-0.55 </t>
  </si>
  <si>
    <t xml:space="preserve">AZUL OSCURO </t>
  </si>
  <si>
    <t xml:space="preserve">0.05-0.15 </t>
  </si>
  <si>
    <t xml:space="preserve">ALUMINIO MATE </t>
  </si>
  <si>
    <t>0.55-0.60</t>
  </si>
  <si>
    <t xml:space="preserve">ACERO PULIDO </t>
  </si>
  <si>
    <t>0.55-0.65</t>
  </si>
  <si>
    <t>ALUMINIO ANODIZADO Y ABRILLANTADO</t>
  </si>
  <si>
    <t>0.80-0.85</t>
  </si>
  <si>
    <r>
      <t>Si la lectura directa no es posible, se debe interpolar: (</t>
    </r>
    <r>
      <rPr>
        <sz val="10"/>
        <rFont val="Calibri"/>
        <family val="2"/>
      </rPr>
      <t>∑</t>
    </r>
    <r>
      <rPr>
        <sz val="10"/>
        <rFont val="Arial"/>
        <family val="2"/>
      </rPr>
      <t xml:space="preserve"> datos</t>
    </r>
    <r>
      <rPr>
        <sz val="10"/>
        <rFont val="Arial"/>
      </rPr>
      <t>)/4=resultado/4=xxx%.</t>
    </r>
  </si>
  <si>
    <t>Como este valor es un porcentaje, en realidad, estamos hablando de: Cu= xxx% / 100</t>
  </si>
  <si>
    <t>Tabla Comparativa de Watts a Lumenes para Iluminación Interior</t>
  </si>
  <si>
    <t>Tabla Comparativa de Watts a Lumenes Lamparas halogenos para hogar</t>
  </si>
  <si>
    <t>Watts</t>
  </si>
  <si>
    <t>Lúmenes</t>
  </si>
  <si>
    <t>Vida Útil</t>
  </si>
  <si>
    <t>Marca</t>
  </si>
  <si>
    <t>15 Watt</t>
  </si>
  <si>
    <t>105 Lúmenes</t>
  </si>
  <si>
    <t>3000 Horas</t>
  </si>
  <si>
    <t>Philips</t>
  </si>
  <si>
    <t>40 Watt</t>
  </si>
  <si>
    <t>410 Lúmenes</t>
  </si>
  <si>
    <t>4000 Horas</t>
  </si>
  <si>
    <t>* Philips</t>
  </si>
  <si>
    <t>109 Lúmenes</t>
  </si>
  <si>
    <t>2500 Horas</t>
  </si>
  <si>
    <t>Sylvania soft white</t>
  </si>
  <si>
    <t>45 Watt</t>
  </si>
  <si>
    <t>530 Lúmenes</t>
  </si>
  <si>
    <t>2000 Horas</t>
  </si>
  <si>
    <t>** Philips</t>
  </si>
  <si>
    <t>25 Watt</t>
  </si>
  <si>
    <t>210 Lúmenes</t>
  </si>
  <si>
    <t>50 Watt</t>
  </si>
  <si>
    <t>235 Lúmenes</t>
  </si>
  <si>
    <t>3150 Horas</t>
  </si>
  <si>
    <t>590 Lúmenes</t>
  </si>
  <si>
    <t>GE</t>
  </si>
  <si>
    <t>35 Watt</t>
  </si>
  <si>
    <t>375 Lúmenes</t>
  </si>
  <si>
    <t>1500 Horas</t>
  </si>
  <si>
    <t>Sylvania energy saver</t>
  </si>
  <si>
    <t>60 Watt</t>
  </si>
  <si>
    <t>880 Lúmenes</t>
  </si>
  <si>
    <t>4240 Horas</t>
  </si>
  <si>
    <t>* "Grado Industrial sin marca"</t>
  </si>
  <si>
    <t>75 Watt</t>
  </si>
  <si>
    <t>940 Lúmenes</t>
  </si>
  <si>
    <t>445 Lúmenes</t>
  </si>
  <si>
    <t>90 Watt</t>
  </si>
  <si>
    <t>1280 Lúmenes</t>
  </si>
  <si>
    <t>490 Lúmenes</t>
  </si>
  <si>
    <t>100 Watt</t>
  </si>
  <si>
    <t>1400 Lúmenes</t>
  </si>
  <si>
    <t>1000 Horas</t>
  </si>
  <si>
    <t>540 Lúmenes</t>
  </si>
  <si>
    <t>1200 Horas</t>
  </si>
  <si>
    <t>Sylvania 45/95/140 3 way low beam</t>
  </si>
  <si>
    <t>575 Lúmenes</t>
  </si>
  <si>
    <t>Philips 3 way low beam</t>
  </si>
  <si>
    <t>580 Lúmenes</t>
  </si>
  <si>
    <t>2400 Horas</t>
  </si>
  <si>
    <t>Sylvania 50/100/150 3 way low beam</t>
  </si>
  <si>
    <t>GE 3 way 50/100/150 low beam</t>
  </si>
  <si>
    <t>640 Lúmenes</t>
  </si>
  <si>
    <t>Sylvania 3 way 50/200/250 low beam</t>
  </si>
  <si>
    <t>53 Watt</t>
  </si>
  <si>
    <t>2600 Horas</t>
  </si>
  <si>
    <t>* GE Pro Line</t>
  </si>
  <si>
    <t>665 Lúmenes</t>
  </si>
  <si>
    <t>2830 Horas</t>
  </si>
  <si>
    <t>715 Lúmenes</t>
  </si>
  <si>
    <t>55 Watt</t>
  </si>
  <si>
    <t>800 Lúmenes</t>
  </si>
  <si>
    <t>GE "Miser"</t>
  </si>
  <si>
    <t>555 Lúmenes</t>
  </si>
  <si>
    <t>Sylvania garage door or rough service</t>
  </si>
  <si>
    <t>635 Lúmenes</t>
  </si>
  <si>
    <t>GE garage door or rough service / vibration</t>
  </si>
  <si>
    <t>Sylvania long life</t>
  </si>
  <si>
    <t>840 Lúmenes</t>
  </si>
  <si>
    <t>850 Lúmenes</t>
  </si>
  <si>
    <t>** GE Pro Line</t>
  </si>
  <si>
    <t>855 Lúmenes</t>
  </si>
  <si>
    <t>870 Lúmenes</t>
  </si>
  <si>
    <t>"Grado Industrial sin marca"</t>
  </si>
  <si>
    <t>890 Lúmenes</t>
  </si>
  <si>
    <t>Sylvania clear bulb</t>
  </si>
  <si>
    <t>1080 Lúmenes</t>
  </si>
  <si>
    <t>Sylvania double life</t>
  </si>
  <si>
    <t>1170 Lúmenes</t>
  </si>
  <si>
    <t>750 Horas</t>
  </si>
  <si>
    <t>1180 Lúmenes</t>
  </si>
  <si>
    <t>1200 Lúmenes</t>
  </si>
  <si>
    <t>88 Watt</t>
  </si>
  <si>
    <t>1300 Lúmenes</t>
  </si>
  <si>
    <t>2100 Horas</t>
  </si>
  <si>
    <t>89 Watt</t>
  </si>
  <si>
    <t>1275 Lúmenes</t>
  </si>
  <si>
    <t>1950 Horas</t>
  </si>
  <si>
    <t>1510 Lúmenes</t>
  </si>
  <si>
    <t>95 Watt</t>
  </si>
  <si>
    <t>N/A</t>
  </si>
  <si>
    <t>Sylvania 3 way 45/95/140 high beam</t>
  </si>
  <si>
    <t>1420 Lúmenes</t>
  </si>
  <si>
    <t>Sylvania 3 way 50/100/150 high beam</t>
  </si>
  <si>
    <t>1585 Lúmenes</t>
  </si>
  <si>
    <t>1625 Lúmenes</t>
  </si>
  <si>
    <t>1640 Lúmenes</t>
  </si>
  <si>
    <t>+ GE 3 way 50/100/150 high beam</t>
  </si>
  <si>
    <t>1680 Lúmenes</t>
  </si>
  <si>
    <t>1710 Lúmenes</t>
  </si>
  <si>
    <t>1720 Lúmenes</t>
  </si>
  <si>
    <t>1750 Lúmenes</t>
  </si>
  <si>
    <t>150 Watt</t>
  </si>
  <si>
    <t>2650 Lúmenes</t>
  </si>
  <si>
    <t>2780 Lúmenes</t>
  </si>
  <si>
    <t>Sylvania</t>
  </si>
  <si>
    <t>2850 Lúmenes</t>
  </si>
  <si>
    <t>200 Watt</t>
  </si>
  <si>
    <t>3250 Lúmenes</t>
  </si>
  <si>
    <t>+ Philips 3 way high beam</t>
  </si>
  <si>
    <t>3300 Lúmenes</t>
  </si>
  <si>
    <t>Sylvania 3 way 50/20/250 high beam</t>
  </si>
  <si>
    <t>3675 Lúmenes</t>
  </si>
  <si>
    <t>3850 Lúmenes</t>
  </si>
  <si>
    <t>3930 Lúmenes</t>
  </si>
  <si>
    <t>300 Watt</t>
  </si>
  <si>
    <t>6300 Lúmenes</t>
  </si>
  <si>
    <t>Relación entre la altura del local y la distancia máxima entre luminarias</t>
  </si>
  <si>
    <t>Distancia entre luminarias</t>
  </si>
  <si>
    <t>La Distancia (e) entre luminarias depende de la altura h de las luminarias sobre el plano de trabajo y del ángulo de abertura de emisión del haz de flujo luminoso de la luminaria.</t>
  </si>
  <si>
    <t>Según este ángulo de abertura sea mayor o menor se puede establecer la siguiente clasificación de luminarias:</t>
  </si>
  <si>
    <t>1.Luminarias de distribución muy dirigidas e intensiva de flujo luminoso (ángulo de abertura reducido).</t>
  </si>
  <si>
    <t>2.Luminarias de distribución semi  intensiva de flujo luminoso (ángulo de abertura medianamente abierto).</t>
  </si>
  <si>
    <t>3.Luminarias de distribución semi  extensiva de flujo luminoso (ángulo de abertura abierto).</t>
  </si>
  <si>
    <t>4.Luminarias de distribución extensiva y difusa de flujo luminoso (ángulo de abertura muy abierto).</t>
  </si>
  <si>
    <t>APENDICE 2</t>
  </si>
  <si>
    <t>POTENCIA MEDIA POR UNIDAD DE SUPERFICIE ESTIMADA NECESARIA PARA OBTENER UNA ILUMINANCIA DADA</t>
  </si>
  <si>
    <t xml:space="preserve">Importante.- Esta tabla solo debe ser usada como una referencia para obtener una estimación primaria de potencia para la iluminación de un recinto, su aplicación en ningún caso constituye una alternativa a los procedimientos de cálculo de iluminación.
En las potencias estimadas se incluyen los accesorios y se ha considerado un factor de potencia de 0,9. Las características fotométricas adoptadas para el cálculo corresponden a las de luminarias de fabricación nacional típicas.
</t>
  </si>
  <si>
    <r>
      <t>I</t>
    </r>
    <r>
      <rPr>
        <b/>
        <sz val="10"/>
        <rFont val="Arial"/>
        <family val="2"/>
      </rPr>
      <t>luminanciaRequerida [lux]</t>
    </r>
  </si>
  <si>
    <t>Tipo de Luminaria</t>
  </si>
  <si>
    <t>Fluorescente o Mercurio Directo [W/m2]</t>
  </si>
  <si>
    <t>Fluorescente con Difusor [W/m2]</t>
  </si>
  <si>
    <t>Fluorescente en Cielos Modulares [W/m2]</t>
  </si>
  <si>
    <t>Sodio Alta Presión [W/m2]</t>
  </si>
  <si>
    <t>Haluro Metálico [W/m2]</t>
  </si>
  <si>
    <t>Incandescente</t>
  </si>
  <si>
    <t>Directa [W/m2]</t>
  </si>
  <si>
    <t>Indirecta [W/m2]</t>
  </si>
  <si>
    <t>2,5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</si>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</sst>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6">
    <font>
      <sz val="10"/>
      <name val="Arial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name val="GreekC"/>
    </font>
    <font>
      <b/>
      <sz val="10"/>
      <name val="GreekC"/>
    </font>
    <font>
      <b/>
      <sz val="9"/>
      <name val="GreekC"/>
    </font>
    <font>
      <b/>
      <sz val="8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b/>
      <sz val="11"/>
      <name val="Times New Roman"/>
      <family val="1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i/>
      <u/>
      <sz val="9"/>
      <color indexed="12"/>
      <name val="Arial"/>
      <family val="2"/>
    </font>
    <font>
      <sz val="10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Verdana"/>
      <family val="2"/>
    </font>
    <font>
      <sz val="9"/>
      <name val="Verdana"/>
      <family val="2"/>
    </font>
    <font>
      <u/>
      <sz val="9"/>
      <color indexed="1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theme="4"/>
      <name val="Arial"/>
      <family val="2"/>
    </font>
    <font>
      <b/>
      <sz val="11"/>
      <color theme="3"/>
      <name val="Arial"/>
      <family val="2"/>
    </font>
    <font>
      <sz val="12"/>
      <color rgb="FFFF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000000"/>
      </bottom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/>
      <top/>
      <bottom style="thin">
        <color rgb="FF66666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1" fillId="0" borderId="1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justify" wrapText="1"/>
    </xf>
    <xf numFmtId="0" fontId="10" fillId="0" borderId="4" xfId="0" applyFont="1" applyBorder="1" applyAlignment="1">
      <alignment horizontal="center" wrapText="1"/>
    </xf>
    <xf numFmtId="0" fontId="19" fillId="0" borderId="0" xfId="1" applyFont="1" applyAlignment="1" applyProtection="1"/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justify" wrapText="1"/>
    </xf>
    <xf numFmtId="0" fontId="17" fillId="0" borderId="7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8" xfId="0" applyFont="1" applyBorder="1"/>
    <xf numFmtId="0" fontId="0" fillId="0" borderId="9" xfId="0" applyBorder="1"/>
    <xf numFmtId="0" fontId="10" fillId="0" borderId="10" xfId="0" applyFont="1" applyBorder="1"/>
    <xf numFmtId="0" fontId="0" fillId="0" borderId="10" xfId="0" applyBorder="1"/>
    <xf numFmtId="0" fontId="10" fillId="0" borderId="11" xfId="0" applyFont="1" applyBorder="1"/>
    <xf numFmtId="0" fontId="0" fillId="0" borderId="12" xfId="0" applyBorder="1"/>
    <xf numFmtId="0" fontId="10" fillId="0" borderId="0" xfId="0" applyFont="1" applyAlignment="1">
      <alignment horizontal="center" vertical="center"/>
    </xf>
    <xf numFmtId="0" fontId="0" fillId="0" borderId="13" xfId="0" applyBorder="1"/>
    <xf numFmtId="0" fontId="10" fillId="0" borderId="14" xfId="0" applyFont="1" applyBorder="1"/>
    <xf numFmtId="0" fontId="1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15" xfId="0" applyFont="1" applyFill="1" applyBorder="1"/>
    <xf numFmtId="0" fontId="0" fillId="0" borderId="17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9" fillId="0" borderId="0" xfId="1" applyAlignment="1" applyProtection="1"/>
    <xf numFmtId="0" fontId="19" fillId="0" borderId="0" xfId="1" applyFont="1" applyFill="1" applyBorder="1" applyAlignment="1" applyProtection="1"/>
    <xf numFmtId="0" fontId="24" fillId="0" borderId="0" xfId="0" applyFont="1"/>
    <xf numFmtId="0" fontId="28" fillId="2" borderId="49" xfId="0" applyFont="1" applyFill="1" applyBorder="1" applyAlignment="1">
      <alignment horizontal="center" wrapText="1"/>
    </xf>
    <xf numFmtId="0" fontId="29" fillId="3" borderId="49" xfId="0" applyFont="1" applyFill="1" applyBorder="1" applyAlignment="1">
      <alignment horizontal="center" wrapText="1"/>
    </xf>
    <xf numFmtId="0" fontId="29" fillId="2" borderId="49" xfId="0" applyFont="1" applyFill="1" applyBorder="1" applyAlignment="1">
      <alignment horizontal="center" wrapText="1"/>
    </xf>
    <xf numFmtId="0" fontId="28" fillId="3" borderId="50" xfId="0" applyFont="1" applyFill="1" applyBorder="1" applyAlignment="1">
      <alignment horizontal="center" vertical="center" wrapText="1"/>
    </xf>
    <xf numFmtId="0" fontId="0" fillId="3" borderId="51" xfId="0" applyFill="1" applyBorder="1"/>
    <xf numFmtId="0" fontId="0" fillId="3" borderId="52" xfId="0" applyFill="1" applyBorder="1"/>
    <xf numFmtId="0" fontId="28" fillId="2" borderId="53" xfId="0" applyFont="1" applyFill="1" applyBorder="1" applyAlignment="1">
      <alignment horizontal="center" wrapText="1"/>
    </xf>
    <xf numFmtId="0" fontId="28" fillId="2" borderId="54" xfId="0" applyFont="1" applyFill="1" applyBorder="1" applyAlignment="1">
      <alignment horizontal="center" wrapText="1"/>
    </xf>
    <xf numFmtId="0" fontId="29" fillId="3" borderId="53" xfId="0" applyFont="1" applyFill="1" applyBorder="1" applyAlignment="1">
      <alignment horizontal="center" wrapText="1"/>
    </xf>
    <xf numFmtId="0" fontId="29" fillId="3" borderId="54" xfId="0" applyFont="1" applyFill="1" applyBorder="1" applyAlignment="1">
      <alignment horizontal="center" wrapText="1"/>
    </xf>
    <xf numFmtId="0" fontId="29" fillId="2" borderId="53" xfId="0" applyFont="1" applyFill="1" applyBorder="1" applyAlignment="1">
      <alignment horizontal="center" wrapText="1"/>
    </xf>
    <xf numFmtId="0" fontId="29" fillId="2" borderId="54" xfId="0" applyFont="1" applyFill="1" applyBorder="1" applyAlignment="1">
      <alignment horizontal="center" wrapText="1"/>
    </xf>
    <xf numFmtId="0" fontId="29" fillId="3" borderId="55" xfId="0" applyFont="1" applyFill="1" applyBorder="1" applyAlignment="1">
      <alignment horizontal="center" wrapText="1"/>
    </xf>
    <xf numFmtId="0" fontId="29" fillId="3" borderId="56" xfId="0" applyFont="1" applyFill="1" applyBorder="1" applyAlignment="1">
      <alignment horizontal="center" wrapText="1"/>
    </xf>
    <xf numFmtId="0" fontId="29" fillId="3" borderId="57" xfId="0" applyFont="1" applyFill="1" applyBorder="1" applyAlignment="1">
      <alignment horizontal="center" wrapText="1"/>
    </xf>
    <xf numFmtId="0" fontId="29" fillId="2" borderId="55" xfId="0" applyFont="1" applyFill="1" applyBorder="1" applyAlignment="1">
      <alignment horizontal="center" wrapText="1"/>
    </xf>
    <xf numFmtId="0" fontId="29" fillId="2" borderId="56" xfId="0" applyFont="1" applyFill="1" applyBorder="1" applyAlignment="1">
      <alignment horizontal="center" wrapText="1"/>
    </xf>
    <xf numFmtId="0" fontId="29" fillId="2" borderId="57" xfId="0" applyFont="1" applyFill="1" applyBorder="1" applyAlignment="1">
      <alignment horizontal="center" wrapText="1"/>
    </xf>
    <xf numFmtId="0" fontId="0" fillId="0" borderId="0" xfId="0" applyProtection="1"/>
    <xf numFmtId="0" fontId="1" fillId="0" borderId="0" xfId="0" applyFont="1" applyProtection="1"/>
    <xf numFmtId="0" fontId="10" fillId="0" borderId="0" xfId="0" applyFont="1" applyProtection="1"/>
    <xf numFmtId="0" fontId="10" fillId="0" borderId="0" xfId="0" applyFont="1" applyBorder="1" applyProtection="1"/>
    <xf numFmtId="0" fontId="10" fillId="0" borderId="0" xfId="0" applyFont="1" applyFill="1" applyBorder="1" applyAlignment="1" applyProtection="1">
      <alignment horizontal="right"/>
    </xf>
    <xf numFmtId="0" fontId="30" fillId="0" borderId="20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21" xfId="0" applyBorder="1" applyAlignment="1" applyProtection="1">
      <alignment horizontal="center"/>
    </xf>
    <xf numFmtId="2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1" fillId="0" borderId="0" xfId="0" applyFont="1" applyProtection="1"/>
    <xf numFmtId="0" fontId="30" fillId="0" borderId="8" xfId="0" applyFont="1" applyBorder="1" applyAlignment="1" applyProtection="1">
      <alignment horizontal="center"/>
    </xf>
    <xf numFmtId="0" fontId="5" fillId="0" borderId="0" xfId="0" applyFont="1" applyProtection="1"/>
    <xf numFmtId="0" fontId="31" fillId="0" borderId="0" xfId="0" applyFont="1" applyAlignment="1" applyProtection="1">
      <alignment horizontal="center"/>
    </xf>
    <xf numFmtId="0" fontId="4" fillId="0" borderId="0" xfId="0" applyFont="1" applyProtection="1"/>
    <xf numFmtId="0" fontId="3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1" fillId="0" borderId="21" xfId="0" applyFont="1" applyBorder="1" applyAlignment="1" applyProtection="1">
      <alignment horizontal="center"/>
    </xf>
    <xf numFmtId="0" fontId="7" fillId="0" borderId="0" xfId="0" applyFont="1" applyProtection="1"/>
    <xf numFmtId="0" fontId="10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7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right"/>
    </xf>
    <xf numFmtId="0" fontId="12" fillId="0" borderId="21" xfId="0" applyFon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center"/>
    </xf>
    <xf numFmtId="1" fontId="16" fillId="0" borderId="0" xfId="0" applyNumberFormat="1" applyFont="1" applyBorder="1" applyProtection="1"/>
    <xf numFmtId="1" fontId="0" fillId="0" borderId="0" xfId="0" applyNumberFormat="1" applyProtection="1"/>
    <xf numFmtId="0" fontId="0" fillId="0" borderId="0" xfId="0" applyBorder="1" applyProtection="1"/>
    <xf numFmtId="0" fontId="32" fillId="0" borderId="0" xfId="0" applyFont="1" applyBorder="1" applyProtection="1"/>
    <xf numFmtId="0" fontId="6" fillId="0" borderId="0" xfId="0" applyFont="1" applyFill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vertical="center" textRotation="90" wrapText="1"/>
    </xf>
    <xf numFmtId="2" fontId="31" fillId="0" borderId="0" xfId="0" applyNumberFormat="1" applyFont="1" applyProtection="1"/>
    <xf numFmtId="2" fontId="18" fillId="0" borderId="0" xfId="0" applyNumberFormat="1" applyFont="1" applyProtection="1"/>
    <xf numFmtId="0" fontId="6" fillId="0" borderId="0" xfId="0" applyFont="1" applyFill="1" applyAlignment="1" applyProtection="1">
      <alignment vertical="center" wrapText="1"/>
    </xf>
    <xf numFmtId="0" fontId="15" fillId="0" borderId="0" xfId="0" applyFont="1" applyFill="1" applyAlignment="1" applyProtection="1">
      <alignment wrapText="1"/>
    </xf>
    <xf numFmtId="0" fontId="8" fillId="0" borderId="0" xfId="0" applyFont="1" applyProtection="1"/>
    <xf numFmtId="2" fontId="33" fillId="0" borderId="1" xfId="0" applyNumberFormat="1" applyFont="1" applyBorder="1" applyAlignment="1" applyProtection="1">
      <alignment horizontal="center" vertical="center"/>
    </xf>
    <xf numFmtId="2" fontId="31" fillId="0" borderId="0" xfId="0" applyNumberFormat="1" applyFont="1" applyAlignment="1" applyProtection="1">
      <alignment horizontal="center"/>
    </xf>
    <xf numFmtId="2" fontId="31" fillId="0" borderId="0" xfId="0" applyNumberFormat="1" applyFont="1" applyFill="1" applyAlignment="1" applyProtection="1">
      <alignment horizontal="center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24" fillId="0" borderId="22" xfId="0" applyFont="1" applyBorder="1"/>
    <xf numFmtId="0" fontId="18" fillId="0" borderId="23" xfId="0" applyFont="1" applyBorder="1" applyAlignment="1">
      <alignment horizontal="center"/>
    </xf>
    <xf numFmtId="0" fontId="19" fillId="0" borderId="7" xfId="1" applyFont="1" applyBorder="1" applyAlignment="1" applyProtection="1">
      <alignment wrapText="1"/>
    </xf>
    <xf numFmtId="0" fontId="23" fillId="0" borderId="0" xfId="0" applyFont="1" applyAlignment="1">
      <alignment vertical="center" wrapText="1"/>
    </xf>
    <xf numFmtId="0" fontId="5" fillId="4" borderId="0" xfId="0" applyFont="1" applyFill="1" applyProtection="1"/>
    <xf numFmtId="0" fontId="15" fillId="4" borderId="0" xfId="0" applyFont="1" applyFill="1" applyAlignment="1" applyProtection="1">
      <alignment wrapText="1"/>
    </xf>
    <xf numFmtId="165" fontId="7" fillId="4" borderId="0" xfId="0" applyNumberFormat="1" applyFont="1" applyFill="1" applyAlignment="1" applyProtection="1">
      <alignment horizontal="center" vertical="center"/>
    </xf>
    <xf numFmtId="165" fontId="15" fillId="4" borderId="0" xfId="0" applyNumberFormat="1" applyFont="1" applyFill="1" applyAlignment="1" applyProtection="1">
      <alignment horizontal="center" vertical="center" wrapText="1"/>
    </xf>
    <xf numFmtId="165" fontId="15" fillId="4" borderId="24" xfId="0" applyNumberFormat="1" applyFont="1" applyFill="1" applyBorder="1" applyAlignment="1" applyProtection="1">
      <alignment horizontal="center" vertical="center" wrapText="1"/>
    </xf>
    <xf numFmtId="165" fontId="18" fillId="4" borderId="0" xfId="0" applyNumberFormat="1" applyFont="1" applyFill="1" applyAlignment="1" applyProtection="1">
      <alignment horizontal="center" vertical="center" wrapText="1"/>
    </xf>
    <xf numFmtId="165" fontId="7" fillId="4" borderId="0" xfId="0" applyNumberFormat="1" applyFont="1" applyFill="1" applyAlignment="1" applyProtection="1">
      <alignment horizontal="center" vertical="center" wrapText="1"/>
    </xf>
    <xf numFmtId="165" fontId="7" fillId="4" borderId="25" xfId="0" applyNumberFormat="1" applyFont="1" applyFill="1" applyBorder="1" applyAlignment="1" applyProtection="1">
      <alignment horizontal="center" vertical="center" wrapText="1"/>
    </xf>
    <xf numFmtId="165" fontId="15" fillId="4" borderId="25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Protection="1"/>
    <xf numFmtId="0" fontId="18" fillId="4" borderId="0" xfId="0" applyFont="1" applyFill="1" applyAlignment="1" applyProtection="1">
      <alignment horizontal="center" vertical="center" wrapText="1"/>
    </xf>
    <xf numFmtId="0" fontId="0" fillId="4" borderId="0" xfId="0" applyFill="1" applyProtection="1"/>
    <xf numFmtId="0" fontId="15" fillId="4" borderId="25" xfId="0" applyFont="1" applyFill="1" applyBorder="1" applyAlignment="1" applyProtection="1">
      <alignment horizontal="center" vertical="center" wrapText="1"/>
    </xf>
    <xf numFmtId="0" fontId="7" fillId="4" borderId="26" xfId="0" applyFont="1" applyFill="1" applyBorder="1" applyAlignment="1" applyProtection="1">
      <alignment horizontal="right" vertical="center" wrapText="1"/>
    </xf>
    <xf numFmtId="1" fontId="7" fillId="4" borderId="26" xfId="0" applyNumberFormat="1" applyFont="1" applyFill="1" applyBorder="1" applyAlignment="1" applyProtection="1">
      <alignment horizontal="left" vertical="center" wrapText="1"/>
    </xf>
    <xf numFmtId="1" fontId="7" fillId="4" borderId="27" xfId="0" applyNumberFormat="1" applyFont="1" applyFill="1" applyBorder="1" applyAlignment="1" applyProtection="1">
      <alignment vertical="center" textRotation="90" wrapText="1"/>
    </xf>
    <xf numFmtId="1" fontId="30" fillId="0" borderId="0" xfId="0" applyNumberFormat="1" applyFont="1" applyAlignment="1" applyProtection="1">
      <alignment horizontal="center"/>
    </xf>
    <xf numFmtId="1" fontId="30" fillId="0" borderId="0" xfId="0" applyNumberFormat="1" applyFont="1" applyFill="1" applyAlignment="1" applyProtection="1">
      <alignment horizontal="center" vertical="center" wrapText="1"/>
    </xf>
    <xf numFmtId="2" fontId="32" fillId="0" borderId="0" xfId="0" applyNumberFormat="1" applyFont="1" applyBorder="1" applyProtection="1"/>
    <xf numFmtId="0" fontId="31" fillId="0" borderId="0" xfId="0" applyFont="1" applyBorder="1" applyAlignment="1" applyProtection="1">
      <alignment horizontal="center"/>
    </xf>
    <xf numFmtId="0" fontId="30" fillId="0" borderId="20" xfId="0" applyFont="1" applyBorder="1" applyProtection="1"/>
    <xf numFmtId="0" fontId="10" fillId="0" borderId="28" xfId="0" applyFont="1" applyBorder="1" applyProtection="1"/>
    <xf numFmtId="0" fontId="7" fillId="0" borderId="29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0" fillId="0" borderId="18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8" fillId="0" borderId="13" xfId="0" applyFont="1" applyBorder="1" applyAlignment="1" applyProtection="1">
      <alignment horizontal="center"/>
    </xf>
    <xf numFmtId="0" fontId="18" fillId="0" borderId="30" xfId="0" applyFont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</xf>
    <xf numFmtId="0" fontId="21" fillId="0" borderId="0" xfId="1" applyFont="1" applyAlignment="1" applyProtection="1">
      <alignment horizontal="center"/>
    </xf>
    <xf numFmtId="0" fontId="14" fillId="0" borderId="13" xfId="0" applyFont="1" applyBorder="1" applyAlignment="1" applyProtection="1">
      <alignment horizontal="center"/>
    </xf>
    <xf numFmtId="0" fontId="14" fillId="0" borderId="30" xfId="0" applyFont="1" applyBorder="1" applyAlignment="1" applyProtection="1">
      <alignment horizontal="center"/>
    </xf>
    <xf numFmtId="0" fontId="14" fillId="0" borderId="2" xfId="0" applyFont="1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7" fillId="0" borderId="32" xfId="0" applyFont="1" applyBorder="1" applyAlignment="1" applyProtection="1">
      <alignment horizontal="center"/>
    </xf>
    <xf numFmtId="0" fontId="7" fillId="0" borderId="33" xfId="0" applyFont="1" applyBorder="1" applyAlignment="1" applyProtection="1">
      <alignment horizontal="center"/>
    </xf>
    <xf numFmtId="0" fontId="4" fillId="0" borderId="34" xfId="0" applyFont="1" applyBorder="1" applyAlignment="1" applyProtection="1">
      <alignment horizontal="left" vertical="center"/>
    </xf>
    <xf numFmtId="0" fontId="4" fillId="0" borderId="35" xfId="0" applyFont="1" applyBorder="1" applyAlignment="1" applyProtection="1">
      <alignment horizontal="left" vertical="center"/>
    </xf>
    <xf numFmtId="0" fontId="7" fillId="0" borderId="36" xfId="0" applyFont="1" applyBorder="1" applyAlignment="1" applyProtection="1">
      <alignment horizontal="right" vertical="center"/>
    </xf>
    <xf numFmtId="0" fontId="7" fillId="0" borderId="37" xfId="0" applyFont="1" applyBorder="1" applyAlignment="1" applyProtection="1">
      <alignment horizontal="right" vertical="center"/>
    </xf>
    <xf numFmtId="0" fontId="27" fillId="0" borderId="0" xfId="1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7" fillId="0" borderId="20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/>
    </xf>
    <xf numFmtId="0" fontId="7" fillId="4" borderId="27" xfId="0" applyFont="1" applyFill="1" applyBorder="1" applyAlignment="1" applyProtection="1">
      <alignment horizontal="center" vertical="top" textRotation="90" wrapText="1"/>
    </xf>
    <xf numFmtId="0" fontId="6" fillId="0" borderId="0" xfId="0" applyFont="1" applyAlignment="1" applyProtection="1">
      <alignment horizontal="center"/>
    </xf>
    <xf numFmtId="0" fontId="34" fillId="0" borderId="13" xfId="0" applyFont="1" applyBorder="1" applyAlignment="1" applyProtection="1">
      <alignment horizontal="center"/>
    </xf>
    <xf numFmtId="0" fontId="34" fillId="0" borderId="30" xfId="0" applyFont="1" applyBorder="1" applyAlignment="1" applyProtection="1">
      <alignment horizontal="center"/>
    </xf>
    <xf numFmtId="0" fontId="34" fillId="0" borderId="2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0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1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6" fillId="3" borderId="58" xfId="0" applyFont="1" applyFill="1" applyBorder="1" applyAlignment="1">
      <alignment horizontal="center" wrapText="1"/>
    </xf>
    <xf numFmtId="0" fontId="4" fillId="0" borderId="58" xfId="0" applyFont="1" applyBorder="1" applyAlignment="1">
      <alignment wrapText="1"/>
    </xf>
    <xf numFmtId="0" fontId="25" fillId="3" borderId="58" xfId="0" applyFont="1" applyFill="1" applyBorder="1" applyAlignment="1">
      <alignment horizontal="center" wrapText="1"/>
    </xf>
    <xf numFmtId="0" fontId="10" fillId="0" borderId="58" xfId="0" applyFont="1" applyBorder="1" applyAlignment="1">
      <alignment wrapText="1"/>
    </xf>
    <xf numFmtId="0" fontId="35" fillId="0" borderId="45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46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48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culo!A1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hyperlink" Target="#calculo!A25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calculo!A33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alculo!A30"/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12" Type="http://schemas.openxmlformats.org/officeDocument/2006/relationships/image" Target="../media/image16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jpeg"/><Relationship Id="rId11" Type="http://schemas.openxmlformats.org/officeDocument/2006/relationships/image" Target="../media/image15.png"/><Relationship Id="rId5" Type="http://schemas.openxmlformats.org/officeDocument/2006/relationships/image" Target="../media/image10.jpeg"/><Relationship Id="rId10" Type="http://schemas.openxmlformats.org/officeDocument/2006/relationships/image" Target="../media/image14.png"/><Relationship Id="rId4" Type="http://schemas.openxmlformats.org/officeDocument/2006/relationships/image" Target="../media/image9.jpeg"/><Relationship Id="rId9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jpeg"/><Relationship Id="rId6" Type="http://schemas.openxmlformats.org/officeDocument/2006/relationships/hyperlink" Target="#calculo!A68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hyperlink" Target="#calculo!A70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jpeg"/><Relationship Id="rId1" Type="http://schemas.openxmlformats.org/officeDocument/2006/relationships/image" Target="../media/image24.jpeg"/><Relationship Id="rId4" Type="http://schemas.openxmlformats.org/officeDocument/2006/relationships/hyperlink" Target="#calculo!A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87</xdr:row>
      <xdr:rowOff>47625</xdr:rowOff>
    </xdr:from>
    <xdr:to>
      <xdr:col>2</xdr:col>
      <xdr:colOff>1114425</xdr:colOff>
      <xdr:row>89</xdr:row>
      <xdr:rowOff>142875</xdr:rowOff>
    </xdr:to>
    <xdr:pic>
      <xdr:nvPicPr>
        <xdr:cNvPr id="4114" name="1 Imagen" descr="http://recursos.citcea.upc.edu/llum/interior/graficos/iluint28.gif">
          <a:extLst>
            <a:ext uri="{FF2B5EF4-FFF2-40B4-BE49-F238E27FC236}">
              <a16:creationId xmlns:a16="http://schemas.microsoft.com/office/drawing/2014/main" id="{601F956A-A2C7-4D57-8A37-919C6DA04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89" t="-2325" r="23560"/>
        <a:stretch>
          <a:fillRect/>
        </a:stretch>
      </xdr:blipFill>
      <xdr:spPr bwMode="auto">
        <a:xfrm>
          <a:off x="1647825" y="14906625"/>
          <a:ext cx="9906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1</xdr:col>
      <xdr:colOff>133350</xdr:colOff>
      <xdr:row>1</xdr:row>
      <xdr:rowOff>180975</xdr:rowOff>
    </xdr:to>
    <xdr:sp macro="" textlink="">
      <xdr:nvSpPr>
        <xdr:cNvPr id="2" name="1 Flecha curvada hacia l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A3FA4-B659-45AE-B0CF-7EE1A2F84DC8}"/>
            </a:ext>
          </a:extLst>
        </xdr:cNvPr>
        <xdr:cNvSpPr/>
      </xdr:nvSpPr>
      <xdr:spPr>
        <a:xfrm>
          <a:off x="104775" y="85725"/>
          <a:ext cx="26670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27</xdr:row>
      <xdr:rowOff>28575</xdr:rowOff>
    </xdr:from>
    <xdr:to>
      <xdr:col>11</xdr:col>
      <xdr:colOff>666750</xdr:colOff>
      <xdr:row>46</xdr:row>
      <xdr:rowOff>104775</xdr:rowOff>
    </xdr:to>
    <xdr:pic>
      <xdr:nvPicPr>
        <xdr:cNvPr id="1261" name="Picture 2">
          <a:extLst>
            <a:ext uri="{FF2B5EF4-FFF2-40B4-BE49-F238E27FC236}">
              <a16:creationId xmlns:a16="http://schemas.microsoft.com/office/drawing/2014/main" id="{165F342E-1261-4697-9FE7-A16F26F0A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4619625"/>
          <a:ext cx="3867150" cy="315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</xdr:colOff>
      <xdr:row>24</xdr:row>
      <xdr:rowOff>152400</xdr:rowOff>
    </xdr:from>
    <xdr:to>
      <xdr:col>7</xdr:col>
      <xdr:colOff>19050</xdr:colOff>
      <xdr:row>48</xdr:row>
      <xdr:rowOff>104775</xdr:rowOff>
    </xdr:to>
    <xdr:pic>
      <xdr:nvPicPr>
        <xdr:cNvPr id="1262" name="Picture 4">
          <a:extLst>
            <a:ext uri="{FF2B5EF4-FFF2-40B4-BE49-F238E27FC236}">
              <a16:creationId xmlns:a16="http://schemas.microsoft.com/office/drawing/2014/main" id="{BA759B77-0CFC-47F8-9100-47E3D2F4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257675"/>
          <a:ext cx="5819775" cy="383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</xdr:colOff>
      <xdr:row>48</xdr:row>
      <xdr:rowOff>152400</xdr:rowOff>
    </xdr:from>
    <xdr:to>
      <xdr:col>5</xdr:col>
      <xdr:colOff>66675</xdr:colOff>
      <xdr:row>75</xdr:row>
      <xdr:rowOff>28575</xdr:rowOff>
    </xdr:to>
    <xdr:pic>
      <xdr:nvPicPr>
        <xdr:cNvPr id="1263" name="Picture 56">
          <a:extLst>
            <a:ext uri="{FF2B5EF4-FFF2-40B4-BE49-F238E27FC236}">
              <a16:creationId xmlns:a16="http://schemas.microsoft.com/office/drawing/2014/main" id="{9ED1171C-0700-4DF1-BBD2-C8CCAAA16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8143875"/>
          <a:ext cx="3248025" cy="424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76200</xdr:rowOff>
    </xdr:from>
    <xdr:to>
      <xdr:col>1</xdr:col>
      <xdr:colOff>171450</xdr:colOff>
      <xdr:row>2</xdr:row>
      <xdr:rowOff>95250</xdr:rowOff>
    </xdr:to>
    <xdr:sp macro="" textlink="">
      <xdr:nvSpPr>
        <xdr:cNvPr id="5" name="4 Flecha curvada hacia la izquierd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23D2-51CA-4BD0-9FEA-A9A9914AE9D7}"/>
            </a:ext>
          </a:extLst>
        </xdr:cNvPr>
        <xdr:cNvSpPr/>
      </xdr:nvSpPr>
      <xdr:spPr>
        <a:xfrm>
          <a:off x="114300" y="76200"/>
          <a:ext cx="266700" cy="352425"/>
        </a:xfrm>
        <a:prstGeom prst="curvedLeftArrow">
          <a:avLst>
            <a:gd name="adj1" fmla="val 25000"/>
            <a:gd name="adj2" fmla="val 66071"/>
            <a:gd name="adj3" fmla="val 25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47625</xdr:rowOff>
    </xdr:from>
    <xdr:to>
      <xdr:col>6</xdr:col>
      <xdr:colOff>114300</xdr:colOff>
      <xdr:row>20</xdr:row>
      <xdr:rowOff>104775</xdr:rowOff>
    </xdr:to>
    <xdr:pic>
      <xdr:nvPicPr>
        <xdr:cNvPr id="9271" name="Picture 2">
          <a:extLst>
            <a:ext uri="{FF2B5EF4-FFF2-40B4-BE49-F238E27FC236}">
              <a16:creationId xmlns:a16="http://schemas.microsoft.com/office/drawing/2014/main" id="{A7C7E6EB-9C46-44C2-B01A-44B5ED2FB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09550"/>
          <a:ext cx="4191000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1</xdr:row>
      <xdr:rowOff>66675</xdr:rowOff>
    </xdr:from>
    <xdr:to>
      <xdr:col>0</xdr:col>
      <xdr:colOff>447675</xdr:colOff>
      <xdr:row>3</xdr:row>
      <xdr:rowOff>95250</xdr:rowOff>
    </xdr:to>
    <xdr:sp macro="" textlink="">
      <xdr:nvSpPr>
        <xdr:cNvPr id="3" name="2 Flecha curvada hacia l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55971C-A2B3-4841-B49A-F9CAD53E6622}"/>
            </a:ext>
          </a:extLst>
        </xdr:cNvPr>
        <xdr:cNvSpPr/>
      </xdr:nvSpPr>
      <xdr:spPr>
        <a:xfrm>
          <a:off x="161925" y="228600"/>
          <a:ext cx="28575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0</xdr:row>
      <xdr:rowOff>104775</xdr:rowOff>
    </xdr:from>
    <xdr:to>
      <xdr:col>12</xdr:col>
      <xdr:colOff>219075</xdr:colOff>
      <xdr:row>25</xdr:row>
      <xdr:rowOff>66675</xdr:rowOff>
    </xdr:to>
    <xdr:pic>
      <xdr:nvPicPr>
        <xdr:cNvPr id="2578" name="Picture 2">
          <a:extLst>
            <a:ext uri="{FF2B5EF4-FFF2-40B4-BE49-F238E27FC236}">
              <a16:creationId xmlns:a16="http://schemas.microsoft.com/office/drawing/2014/main" id="{A4AB0197-55EA-4596-96CB-5BCD37899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04775"/>
          <a:ext cx="3028950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24</xdr:row>
      <xdr:rowOff>123825</xdr:rowOff>
    </xdr:from>
    <xdr:to>
      <xdr:col>12</xdr:col>
      <xdr:colOff>238125</xdr:colOff>
      <xdr:row>49</xdr:row>
      <xdr:rowOff>95250</xdr:rowOff>
    </xdr:to>
    <xdr:pic>
      <xdr:nvPicPr>
        <xdr:cNvPr id="2579" name="Picture 4">
          <a:extLst>
            <a:ext uri="{FF2B5EF4-FFF2-40B4-BE49-F238E27FC236}">
              <a16:creationId xmlns:a16="http://schemas.microsoft.com/office/drawing/2014/main" id="{BEDE316B-6B9D-4F5D-931D-68A76E74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010025"/>
          <a:ext cx="3038475" cy="401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504825</xdr:colOff>
      <xdr:row>45</xdr:row>
      <xdr:rowOff>76200</xdr:rowOff>
    </xdr:from>
    <xdr:to>
      <xdr:col>8</xdr:col>
      <xdr:colOff>123825</xdr:colOff>
      <xdr:row>95</xdr:row>
      <xdr:rowOff>9525</xdr:rowOff>
    </xdr:to>
    <xdr:pic>
      <xdr:nvPicPr>
        <xdr:cNvPr id="2580" name="Picture 56">
          <a:extLst>
            <a:ext uri="{FF2B5EF4-FFF2-40B4-BE49-F238E27FC236}">
              <a16:creationId xmlns:a16="http://schemas.microsoft.com/office/drawing/2014/main" id="{9E902409-82F0-42B5-97B3-0D52295AA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7362825"/>
          <a:ext cx="5715000" cy="802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723900</xdr:colOff>
      <xdr:row>1</xdr:row>
      <xdr:rowOff>57150</xdr:rowOff>
    </xdr:from>
    <xdr:to>
      <xdr:col>21</xdr:col>
      <xdr:colOff>171450</xdr:colOff>
      <xdr:row>57</xdr:row>
      <xdr:rowOff>85725</xdr:rowOff>
    </xdr:to>
    <xdr:pic>
      <xdr:nvPicPr>
        <xdr:cNvPr id="2581" name="Picture 72" descr="http://editorial.cda.ulpgc.es/instalacion/7_OPTATIVAS/LAU/FOTOS/tablak010.jpg">
          <a:extLst>
            <a:ext uri="{FF2B5EF4-FFF2-40B4-BE49-F238E27FC236}">
              <a16:creationId xmlns:a16="http://schemas.microsoft.com/office/drawing/2014/main" id="{372A6D38-3760-4F57-B6C1-459A98AD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19075"/>
          <a:ext cx="6305550" cy="909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58</xdr:row>
      <xdr:rowOff>28575</xdr:rowOff>
    </xdr:from>
    <xdr:to>
      <xdr:col>21</xdr:col>
      <xdr:colOff>238125</xdr:colOff>
      <xdr:row>114</xdr:row>
      <xdr:rowOff>142875</xdr:rowOff>
    </xdr:to>
    <xdr:pic>
      <xdr:nvPicPr>
        <xdr:cNvPr id="2582" name="Picture 73" descr="http://editorial.cda.ulpgc.es/instalacion/7_OPTATIVAS/LAU/FOTOS/tablak011.jpg">
          <a:extLst>
            <a:ext uri="{FF2B5EF4-FFF2-40B4-BE49-F238E27FC236}">
              <a16:creationId xmlns:a16="http://schemas.microsoft.com/office/drawing/2014/main" id="{E0024AE8-3F1C-4238-BD5F-9F6D50AB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9420225"/>
          <a:ext cx="6362700" cy="918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352425</xdr:colOff>
      <xdr:row>1</xdr:row>
      <xdr:rowOff>104775</xdr:rowOff>
    </xdr:from>
    <xdr:to>
      <xdr:col>30</xdr:col>
      <xdr:colOff>371475</xdr:colOff>
      <xdr:row>29</xdr:row>
      <xdr:rowOff>114300</xdr:rowOff>
    </xdr:to>
    <xdr:pic>
      <xdr:nvPicPr>
        <xdr:cNvPr id="2583" name="Picture 74" descr="http://editorial.cda.ulpgc.es/instalacion/7_OPTATIVAS/LAU/FOTOS/tablak013.jpg">
          <a:extLst>
            <a:ext uri="{FF2B5EF4-FFF2-40B4-BE49-F238E27FC236}">
              <a16:creationId xmlns:a16="http://schemas.microsoft.com/office/drawing/2014/main" id="{E5199C16-DF2F-4ED1-9DCF-6450C3F1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4425" y="266700"/>
          <a:ext cx="6877050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400050</xdr:colOff>
      <xdr:row>31</xdr:row>
      <xdr:rowOff>114300</xdr:rowOff>
    </xdr:from>
    <xdr:to>
      <xdr:col>30</xdr:col>
      <xdr:colOff>400050</xdr:colOff>
      <xdr:row>92</xdr:row>
      <xdr:rowOff>47625</xdr:rowOff>
    </xdr:to>
    <xdr:pic>
      <xdr:nvPicPr>
        <xdr:cNvPr id="2584" name="Picture 75" descr="http://editorial.cda.ulpgc.es/instalacion/7_OPTATIVAS/LAU/FOTOS/tablak012.jpg">
          <a:extLst>
            <a:ext uri="{FF2B5EF4-FFF2-40B4-BE49-F238E27FC236}">
              <a16:creationId xmlns:a16="http://schemas.microsoft.com/office/drawing/2014/main" id="{9D18D749-440C-4087-A12F-A0DAF8657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02050" y="5133975"/>
          <a:ext cx="6858000" cy="981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187817</xdr:colOff>
      <xdr:row>2</xdr:row>
      <xdr:rowOff>0</xdr:rowOff>
    </xdr:from>
    <xdr:to>
      <xdr:col>0</xdr:col>
      <xdr:colOff>454517</xdr:colOff>
      <xdr:row>4</xdr:row>
      <xdr:rowOff>30453</xdr:rowOff>
    </xdr:to>
    <xdr:sp macro="" textlink="">
      <xdr:nvSpPr>
        <xdr:cNvPr id="10" name="9 Flecha curvada hacia la izquierd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59D180-FD0D-4472-A8B3-7F72C5BB6583}"/>
            </a:ext>
          </a:extLst>
        </xdr:cNvPr>
        <xdr:cNvSpPr/>
      </xdr:nvSpPr>
      <xdr:spPr>
        <a:xfrm>
          <a:off x="187817" y="321972"/>
          <a:ext cx="26670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257175</xdr:colOff>
      <xdr:row>0</xdr:row>
      <xdr:rowOff>133350</xdr:rowOff>
    </xdr:from>
    <xdr:to>
      <xdr:col>7</xdr:col>
      <xdr:colOff>619125</xdr:colOff>
      <xdr:row>23</xdr:row>
      <xdr:rowOff>0</xdr:rowOff>
    </xdr:to>
    <xdr:pic>
      <xdr:nvPicPr>
        <xdr:cNvPr id="2586" name="Picture 84" descr="http://www.monografias.com/trabajos12/curalumb/Image2547.gif">
          <a:extLst>
            <a:ext uri="{FF2B5EF4-FFF2-40B4-BE49-F238E27FC236}">
              <a16:creationId xmlns:a16="http://schemas.microsoft.com/office/drawing/2014/main" id="{E1D85282-3060-4CC3-AC7D-80C8F03A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3350"/>
          <a:ext cx="4933950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542925</xdr:colOff>
      <xdr:row>23</xdr:row>
      <xdr:rowOff>28575</xdr:rowOff>
    </xdr:from>
    <xdr:to>
      <xdr:col>8</xdr:col>
      <xdr:colOff>38100</xdr:colOff>
      <xdr:row>44</xdr:row>
      <xdr:rowOff>28575</xdr:rowOff>
    </xdr:to>
    <xdr:pic>
      <xdr:nvPicPr>
        <xdr:cNvPr id="2587" name="Picture 140">
          <a:extLst>
            <a:ext uri="{FF2B5EF4-FFF2-40B4-BE49-F238E27FC236}">
              <a16:creationId xmlns:a16="http://schemas.microsoft.com/office/drawing/2014/main" id="{FD95E4EA-6DBB-418A-AD7D-40D5B29C7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3752850"/>
          <a:ext cx="5591175" cy="340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428625</xdr:colOff>
      <xdr:row>96</xdr:row>
      <xdr:rowOff>85725</xdr:rowOff>
    </xdr:from>
    <xdr:to>
      <xdr:col>11</xdr:col>
      <xdr:colOff>57150</xdr:colOff>
      <xdr:row>127</xdr:row>
      <xdr:rowOff>28575</xdr:rowOff>
    </xdr:to>
    <xdr:pic>
      <xdr:nvPicPr>
        <xdr:cNvPr id="2588" name="Picture 152">
          <a:extLst>
            <a:ext uri="{FF2B5EF4-FFF2-40B4-BE49-F238E27FC236}">
              <a16:creationId xmlns:a16="http://schemas.microsoft.com/office/drawing/2014/main" id="{3E55DA0E-5351-406E-A2D2-C8689EC0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5630525"/>
          <a:ext cx="8010525" cy="496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600075</xdr:colOff>
      <xdr:row>129</xdr:row>
      <xdr:rowOff>19050</xdr:rowOff>
    </xdr:from>
    <xdr:to>
      <xdr:col>11</xdr:col>
      <xdr:colOff>257175</xdr:colOff>
      <xdr:row>159</xdr:row>
      <xdr:rowOff>123825</xdr:rowOff>
    </xdr:to>
    <xdr:pic>
      <xdr:nvPicPr>
        <xdr:cNvPr id="2589" name="Picture 154">
          <a:extLst>
            <a:ext uri="{FF2B5EF4-FFF2-40B4-BE49-F238E27FC236}">
              <a16:creationId xmlns:a16="http://schemas.microsoft.com/office/drawing/2014/main" id="{4BA74461-5884-4956-AA21-8C0871A63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0907375"/>
          <a:ext cx="8039100" cy="496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12</xdr:row>
      <xdr:rowOff>152400</xdr:rowOff>
    </xdr:from>
    <xdr:to>
      <xdr:col>11</xdr:col>
      <xdr:colOff>428625</xdr:colOff>
      <xdr:row>26</xdr:row>
      <xdr:rowOff>76200</xdr:rowOff>
    </xdr:to>
    <xdr:pic>
      <xdr:nvPicPr>
        <xdr:cNvPr id="3339" name="Picture 1" descr="http://i2.wp.com/descontamina.cl/blog/wp-content/uploads/2013/05/como-elegir-una-ampolleta-led.jpg">
          <a:extLst>
            <a:ext uri="{FF2B5EF4-FFF2-40B4-BE49-F238E27FC236}">
              <a16:creationId xmlns:a16="http://schemas.microsoft.com/office/drawing/2014/main" id="{7F32BAD8-B609-45D7-ACB9-1472CE0E2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3019425"/>
          <a:ext cx="4324350" cy="471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26</xdr:row>
      <xdr:rowOff>133350</xdr:rowOff>
    </xdr:from>
    <xdr:to>
      <xdr:col>10</xdr:col>
      <xdr:colOff>476250</xdr:colOff>
      <xdr:row>35</xdr:row>
      <xdr:rowOff>314325</xdr:rowOff>
    </xdr:to>
    <xdr:pic>
      <xdr:nvPicPr>
        <xdr:cNvPr id="3340" name="Picture 18">
          <a:extLst>
            <a:ext uri="{FF2B5EF4-FFF2-40B4-BE49-F238E27FC236}">
              <a16:creationId xmlns:a16="http://schemas.microsoft.com/office/drawing/2014/main" id="{24614BD2-4C26-4091-885D-BC6E2964D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7791450"/>
          <a:ext cx="3362325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36</xdr:row>
      <xdr:rowOff>19050</xdr:rowOff>
    </xdr:from>
    <xdr:to>
      <xdr:col>11</xdr:col>
      <xdr:colOff>628650</xdr:colOff>
      <xdr:row>50</xdr:row>
      <xdr:rowOff>0</xdr:rowOff>
    </xdr:to>
    <xdr:pic>
      <xdr:nvPicPr>
        <xdr:cNvPr id="3341" name="Picture 20">
          <a:extLst>
            <a:ext uri="{FF2B5EF4-FFF2-40B4-BE49-F238E27FC236}">
              <a16:creationId xmlns:a16="http://schemas.microsoft.com/office/drawing/2014/main" id="{B824FB04-6F32-42DD-85A2-10063443C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325100"/>
          <a:ext cx="4419600" cy="395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457200</xdr:colOff>
      <xdr:row>1</xdr:row>
      <xdr:rowOff>38100</xdr:rowOff>
    </xdr:from>
    <xdr:to>
      <xdr:col>17</xdr:col>
      <xdr:colOff>361950</xdr:colOff>
      <xdr:row>20</xdr:row>
      <xdr:rowOff>266700</xdr:rowOff>
    </xdr:to>
    <xdr:pic>
      <xdr:nvPicPr>
        <xdr:cNvPr id="3342" name="Picture 25">
          <a:extLst>
            <a:ext uri="{FF2B5EF4-FFF2-40B4-BE49-F238E27FC236}">
              <a16:creationId xmlns:a16="http://schemas.microsoft.com/office/drawing/2014/main" id="{E2D2394C-D605-42F0-A790-B898D16A0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200025"/>
          <a:ext cx="4476750" cy="582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22</xdr:row>
      <xdr:rowOff>95250</xdr:rowOff>
    </xdr:from>
    <xdr:to>
      <xdr:col>19</xdr:col>
      <xdr:colOff>428625</xdr:colOff>
      <xdr:row>36</xdr:row>
      <xdr:rowOff>190500</xdr:rowOff>
    </xdr:to>
    <xdr:pic>
      <xdr:nvPicPr>
        <xdr:cNvPr id="3343" name="Picture 37">
          <a:extLst>
            <a:ext uri="{FF2B5EF4-FFF2-40B4-BE49-F238E27FC236}">
              <a16:creationId xmlns:a16="http://schemas.microsoft.com/office/drawing/2014/main" id="{82A7D87C-F793-4340-8CE6-50A588D15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6305550"/>
          <a:ext cx="5638800" cy="419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77529</xdr:colOff>
      <xdr:row>0</xdr:row>
      <xdr:rowOff>88605</xdr:rowOff>
    </xdr:from>
    <xdr:to>
      <xdr:col>1</xdr:col>
      <xdr:colOff>167020</xdr:colOff>
      <xdr:row>1</xdr:row>
      <xdr:rowOff>274896</xdr:rowOff>
    </xdr:to>
    <xdr:sp macro="" textlink="">
      <xdr:nvSpPr>
        <xdr:cNvPr id="8" name="7 Flecha curvada hacia la izquierd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D2E45C3-EF99-499B-A02D-6884457DE7CF}"/>
            </a:ext>
          </a:extLst>
        </xdr:cNvPr>
        <xdr:cNvSpPr/>
      </xdr:nvSpPr>
      <xdr:spPr>
        <a:xfrm>
          <a:off x="77529" y="88605"/>
          <a:ext cx="26670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240971</xdr:colOff>
      <xdr:row>1</xdr:row>
      <xdr:rowOff>107621</xdr:rowOff>
    </xdr:from>
    <xdr:to>
      <xdr:col>0</xdr:col>
      <xdr:colOff>507671</xdr:colOff>
      <xdr:row>1</xdr:row>
      <xdr:rowOff>460046</xdr:rowOff>
    </xdr:to>
    <xdr:sp macro="" textlink="">
      <xdr:nvSpPr>
        <xdr:cNvPr id="2" name="1 Flecha curvada hacia l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4B94F-EE6E-40D5-9FFD-3B232B8377C7}"/>
            </a:ext>
          </a:extLst>
        </xdr:cNvPr>
        <xdr:cNvSpPr/>
      </xdr:nvSpPr>
      <xdr:spPr>
        <a:xfrm>
          <a:off x="240971" y="293742"/>
          <a:ext cx="26670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1</xdr:row>
      <xdr:rowOff>257175</xdr:rowOff>
    </xdr:from>
    <xdr:to>
      <xdr:col>13</xdr:col>
      <xdr:colOff>323850</xdr:colOff>
      <xdr:row>14</xdr:row>
      <xdr:rowOff>114300</xdr:rowOff>
    </xdr:to>
    <xdr:pic>
      <xdr:nvPicPr>
        <xdr:cNvPr id="7277" name="Picture 15">
          <a:extLst>
            <a:ext uri="{FF2B5EF4-FFF2-40B4-BE49-F238E27FC236}">
              <a16:creationId xmlns:a16="http://schemas.microsoft.com/office/drawing/2014/main" id="{86A213CB-6543-4114-8C1D-9F212B826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47675"/>
          <a:ext cx="6419850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0</xdr:rowOff>
    </xdr:from>
    <xdr:to>
      <xdr:col>4</xdr:col>
      <xdr:colOff>762000</xdr:colOff>
      <xdr:row>8</xdr:row>
      <xdr:rowOff>219075</xdr:rowOff>
    </xdr:to>
    <xdr:pic>
      <xdr:nvPicPr>
        <xdr:cNvPr id="7278" name="Picture 23">
          <a:extLst>
            <a:ext uri="{FF2B5EF4-FFF2-40B4-BE49-F238E27FC236}">
              <a16:creationId xmlns:a16="http://schemas.microsoft.com/office/drawing/2014/main" id="{07280A1E-8EEB-47EF-85C3-E7228696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904875"/>
          <a:ext cx="5229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123825</xdr:rowOff>
    </xdr:from>
    <xdr:to>
      <xdr:col>5</xdr:col>
      <xdr:colOff>628650</xdr:colOff>
      <xdr:row>22</xdr:row>
      <xdr:rowOff>95250</xdr:rowOff>
    </xdr:to>
    <xdr:pic>
      <xdr:nvPicPr>
        <xdr:cNvPr id="5260" name="Picture 1" descr="http://ingemecanica.com/tutorialsemanal/objetos/figutut281/fig3tut281.jpg">
          <a:extLst>
            <a:ext uri="{FF2B5EF4-FFF2-40B4-BE49-F238E27FC236}">
              <a16:creationId xmlns:a16="http://schemas.microsoft.com/office/drawing/2014/main" id="{3FDBCB31-E109-4DA9-A617-4BA05829F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23825"/>
          <a:ext cx="3533775" cy="3533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752475</xdr:colOff>
      <xdr:row>1</xdr:row>
      <xdr:rowOff>152400</xdr:rowOff>
    </xdr:from>
    <xdr:to>
      <xdr:col>10</xdr:col>
      <xdr:colOff>85725</xdr:colOff>
      <xdr:row>19</xdr:row>
      <xdr:rowOff>152400</xdr:rowOff>
    </xdr:to>
    <xdr:pic>
      <xdr:nvPicPr>
        <xdr:cNvPr id="5261" name="Picture 4" descr="http://3.bp.blogspot.com/-_rC0FDbADNc/Tbifqo3hXWI/AAAAAAAAAJQ/hFSbkgObz7U/s400/alturaPLANO.jpg">
          <a:extLst>
            <a:ext uri="{FF2B5EF4-FFF2-40B4-BE49-F238E27FC236}">
              <a16:creationId xmlns:a16="http://schemas.microsoft.com/office/drawing/2014/main" id="{CBFAE0D5-638A-4E47-97B4-6BAA98AA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4325"/>
          <a:ext cx="3143250" cy="291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23</xdr:row>
      <xdr:rowOff>0</xdr:rowOff>
    </xdr:from>
    <xdr:to>
      <xdr:col>12</xdr:col>
      <xdr:colOff>200025</xdr:colOff>
      <xdr:row>43</xdr:row>
      <xdr:rowOff>47625</xdr:rowOff>
    </xdr:to>
    <xdr:pic>
      <xdr:nvPicPr>
        <xdr:cNvPr id="5262" name="Picture 5">
          <a:extLst>
            <a:ext uri="{FF2B5EF4-FFF2-40B4-BE49-F238E27FC236}">
              <a16:creationId xmlns:a16="http://schemas.microsoft.com/office/drawing/2014/main" id="{3C15951F-056C-4BE2-862A-4E1CC4DC7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724275"/>
          <a:ext cx="9239250" cy="328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1</xdr:row>
      <xdr:rowOff>76200</xdr:rowOff>
    </xdr:from>
    <xdr:to>
      <xdr:col>0</xdr:col>
      <xdr:colOff>609600</xdr:colOff>
      <xdr:row>3</xdr:row>
      <xdr:rowOff>104775</xdr:rowOff>
    </xdr:to>
    <xdr:sp macro="" textlink="">
      <xdr:nvSpPr>
        <xdr:cNvPr id="5" name="4 Flecha curvada hacia la izquierd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6514EB-4701-408D-8870-114D88EF3082}"/>
            </a:ext>
          </a:extLst>
        </xdr:cNvPr>
        <xdr:cNvSpPr/>
      </xdr:nvSpPr>
      <xdr:spPr>
        <a:xfrm>
          <a:off x="342900" y="238125"/>
          <a:ext cx="266700" cy="352425"/>
        </a:xfrm>
        <a:prstGeom prst="curved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CL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L110"/>
  <sheetViews>
    <sheetView tabSelected="1" zoomScaleNormal="100" workbookViewId="0" xr3:uid="{AEA406A1-0E4B-5B11-9CD5-51D6E497D94C}">
      <selection activeCell="H64" sqref="H64"/>
    </sheetView>
  </sheetViews>
  <sheetFormatPr defaultColWidth="11.42578125" defaultRowHeight="12.75"/>
  <cols>
    <col min="1" max="2" width="11.42578125" style="54"/>
    <col min="3" max="3" width="18.7109375" style="54" customWidth="1"/>
    <col min="4" max="4" width="15.42578125" style="54" customWidth="1"/>
    <col min="5" max="5" width="12.28515625" style="54" bestFit="1" customWidth="1"/>
    <col min="6" max="6" width="6.7109375" style="54" customWidth="1"/>
    <col min="7" max="7" width="2.7109375" style="54" customWidth="1"/>
    <col min="8" max="8" width="8.7109375" style="54" customWidth="1"/>
    <col min="9" max="10" width="7.7109375" style="54" customWidth="1"/>
    <col min="11" max="11" width="6.28515625" style="54" customWidth="1"/>
    <col min="12" max="12" width="3.5703125" style="54" customWidth="1"/>
    <col min="13" max="16384" width="11.42578125" style="54"/>
  </cols>
  <sheetData>
    <row r="2" spans="1:7" ht="15">
      <c r="A2" s="153" t="s">
        <v>0</v>
      </c>
      <c r="B2" s="153"/>
      <c r="C2" s="153"/>
      <c r="D2" s="153"/>
      <c r="E2" s="153"/>
    </row>
    <row r="3" spans="1:7" ht="13.5" thickBot="1"/>
    <row r="4" spans="1:7" ht="15.75" thickBot="1">
      <c r="A4" s="55" t="s">
        <v>1</v>
      </c>
      <c r="B4" s="154" t="s">
        <v>2</v>
      </c>
      <c r="C4" s="155"/>
      <c r="D4" s="156"/>
    </row>
    <row r="6" spans="1:7">
      <c r="A6" s="55" t="s">
        <v>3</v>
      </c>
      <c r="D6" s="57"/>
    </row>
    <row r="7" spans="1:7">
      <c r="A7" s="56" t="s">
        <v>4</v>
      </c>
      <c r="C7" s="131" t="s">
        <v>5</v>
      </c>
      <c r="D7" s="124">
        <v>3.4</v>
      </c>
      <c r="E7" s="56" t="s">
        <v>6</v>
      </c>
    </row>
    <row r="8" spans="1:7">
      <c r="A8" s="55"/>
      <c r="B8" s="161" t="s">
        <v>7</v>
      </c>
      <c r="C8" s="161"/>
      <c r="D8" s="124">
        <v>0.5</v>
      </c>
      <c r="E8" s="56" t="s">
        <v>6</v>
      </c>
    </row>
    <row r="9" spans="1:7">
      <c r="A9" s="55"/>
      <c r="C9" s="58" t="s">
        <v>8</v>
      </c>
      <c r="D9" s="124">
        <v>1</v>
      </c>
      <c r="E9" s="56" t="s">
        <v>6</v>
      </c>
    </row>
    <row r="11" spans="1:7">
      <c r="A11" s="54" t="s">
        <v>9</v>
      </c>
      <c r="B11" s="33" t="s">
        <v>10</v>
      </c>
      <c r="C11" s="33"/>
      <c r="D11" s="33"/>
      <c r="E11" s="59">
        <v>200</v>
      </c>
      <c r="F11" s="56" t="s">
        <v>11</v>
      </c>
      <c r="G11" s="56"/>
    </row>
    <row r="12" spans="1:7">
      <c r="B12" s="54" t="s">
        <v>12</v>
      </c>
      <c r="E12" s="60">
        <v>8</v>
      </c>
      <c r="F12" s="56" t="s">
        <v>6</v>
      </c>
      <c r="G12" s="56"/>
    </row>
    <row r="13" spans="1:7">
      <c r="B13" s="54" t="s">
        <v>13</v>
      </c>
      <c r="E13" s="60">
        <v>10</v>
      </c>
      <c r="F13" s="56" t="s">
        <v>6</v>
      </c>
      <c r="G13" s="56"/>
    </row>
    <row r="14" spans="1:7">
      <c r="B14" s="5" t="s">
        <v>14</v>
      </c>
      <c r="C14" s="5"/>
      <c r="E14" s="123">
        <f xml:space="preserve"> D7 - D8 - D9</f>
        <v>1.9</v>
      </c>
      <c r="F14" s="56" t="s">
        <v>6</v>
      </c>
      <c r="G14" s="56"/>
    </row>
    <row r="15" spans="1:7">
      <c r="B15" s="54" t="s">
        <v>15</v>
      </c>
      <c r="E15" s="123">
        <f>E12*E13</f>
        <v>80</v>
      </c>
      <c r="F15" s="56" t="s">
        <v>16</v>
      </c>
      <c r="G15" s="56"/>
    </row>
    <row r="17" spans="1:10">
      <c r="A17" s="55" t="s">
        <v>17</v>
      </c>
    </row>
    <row r="19" spans="1:10">
      <c r="C19" s="61" t="s">
        <v>18</v>
      </c>
      <c r="D19" s="62" t="s">
        <v>19</v>
      </c>
      <c r="E19" s="63">
        <f>E12*E13/(E14*(E12+E13))</f>
        <v>2.3391812865497079</v>
      </c>
    </row>
    <row r="20" spans="1:10">
      <c r="D20" s="130" t="s">
        <v>20</v>
      </c>
      <c r="E20" s="64"/>
    </row>
    <row r="21" spans="1:10">
      <c r="E21" s="64"/>
    </row>
    <row r="23" spans="1:10">
      <c r="A23" s="55" t="s">
        <v>21</v>
      </c>
    </row>
    <row r="25" spans="1:10">
      <c r="B25" s="137" t="s">
        <v>22</v>
      </c>
      <c r="C25" s="137"/>
      <c r="D25" s="137"/>
    </row>
    <row r="26" spans="1:10">
      <c r="B26" s="55" t="s">
        <v>23</v>
      </c>
      <c r="C26" s="59">
        <v>0.5</v>
      </c>
      <c r="D26" s="130"/>
    </row>
    <row r="27" spans="1:10">
      <c r="B27" s="55" t="s">
        <v>24</v>
      </c>
      <c r="C27" s="59">
        <v>0.3</v>
      </c>
      <c r="D27" s="130"/>
      <c r="E27" s="55"/>
    </row>
    <row r="28" spans="1:10">
      <c r="B28" s="55" t="s">
        <v>25</v>
      </c>
      <c r="C28" s="59">
        <v>0.3</v>
      </c>
      <c r="D28" s="130"/>
      <c r="E28" s="55"/>
      <c r="I28" s="65"/>
      <c r="J28" s="65"/>
    </row>
    <row r="29" spans="1:10" ht="13.5" thickBot="1"/>
    <row r="30" spans="1:10" ht="14.25" thickTop="1" thickBot="1">
      <c r="B30" s="5" t="s">
        <v>26</v>
      </c>
      <c r="D30" s="66">
        <v>0.98</v>
      </c>
    </row>
    <row r="31" spans="1:10" ht="13.5" thickTop="1"/>
    <row r="32" spans="1:10">
      <c r="A32" s="55" t="s">
        <v>27</v>
      </c>
      <c r="B32" s="55"/>
      <c r="C32" s="55"/>
      <c r="D32" s="55"/>
      <c r="E32" s="55"/>
    </row>
    <row r="33" spans="1:10">
      <c r="F33" s="55"/>
      <c r="G33" s="55"/>
    </row>
    <row r="34" spans="1:10">
      <c r="B34" s="67" t="s">
        <v>28</v>
      </c>
      <c r="E34" s="68">
        <f>E15</f>
        <v>80</v>
      </c>
      <c r="F34" s="69" t="s">
        <v>29</v>
      </c>
      <c r="G34" s="69"/>
    </row>
    <row r="35" spans="1:10">
      <c r="A35" s="55"/>
      <c r="B35" s="67" t="s">
        <v>30</v>
      </c>
      <c r="E35" s="68">
        <f>E11</f>
        <v>200</v>
      </c>
      <c r="F35" s="69" t="s">
        <v>11</v>
      </c>
      <c r="G35" s="69"/>
    </row>
    <row r="36" spans="1:10">
      <c r="B36" s="148" t="s">
        <v>31</v>
      </c>
      <c r="C36" s="148"/>
      <c r="E36" s="60">
        <v>0.88</v>
      </c>
      <c r="F36" s="69" t="s">
        <v>32</v>
      </c>
      <c r="G36" s="69"/>
    </row>
    <row r="37" spans="1:10">
      <c r="B37" s="67" t="s">
        <v>33</v>
      </c>
      <c r="E37" s="70">
        <f>D30</f>
        <v>0.98</v>
      </c>
      <c r="F37" s="69" t="s">
        <v>32</v>
      </c>
      <c r="G37" s="69"/>
    </row>
    <row r="38" spans="1:10">
      <c r="B38" s="67"/>
      <c r="E38" s="70"/>
      <c r="F38" s="69"/>
      <c r="G38" s="69"/>
    </row>
    <row r="39" spans="1:10">
      <c r="B39" s="55" t="s">
        <v>34</v>
      </c>
      <c r="E39" s="71"/>
    </row>
    <row r="41" spans="1:10">
      <c r="C41" s="72" t="s">
        <v>35</v>
      </c>
      <c r="D41" s="73" t="s">
        <v>36</v>
      </c>
      <c r="E41" s="64">
        <f>((E35*E34)/(E37*E36))</f>
        <v>18552.875695732841</v>
      </c>
      <c r="F41" s="69" t="s">
        <v>37</v>
      </c>
      <c r="G41" s="69"/>
      <c r="I41" s="55"/>
      <c r="J41" s="55"/>
    </row>
    <row r="42" spans="1:10">
      <c r="C42" s="55"/>
      <c r="D42" s="127" t="s">
        <v>38</v>
      </c>
      <c r="E42" s="64"/>
    </row>
    <row r="43" spans="1:10">
      <c r="B43" s="55"/>
      <c r="E43" s="64"/>
    </row>
    <row r="44" spans="1:10">
      <c r="A44" s="55" t="s">
        <v>39</v>
      </c>
      <c r="C44" s="159" t="s">
        <v>40</v>
      </c>
      <c r="D44" s="160"/>
      <c r="E44" s="59">
        <v>30</v>
      </c>
      <c r="F44" s="56" t="s">
        <v>41</v>
      </c>
      <c r="G44" s="56"/>
    </row>
    <row r="45" spans="1:10">
      <c r="C45" s="157" t="s">
        <v>42</v>
      </c>
      <c r="D45" s="157"/>
      <c r="E45" s="59">
        <v>2160</v>
      </c>
      <c r="F45" s="56" t="s">
        <v>37</v>
      </c>
      <c r="G45" s="56"/>
    </row>
    <row r="46" spans="1:10">
      <c r="A46" s="74"/>
      <c r="B46" s="74"/>
      <c r="C46" s="158" t="s">
        <v>43</v>
      </c>
      <c r="D46" s="158"/>
      <c r="E46" s="59">
        <v>1</v>
      </c>
      <c r="F46" s="75" t="s">
        <v>44</v>
      </c>
      <c r="G46" s="75"/>
    </row>
    <row r="47" spans="1:10">
      <c r="A47" s="74"/>
      <c r="B47" s="74"/>
      <c r="C47" s="158"/>
      <c r="D47" s="158"/>
      <c r="E47" s="76"/>
      <c r="F47" s="76"/>
      <c r="G47" s="76"/>
    </row>
    <row r="48" spans="1:10">
      <c r="A48" s="149" t="s">
        <v>45</v>
      </c>
      <c r="B48" s="149"/>
      <c r="C48" s="149"/>
      <c r="D48" s="149"/>
      <c r="E48" s="149"/>
      <c r="F48" s="149"/>
      <c r="G48" s="149"/>
    </row>
    <row r="49" spans="1:11">
      <c r="B49" s="150"/>
      <c r="C49" s="150"/>
      <c r="D49" s="150"/>
      <c r="E49" s="77"/>
      <c r="F49" s="77"/>
      <c r="G49" s="77"/>
    </row>
    <row r="50" spans="1:11">
      <c r="A50" s="77"/>
      <c r="B50" s="150"/>
      <c r="C50" s="150"/>
      <c r="D50" s="150"/>
      <c r="E50" s="77"/>
      <c r="F50" s="77"/>
      <c r="G50" s="77"/>
    </row>
    <row r="51" spans="1:11">
      <c r="B51" s="151"/>
      <c r="C51" s="151"/>
      <c r="D51" s="151"/>
      <c r="E51" s="77"/>
      <c r="F51" s="77"/>
      <c r="G51" s="77"/>
    </row>
    <row r="52" spans="1:11">
      <c r="A52" s="77"/>
      <c r="B52" s="151"/>
      <c r="C52" s="151"/>
      <c r="D52" s="151"/>
      <c r="E52" s="77"/>
      <c r="F52" s="77"/>
      <c r="G52" s="77"/>
    </row>
    <row r="53" spans="1:11">
      <c r="A53" s="77"/>
      <c r="B53" s="77"/>
      <c r="C53" s="77"/>
      <c r="D53" s="77"/>
      <c r="E53" s="77"/>
      <c r="F53" s="77"/>
      <c r="G53" s="77"/>
    </row>
    <row r="54" spans="1:11">
      <c r="A54" s="77"/>
      <c r="B54" s="77"/>
      <c r="C54" s="77"/>
      <c r="D54" s="77"/>
      <c r="E54" s="77"/>
      <c r="F54" s="77"/>
      <c r="G54" s="77"/>
    </row>
    <row r="55" spans="1:11">
      <c r="A55" s="55"/>
    </row>
    <row r="56" spans="1:11">
      <c r="A56" s="55" t="s">
        <v>46</v>
      </c>
    </row>
    <row r="58" spans="1:11">
      <c r="C58" s="78" t="s">
        <v>47</v>
      </c>
      <c r="D58" s="79" t="s">
        <v>48</v>
      </c>
      <c r="E58" s="80">
        <f>E41/(E46*E45)</f>
        <v>8.5892943035800187</v>
      </c>
      <c r="F58" s="81" t="s">
        <v>44</v>
      </c>
      <c r="G58" s="81"/>
    </row>
    <row r="59" spans="1:11">
      <c r="C59" s="55"/>
      <c r="D59" s="127" t="s">
        <v>49</v>
      </c>
    </row>
    <row r="60" spans="1:11">
      <c r="H60" s="82"/>
    </row>
    <row r="61" spans="1:11">
      <c r="A61" s="55" t="s">
        <v>50</v>
      </c>
      <c r="H61" s="83"/>
      <c r="I61" s="83"/>
      <c r="J61" s="83"/>
      <c r="K61" s="83"/>
    </row>
    <row r="62" spans="1:11">
      <c r="B62" s="55"/>
      <c r="C62" s="130"/>
      <c r="D62" s="129" t="s">
        <v>51</v>
      </c>
      <c r="E62" s="56" t="s">
        <v>52</v>
      </c>
    </row>
    <row r="63" spans="1:11" ht="14.25" customHeight="1">
      <c r="A63" s="56" t="s">
        <v>53</v>
      </c>
      <c r="B63" s="55"/>
      <c r="C63" s="130"/>
      <c r="D63" s="94">
        <f xml:space="preserve"> SQRT(((E58/E13)*E12))</f>
        <v>2.6213422979199064</v>
      </c>
      <c r="E63" s="95">
        <f>D63*(E13/E12)</f>
        <v>3.2766778723998828</v>
      </c>
    </row>
    <row r="64" spans="1:11" ht="14.25" customHeight="1">
      <c r="A64" s="56"/>
      <c r="B64" s="55"/>
      <c r="C64" s="131" t="s">
        <v>54</v>
      </c>
      <c r="D64" s="120">
        <v>3</v>
      </c>
      <c r="E64" s="121">
        <v>3</v>
      </c>
    </row>
    <row r="65" spans="1:12" ht="15" customHeight="1">
      <c r="A65" s="56" t="s">
        <v>55</v>
      </c>
      <c r="B65" s="55"/>
      <c r="C65" s="130"/>
      <c r="D65" s="94">
        <f>E12/D64</f>
        <v>2.6666666666666665</v>
      </c>
      <c r="E65" s="94">
        <f xml:space="preserve"> E13 /E64</f>
        <v>3.3333333333333335</v>
      </c>
    </row>
    <row r="66" spans="1:12">
      <c r="A66" s="56" t="s">
        <v>56</v>
      </c>
      <c r="D66" s="94">
        <f xml:space="preserve"> D65 / 2</f>
        <v>1.3333333333333333</v>
      </c>
      <c r="E66" s="94">
        <f xml:space="preserve"> E65 / 2</f>
        <v>1.6666666666666667</v>
      </c>
    </row>
    <row r="67" spans="1:12">
      <c r="D67" s="130"/>
    </row>
    <row r="68" spans="1:12" ht="15">
      <c r="A68" s="55" t="s">
        <v>57</v>
      </c>
      <c r="D68" s="57" t="s">
        <v>58</v>
      </c>
      <c r="E68" s="84">
        <f>E12</f>
        <v>8</v>
      </c>
      <c r="F68" s="56" t="s">
        <v>6</v>
      </c>
      <c r="H68" s="85"/>
      <c r="I68" s="86"/>
      <c r="J68" s="86"/>
      <c r="K68" s="86"/>
      <c r="L68" s="87"/>
    </row>
    <row r="69" spans="1:12" ht="15">
      <c r="A69" s="56"/>
      <c r="D69" s="57" t="s">
        <v>59</v>
      </c>
      <c r="E69" s="84">
        <f>E13</f>
        <v>10</v>
      </c>
      <c r="F69" s="56" t="s">
        <v>6</v>
      </c>
      <c r="H69" s="85"/>
      <c r="I69" s="86"/>
      <c r="J69" s="86"/>
      <c r="K69" s="86"/>
      <c r="L69" s="87"/>
    </row>
    <row r="70" spans="1:12" ht="15">
      <c r="A70" s="56"/>
      <c r="D70" s="57" t="s">
        <v>60</v>
      </c>
      <c r="E70" s="84">
        <f>E14</f>
        <v>1.9</v>
      </c>
      <c r="F70" s="56" t="s">
        <v>6</v>
      </c>
      <c r="H70" s="85"/>
      <c r="I70" s="86"/>
      <c r="J70" s="86"/>
      <c r="K70" s="86"/>
      <c r="L70" s="87"/>
    </row>
    <row r="71" spans="1:12" ht="15">
      <c r="A71" s="131" t="s">
        <v>61</v>
      </c>
      <c r="B71" s="88">
        <f>E73*E70</f>
        <v>0</v>
      </c>
      <c r="C71" s="56" t="s">
        <v>62</v>
      </c>
      <c r="D71" s="75" t="s">
        <v>51</v>
      </c>
      <c r="E71" s="122">
        <f>D65</f>
        <v>2.6666666666666665</v>
      </c>
      <c r="F71" s="56" t="s">
        <v>6</v>
      </c>
      <c r="H71" s="85"/>
      <c r="I71" s="86"/>
      <c r="J71" s="86"/>
      <c r="K71" s="86"/>
      <c r="L71" s="87"/>
    </row>
    <row r="72" spans="1:12" ht="15">
      <c r="A72" s="131" t="s">
        <v>63</v>
      </c>
      <c r="B72" s="88">
        <f>E73*E72</f>
        <v>0</v>
      </c>
      <c r="C72" s="56" t="s">
        <v>62</v>
      </c>
      <c r="D72" s="75" t="s">
        <v>52</v>
      </c>
      <c r="E72" s="122">
        <f>E65</f>
        <v>3.3333333333333335</v>
      </c>
      <c r="F72" s="56" t="s">
        <v>6</v>
      </c>
      <c r="H72" s="85"/>
      <c r="I72" s="86"/>
      <c r="J72" s="86"/>
      <c r="K72" s="86"/>
      <c r="L72" s="87"/>
    </row>
    <row r="73" spans="1:12" ht="15">
      <c r="A73" s="56"/>
      <c r="D73" s="34" t="s">
        <v>64</v>
      </c>
      <c r="E73" s="124"/>
      <c r="F73" s="56"/>
      <c r="H73" s="85"/>
      <c r="I73" s="86"/>
      <c r="J73" s="86"/>
      <c r="K73" s="86"/>
      <c r="L73" s="87"/>
    </row>
    <row r="74" spans="1:12" ht="15">
      <c r="A74" s="56"/>
      <c r="D74" s="57"/>
      <c r="E74" s="83"/>
      <c r="F74" s="56"/>
      <c r="H74" s="85"/>
      <c r="I74" s="86"/>
      <c r="J74" s="86"/>
      <c r="K74" s="86"/>
      <c r="L74" s="87"/>
    </row>
    <row r="75" spans="1:12" ht="15.75" thickBot="1">
      <c r="A75" s="56"/>
      <c r="D75" s="57"/>
      <c r="E75" s="83"/>
      <c r="H75" s="85"/>
      <c r="J75" s="86"/>
      <c r="K75" s="86"/>
      <c r="L75" s="87"/>
    </row>
    <row r="76" spans="1:12" ht="18.75" thickBot="1">
      <c r="A76" s="134" t="s">
        <v>65</v>
      </c>
      <c r="B76" s="135"/>
      <c r="C76" s="136"/>
      <c r="D76" s="93">
        <f xml:space="preserve"> D64 *E64</f>
        <v>9</v>
      </c>
      <c r="E76" s="89"/>
      <c r="H76" s="90"/>
      <c r="I76" s="90"/>
      <c r="J76" s="90"/>
      <c r="K76" s="90"/>
      <c r="L76" s="90"/>
    </row>
    <row r="77" spans="1:12" ht="15">
      <c r="F77" s="55"/>
      <c r="G77" s="55"/>
      <c r="H77" s="85"/>
      <c r="I77" s="91"/>
      <c r="J77" s="91"/>
      <c r="K77" s="91"/>
      <c r="L77" s="91"/>
    </row>
    <row r="78" spans="1:12" ht="15.75" thickBot="1">
      <c r="B78" s="104"/>
      <c r="C78" s="117" t="s">
        <v>66</v>
      </c>
      <c r="D78" s="118">
        <f>E64</f>
        <v>3</v>
      </c>
      <c r="E78" s="117"/>
      <c r="F78" s="117"/>
      <c r="G78" s="105"/>
      <c r="H78" s="85"/>
      <c r="I78" s="91"/>
      <c r="J78" s="91"/>
      <c r="K78" s="91"/>
      <c r="L78" s="91"/>
    </row>
    <row r="79" spans="1:12" ht="15.75" thickTop="1">
      <c r="A79" s="55"/>
      <c r="B79" s="104"/>
      <c r="C79" s="106">
        <f>D66</f>
        <v>1.3333333333333333</v>
      </c>
      <c r="D79" s="107"/>
      <c r="E79" s="106">
        <f>D66</f>
        <v>1.3333333333333333</v>
      </c>
      <c r="F79" s="108"/>
      <c r="G79" s="119">
        <f>D64</f>
        <v>3</v>
      </c>
      <c r="H79" s="85"/>
      <c r="I79" s="91"/>
      <c r="J79" s="91"/>
      <c r="K79" s="91"/>
      <c r="L79" s="91"/>
    </row>
    <row r="80" spans="1:12" ht="18">
      <c r="B80" s="104"/>
      <c r="C80" s="109" t="s">
        <v>67</v>
      </c>
      <c r="D80" s="110">
        <f>E65</f>
        <v>3.3333333333333335</v>
      </c>
      <c r="E80" s="109" t="s">
        <v>67</v>
      </c>
      <c r="F80" s="111">
        <f>E66</f>
        <v>1.6666666666666667</v>
      </c>
      <c r="G80" s="152" t="s">
        <v>68</v>
      </c>
    </row>
    <row r="81" spans="1:7" ht="14.25">
      <c r="B81" s="104"/>
      <c r="C81" s="106">
        <f>D65</f>
        <v>2.6666666666666665</v>
      </c>
      <c r="D81" s="107"/>
      <c r="E81" s="106">
        <f>D65</f>
        <v>2.6666666666666665</v>
      </c>
      <c r="F81" s="112"/>
      <c r="G81" s="152"/>
    </row>
    <row r="82" spans="1:7" ht="18">
      <c r="B82" s="113"/>
      <c r="C82" s="114" t="s">
        <v>67</v>
      </c>
      <c r="D82" s="115"/>
      <c r="E82" s="114" t="s">
        <v>67</v>
      </c>
      <c r="F82" s="116"/>
      <c r="G82" s="152"/>
    </row>
    <row r="83" spans="1:7">
      <c r="B83" s="115"/>
      <c r="C83" s="115"/>
      <c r="D83" s="115"/>
      <c r="E83" s="115"/>
      <c r="F83" s="115"/>
      <c r="G83" s="115"/>
    </row>
    <row r="84" spans="1:7">
      <c r="B84" s="55"/>
      <c r="E84" s="64"/>
    </row>
    <row r="85" spans="1:7">
      <c r="E85" s="92"/>
    </row>
    <row r="86" spans="1:7" ht="13.5" thickBot="1">
      <c r="A86" s="55"/>
      <c r="D86" s="55"/>
      <c r="E86" s="64"/>
    </row>
    <row r="87" spans="1:7" ht="13.5" thickBot="1">
      <c r="A87" s="74"/>
      <c r="B87" s="138" t="s">
        <v>69</v>
      </c>
      <c r="C87" s="139"/>
      <c r="D87" s="140"/>
      <c r="E87" s="76"/>
      <c r="F87" s="76"/>
      <c r="G87" s="76"/>
    </row>
    <row r="88" spans="1:7">
      <c r="A88" s="74"/>
      <c r="B88" s="146" t="s">
        <v>70</v>
      </c>
      <c r="C88" s="141"/>
      <c r="D88" s="144" t="s">
        <v>71</v>
      </c>
      <c r="E88" s="76"/>
      <c r="F88" s="76"/>
      <c r="G88" s="76"/>
    </row>
    <row r="89" spans="1:7">
      <c r="A89" s="74"/>
      <c r="B89" s="147"/>
      <c r="C89" s="142"/>
      <c r="D89" s="145"/>
    </row>
    <row r="90" spans="1:7" ht="13.5" thickBot="1">
      <c r="A90" s="55"/>
      <c r="B90" s="126">
        <f>(E46*E41*D30*E36)/E15</f>
        <v>200.00000000000003</v>
      </c>
      <c r="C90" s="143"/>
      <c r="D90" s="125">
        <f>E11</f>
        <v>200</v>
      </c>
    </row>
    <row r="91" spans="1:7">
      <c r="A91" s="55"/>
      <c r="B91" s="128"/>
      <c r="C91" s="128"/>
    </row>
    <row r="93" spans="1:7">
      <c r="E93" s="64"/>
      <c r="F93" s="69"/>
      <c r="G93" s="69"/>
    </row>
    <row r="110" spans="1:1">
      <c r="A110" s="5"/>
    </row>
  </sheetData>
  <sheetProtection password="F91E" sheet="1"/>
  <protectedRanges>
    <protectedRange sqref="E73" name="h x dist fabrica"/>
    <protectedRange sqref="E64" name="aprox n luminaria al largo"/>
    <protectedRange sqref="D64" name="aprox n luminaria al ancho"/>
    <protectedRange sqref="B51" name="descripcion luminaria"/>
    <protectedRange sqref="B49" name="descripcion equipo"/>
    <protectedRange sqref="E46" name="numero luminaria por equipo"/>
    <protectedRange sqref="E45" name="lmenes equipo"/>
    <protectedRange sqref="E44" name="potencia equipo"/>
    <protectedRange sqref="E36" name="f.m."/>
    <protectedRange sqref="D30" name="c.u."/>
    <protectedRange sqref="C28" name="reflectancia pared"/>
    <protectedRange sqref="C27" name="reflectancia techo"/>
    <protectedRange sqref="C26" name="reflectancia piso"/>
    <protectedRange sqref="E13" name="largo recinto"/>
    <protectedRange sqref="E12" name="ancho recinto"/>
    <protectedRange sqref="E11" name="nivel lux"/>
    <protectedRange sqref="D9" name="h plano trabajo"/>
    <protectedRange sqref="D8" name="h equipo"/>
    <protectedRange sqref="D7" name="h recinto"/>
    <protectedRange sqref="B4" name="recinto"/>
  </protectedRanges>
  <mergeCells count="18">
    <mergeCell ref="A2:E2"/>
    <mergeCell ref="B4:D4"/>
    <mergeCell ref="C45:D45"/>
    <mergeCell ref="C46:D46"/>
    <mergeCell ref="C47:D47"/>
    <mergeCell ref="C44:D44"/>
    <mergeCell ref="B8:C8"/>
    <mergeCell ref="A76:C76"/>
    <mergeCell ref="B25:D25"/>
    <mergeCell ref="B87:D87"/>
    <mergeCell ref="C88:C90"/>
    <mergeCell ref="D88:D89"/>
    <mergeCell ref="B88:B89"/>
    <mergeCell ref="B36:C36"/>
    <mergeCell ref="A48:G48"/>
    <mergeCell ref="B49:D50"/>
    <mergeCell ref="B51:D52"/>
    <mergeCell ref="G80:G82"/>
  </mergeCells>
  <phoneticPr fontId="0" type="noConversion"/>
  <hyperlinks>
    <hyperlink ref="B11:D11" location="'NCH 4.2003'!A1" display="NIVEL DE ILUMINACION REQUERIDA (NCH 4/2003)" xr:uid="{00000000-0004-0000-0000-000000000000}"/>
    <hyperlink ref="B25:D25" location="'Coef. reflex.'!A1" display="CONSIDERANDO LAS SIGUIENTES REFLECTANCIAS" xr:uid="{00000000-0004-0000-0000-000001000000}"/>
    <hyperlink ref="B11" location="'NCH 4.2003'!A1" display="NIVEL DE ILUMINACION REQUERIDA (NCH 4/2003)" xr:uid="{00000000-0004-0000-0000-000002000000}"/>
    <hyperlink ref="D73" location="'h-dist'!A1" display="factor h-dist" xr:uid="{00000000-0004-0000-0000-000003000000}"/>
    <hyperlink ref="B30" location="'f utilizacion'!A1" display="SEGÚN TABLAS :    cu" xr:uid="{00000000-0004-0000-0000-000004000000}"/>
    <hyperlink ref="B36:C36" location="fm!A1" display="fm = FACTOR DE MANTENIMIENTO" xr:uid="{00000000-0004-0000-0000-000005000000}"/>
    <hyperlink ref="B14:C14" location="'h trab'!A1" display="h= altura sobre plano de trabajo" xr:uid="{00000000-0004-0000-0000-000006000000}"/>
  </hyperlink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4"/>
  <sheetViews>
    <sheetView workbookViewId="0" xr3:uid="{958C4451-9541-5A59-BF78-D2F731DF1C81}"/>
  </sheetViews>
  <sheetFormatPr defaultRowHeight="12.75"/>
  <cols>
    <col min="1" max="1" width="3.5703125" customWidth="1"/>
    <col min="2" max="2" width="26.28515625" customWidth="1"/>
    <col min="3" max="3" width="34.5703125" customWidth="1"/>
    <col min="4" max="4" width="11.42578125" customWidth="1"/>
    <col min="5" max="5" width="27.28515625" customWidth="1"/>
    <col min="6" max="6" width="27.7109375" customWidth="1"/>
    <col min="7" max="256" width="11.42578125" customWidth="1"/>
  </cols>
  <sheetData>
    <row r="1" spans="2:8" ht="20.25" customHeight="1">
      <c r="B1" s="162" t="s">
        <v>72</v>
      </c>
      <c r="C1" s="162"/>
      <c r="E1" s="162" t="s">
        <v>73</v>
      </c>
      <c r="F1" s="162"/>
    </row>
    <row r="2" spans="2:8" ht="15.75" customHeight="1">
      <c r="B2" s="165" t="s">
        <v>74</v>
      </c>
      <c r="C2" s="165"/>
      <c r="E2" s="164" t="s">
        <v>75</v>
      </c>
      <c r="F2" s="164"/>
    </row>
    <row r="3" spans="2:8" ht="6.75" customHeight="1" thickBot="1">
      <c r="B3" s="6"/>
      <c r="C3" s="6"/>
      <c r="E3" s="7"/>
      <c r="F3" s="7"/>
    </row>
    <row r="4" spans="2:8" ht="15" thickBot="1">
      <c r="B4" s="1" t="s">
        <v>76</v>
      </c>
      <c r="C4" s="2" t="s">
        <v>77</v>
      </c>
      <c r="E4" s="1" t="s">
        <v>78</v>
      </c>
      <c r="F4" s="9" t="s">
        <v>79</v>
      </c>
    </row>
    <row r="5" spans="2:8" ht="30" customHeight="1" thickBot="1">
      <c r="B5" s="3" t="s">
        <v>80</v>
      </c>
      <c r="C5" s="4">
        <v>300</v>
      </c>
      <c r="E5" s="8" t="s">
        <v>81</v>
      </c>
      <c r="F5" s="11">
        <v>300</v>
      </c>
      <c r="G5" s="163"/>
      <c r="H5" s="163"/>
    </row>
    <row r="6" spans="2:8" ht="30" customHeight="1" thickBot="1">
      <c r="B6" s="3" t="s">
        <v>82</v>
      </c>
      <c r="C6" s="4">
        <v>500</v>
      </c>
      <c r="E6" s="8" t="s">
        <v>83</v>
      </c>
      <c r="F6" s="10">
        <v>400</v>
      </c>
      <c r="G6" s="163"/>
      <c r="H6" s="163"/>
    </row>
    <row r="7" spans="2:8" ht="30" customHeight="1" thickBot="1">
      <c r="B7" s="3" t="s">
        <v>84</v>
      </c>
      <c r="C7" s="4">
        <v>150</v>
      </c>
      <c r="E7" s="3" t="s">
        <v>85</v>
      </c>
      <c r="F7" s="4">
        <v>300</v>
      </c>
    </row>
    <row r="8" spans="2:8" ht="30" customHeight="1" thickBot="1">
      <c r="B8" s="3" t="s">
        <v>86</v>
      </c>
      <c r="C8" s="4">
        <v>400</v>
      </c>
      <c r="E8" s="3" t="s">
        <v>87</v>
      </c>
      <c r="F8" s="4">
        <v>200</v>
      </c>
    </row>
    <row r="9" spans="2:8" ht="30" customHeight="1" thickBot="1">
      <c r="B9" s="3" t="s">
        <v>88</v>
      </c>
      <c r="C9" s="4">
        <v>300</v>
      </c>
      <c r="E9" s="3" t="s">
        <v>89</v>
      </c>
      <c r="F9" s="4">
        <v>400</v>
      </c>
    </row>
    <row r="10" spans="2:8" ht="30" customHeight="1" thickBot="1">
      <c r="B10" s="3" t="s">
        <v>90</v>
      </c>
      <c r="C10" s="4">
        <v>150</v>
      </c>
      <c r="E10" s="3" t="s">
        <v>91</v>
      </c>
      <c r="F10" s="4">
        <v>100</v>
      </c>
    </row>
    <row r="11" spans="2:8" ht="30" customHeight="1" thickBot="1">
      <c r="B11" s="3" t="s">
        <v>92</v>
      </c>
      <c r="C11" s="4">
        <v>300</v>
      </c>
      <c r="E11" s="3" t="s">
        <v>93</v>
      </c>
      <c r="F11" s="4">
        <v>300</v>
      </c>
    </row>
    <row r="12" spans="2:8" ht="30" customHeight="1" thickBot="1">
      <c r="B12" s="3" t="s">
        <v>94</v>
      </c>
      <c r="C12" s="4">
        <v>500</v>
      </c>
      <c r="E12" s="3" t="s">
        <v>95</v>
      </c>
      <c r="F12" s="4">
        <v>500</v>
      </c>
    </row>
    <row r="13" spans="2:8" ht="30" customHeight="1" thickBot="1">
      <c r="B13" s="3" t="s">
        <v>96</v>
      </c>
      <c r="C13" s="4">
        <v>500</v>
      </c>
      <c r="E13" s="3" t="s">
        <v>97</v>
      </c>
      <c r="F13" s="4">
        <v>500</v>
      </c>
    </row>
    <row r="14" spans="2:8" ht="30" customHeight="1" thickBot="1">
      <c r="B14" s="3" t="s">
        <v>98</v>
      </c>
      <c r="C14" s="4">
        <v>700</v>
      </c>
      <c r="E14" s="3" t="s">
        <v>99</v>
      </c>
      <c r="F14" s="4">
        <v>150</v>
      </c>
    </row>
    <row r="15" spans="2:8" ht="30" customHeight="1" thickBot="1">
      <c r="B15" s="3" t="s">
        <v>100</v>
      </c>
      <c r="C15" s="4">
        <v>300</v>
      </c>
      <c r="E15" s="3" t="s">
        <v>101</v>
      </c>
      <c r="F15" s="4">
        <v>200</v>
      </c>
    </row>
    <row r="16" spans="2:8" ht="30" customHeight="1" thickBot="1">
      <c r="B16" s="3" t="s">
        <v>102</v>
      </c>
      <c r="C16" s="4">
        <v>400</v>
      </c>
      <c r="E16" s="3" t="s">
        <v>103</v>
      </c>
      <c r="F16" s="4">
        <v>250</v>
      </c>
    </row>
    <row r="17" spans="2:6" ht="30" customHeight="1" thickBot="1">
      <c r="B17" s="3" t="s">
        <v>91</v>
      </c>
      <c r="C17" s="4">
        <v>50</v>
      </c>
      <c r="E17" s="3" t="s">
        <v>104</v>
      </c>
      <c r="F17" s="4">
        <v>300</v>
      </c>
    </row>
    <row r="18" spans="2:6" ht="30" customHeight="1" thickBot="1">
      <c r="B18" s="3" t="s">
        <v>105</v>
      </c>
      <c r="C18" s="4">
        <v>150</v>
      </c>
      <c r="E18" s="3" t="s">
        <v>106</v>
      </c>
      <c r="F18" s="4">
        <v>600</v>
      </c>
    </row>
    <row r="19" spans="2:6" ht="30" customHeight="1" thickBot="1">
      <c r="B19" s="3" t="s">
        <v>107</v>
      </c>
      <c r="C19" s="4">
        <v>500</v>
      </c>
      <c r="E19" s="3" t="s">
        <v>108</v>
      </c>
      <c r="F19" s="4">
        <v>150</v>
      </c>
    </row>
    <row r="20" spans="2:6" ht="30" customHeight="1" thickBot="1">
      <c r="B20" s="3" t="s">
        <v>109</v>
      </c>
      <c r="C20" s="4">
        <v>300</v>
      </c>
      <c r="E20" s="3" t="s">
        <v>110</v>
      </c>
      <c r="F20" s="4">
        <v>100</v>
      </c>
    </row>
    <row r="21" spans="2:6" ht="30" customHeight="1" thickBot="1">
      <c r="B21" s="3" t="s">
        <v>111</v>
      </c>
      <c r="C21" s="4">
        <v>300</v>
      </c>
      <c r="E21" s="3" t="s">
        <v>112</v>
      </c>
      <c r="F21" s="4">
        <v>400</v>
      </c>
    </row>
    <row r="22" spans="2:6" ht="30" customHeight="1" thickBot="1">
      <c r="B22" s="3" t="s">
        <v>113</v>
      </c>
      <c r="C22" s="4">
        <v>300</v>
      </c>
    </row>
    <row r="23" spans="2:6" ht="30" customHeight="1" thickBot="1">
      <c r="B23" s="3" t="s">
        <v>114</v>
      </c>
      <c r="C23" s="4">
        <v>200</v>
      </c>
    </row>
    <row r="24" spans="2:6" ht="30" customHeight="1" thickBot="1">
      <c r="B24" s="3" t="s">
        <v>115</v>
      </c>
      <c r="C24" s="4">
        <v>100</v>
      </c>
    </row>
  </sheetData>
  <sheetProtection password="BFD0" sheet="1"/>
  <mergeCells count="5">
    <mergeCell ref="B1:C1"/>
    <mergeCell ref="G5:H6"/>
    <mergeCell ref="E1:F1"/>
    <mergeCell ref="E2:F2"/>
    <mergeCell ref="B2:C2"/>
  </mergeCells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4"/>
  <sheetViews>
    <sheetView workbookViewId="0" xr3:uid="{842E5F09-E766-5B8D-85AF-A39847EA96FD}"/>
  </sheetViews>
  <sheetFormatPr defaultRowHeight="12.75"/>
  <cols>
    <col min="1" max="1" width="3.140625" customWidth="1"/>
    <col min="2" max="2" width="11.42578125" customWidth="1"/>
    <col min="3" max="3" width="16.85546875" customWidth="1"/>
    <col min="4" max="4" width="19.5703125" customWidth="1"/>
    <col min="5" max="5" width="2.42578125" customWidth="1"/>
    <col min="6" max="6" width="25.5703125" customWidth="1"/>
    <col min="7" max="7" width="13.7109375" style="14" customWidth="1"/>
    <col min="8" max="8" width="4.42578125" style="14" customWidth="1"/>
    <col min="9" max="9" width="19.42578125" customWidth="1"/>
    <col min="10" max="10" width="13.5703125" style="14" customWidth="1"/>
    <col min="11" max="256" width="11.42578125" customWidth="1"/>
  </cols>
  <sheetData>
    <row r="2" spans="2:10" ht="13.5" thickBot="1"/>
    <row r="3" spans="2:10" ht="13.5" thickBot="1">
      <c r="F3" s="22" t="s">
        <v>116</v>
      </c>
      <c r="G3" s="27" t="s">
        <v>117</v>
      </c>
      <c r="I3" s="22" t="s">
        <v>118</v>
      </c>
      <c r="J3" s="27" t="s">
        <v>117</v>
      </c>
    </row>
    <row r="4" spans="2:10" ht="13.5" thickBot="1">
      <c r="B4" s="177" t="s">
        <v>119</v>
      </c>
      <c r="C4" s="178"/>
      <c r="D4" s="179"/>
      <c r="F4" s="23" t="s">
        <v>120</v>
      </c>
      <c r="G4" s="28" t="s">
        <v>121</v>
      </c>
      <c r="H4" s="21"/>
      <c r="I4" s="23" t="s">
        <v>122</v>
      </c>
      <c r="J4" s="31" t="s">
        <v>123</v>
      </c>
    </row>
    <row r="5" spans="2:10" ht="14.25" thickTop="1" thickBot="1">
      <c r="B5" s="16"/>
      <c r="C5" s="15" t="s">
        <v>124</v>
      </c>
      <c r="D5" s="17" t="s">
        <v>125</v>
      </c>
      <c r="F5" s="169" t="s">
        <v>126</v>
      </c>
      <c r="G5" s="171" t="s">
        <v>127</v>
      </c>
      <c r="I5" s="170" t="s">
        <v>128</v>
      </c>
      <c r="J5" s="176" t="s">
        <v>129</v>
      </c>
    </row>
    <row r="6" spans="2:10" ht="14.25" thickTop="1" thickBot="1">
      <c r="B6" s="167" t="s">
        <v>130</v>
      </c>
      <c r="C6" s="15" t="s">
        <v>131</v>
      </c>
      <c r="D6" s="18">
        <v>0.7</v>
      </c>
      <c r="F6" s="169"/>
      <c r="G6" s="171"/>
      <c r="I6" s="170"/>
      <c r="J6" s="176"/>
    </row>
    <row r="7" spans="2:10" ht="14.25" thickTop="1" thickBot="1">
      <c r="B7" s="180"/>
      <c r="C7" s="15" t="s">
        <v>132</v>
      </c>
      <c r="D7" s="18">
        <v>0.5</v>
      </c>
      <c r="F7" s="24" t="s">
        <v>133</v>
      </c>
      <c r="G7" s="133" t="s">
        <v>134</v>
      </c>
      <c r="H7" s="21"/>
      <c r="I7" s="24" t="s">
        <v>135</v>
      </c>
      <c r="J7" s="132" t="s">
        <v>136</v>
      </c>
    </row>
    <row r="8" spans="2:10" ht="14.25" thickTop="1" thickBot="1">
      <c r="B8" s="181"/>
      <c r="C8" s="15" t="s">
        <v>137</v>
      </c>
      <c r="D8" s="18">
        <v>0.3</v>
      </c>
      <c r="F8" s="24" t="s">
        <v>138</v>
      </c>
      <c r="G8" s="133" t="s">
        <v>139</v>
      </c>
      <c r="H8" s="21"/>
      <c r="I8" s="24" t="s">
        <v>140</v>
      </c>
      <c r="J8" s="32" t="s">
        <v>141</v>
      </c>
    </row>
    <row r="9" spans="2:10" ht="14.25" thickTop="1" thickBot="1">
      <c r="B9" s="167" t="s">
        <v>142</v>
      </c>
      <c r="C9" s="15" t="s">
        <v>132</v>
      </c>
      <c r="D9" s="18">
        <v>0.5</v>
      </c>
      <c r="F9" s="24" t="s">
        <v>143</v>
      </c>
      <c r="G9" s="133" t="s">
        <v>144</v>
      </c>
      <c r="H9" s="21"/>
      <c r="I9" s="30" t="s">
        <v>145</v>
      </c>
      <c r="J9" s="32" t="s">
        <v>146</v>
      </c>
    </row>
    <row r="10" spans="2:10" ht="14.25" thickTop="1" thickBot="1">
      <c r="B10" s="180"/>
      <c r="C10" s="15" t="s">
        <v>147</v>
      </c>
      <c r="D10" s="18">
        <v>0.3</v>
      </c>
      <c r="F10" s="24" t="s">
        <v>148</v>
      </c>
      <c r="G10" s="133" t="s">
        <v>149</v>
      </c>
      <c r="H10" s="21"/>
      <c r="I10" s="30" t="s">
        <v>150</v>
      </c>
      <c r="J10" s="32" t="s">
        <v>141</v>
      </c>
    </row>
    <row r="11" spans="2:10" ht="14.25" thickTop="1" thickBot="1">
      <c r="B11" s="181"/>
      <c r="C11" s="15" t="s">
        <v>151</v>
      </c>
      <c r="D11" s="18">
        <v>0.1</v>
      </c>
      <c r="F11" s="24" t="s">
        <v>152</v>
      </c>
      <c r="G11" s="133" t="s">
        <v>153</v>
      </c>
      <c r="H11" s="21"/>
      <c r="I11" s="30" t="s">
        <v>154</v>
      </c>
      <c r="J11" s="133" t="s">
        <v>146</v>
      </c>
    </row>
    <row r="12" spans="2:10" ht="14.25" thickTop="1" thickBot="1">
      <c r="B12" s="167" t="s">
        <v>155</v>
      </c>
      <c r="C12" s="15" t="s">
        <v>156</v>
      </c>
      <c r="D12" s="18">
        <v>0.3</v>
      </c>
      <c r="F12" s="24" t="s">
        <v>157</v>
      </c>
      <c r="G12" s="133" t="s">
        <v>139</v>
      </c>
      <c r="H12" s="21"/>
      <c r="I12" s="30" t="s">
        <v>158</v>
      </c>
      <c r="J12" s="133" t="s">
        <v>141</v>
      </c>
    </row>
    <row r="13" spans="2:10" ht="14.25" thickTop="1" thickBot="1">
      <c r="B13" s="168"/>
      <c r="C13" s="19" t="s">
        <v>151</v>
      </c>
      <c r="D13" s="20">
        <v>0.1</v>
      </c>
      <c r="F13" s="25" t="s">
        <v>159</v>
      </c>
      <c r="G13" s="132" t="s">
        <v>160</v>
      </c>
      <c r="I13" s="30" t="s">
        <v>161</v>
      </c>
      <c r="J13" s="132" t="s">
        <v>162</v>
      </c>
    </row>
    <row r="14" spans="2:10">
      <c r="F14" s="25" t="s">
        <v>163</v>
      </c>
      <c r="G14" s="132" t="s">
        <v>164</v>
      </c>
      <c r="I14" s="30" t="s">
        <v>165</v>
      </c>
      <c r="J14" s="132" t="s">
        <v>141</v>
      </c>
    </row>
    <row r="15" spans="2:10">
      <c r="F15" s="25" t="s">
        <v>166</v>
      </c>
      <c r="G15" s="132" t="s">
        <v>139</v>
      </c>
      <c r="I15" s="25" t="s">
        <v>167</v>
      </c>
      <c r="J15" s="132" t="s">
        <v>136</v>
      </c>
    </row>
    <row r="16" spans="2:10">
      <c r="F16" s="25" t="s">
        <v>168</v>
      </c>
      <c r="G16" s="132" t="s">
        <v>169</v>
      </c>
      <c r="I16" s="25" t="s">
        <v>170</v>
      </c>
      <c r="J16" s="132" t="s">
        <v>171</v>
      </c>
    </row>
    <row r="17" spans="6:10">
      <c r="F17" s="25" t="s">
        <v>172</v>
      </c>
      <c r="G17" s="132" t="s">
        <v>139</v>
      </c>
      <c r="I17" s="170" t="s">
        <v>173</v>
      </c>
      <c r="J17" s="171" t="s">
        <v>174</v>
      </c>
    </row>
    <row r="18" spans="6:10">
      <c r="F18" s="25" t="s">
        <v>175</v>
      </c>
      <c r="G18" s="132" t="s">
        <v>176</v>
      </c>
      <c r="I18" s="170"/>
      <c r="J18" s="171"/>
    </row>
    <row r="19" spans="6:10">
      <c r="F19" s="25" t="s">
        <v>177</v>
      </c>
      <c r="G19" s="132" t="s">
        <v>178</v>
      </c>
      <c r="I19" s="25" t="s">
        <v>179</v>
      </c>
      <c r="J19" s="132" t="s">
        <v>180</v>
      </c>
    </row>
    <row r="20" spans="6:10" ht="13.5" thickBot="1">
      <c r="F20" s="26" t="s">
        <v>181</v>
      </c>
      <c r="G20" s="29" t="s">
        <v>182</v>
      </c>
      <c r="I20" s="172" t="s">
        <v>183</v>
      </c>
      <c r="J20" s="174" t="s">
        <v>184</v>
      </c>
    </row>
    <row r="21" spans="6:10" ht="13.5" thickBot="1">
      <c r="I21" s="173"/>
      <c r="J21" s="175"/>
    </row>
    <row r="23" spans="6:10">
      <c r="F23" s="166" t="s">
        <v>185</v>
      </c>
      <c r="G23" s="166"/>
      <c r="H23" s="166"/>
      <c r="I23" s="166"/>
      <c r="J23" s="166"/>
    </row>
    <row r="24" spans="6:10">
      <c r="F24" s="166" t="s">
        <v>186</v>
      </c>
      <c r="G24" s="166"/>
      <c r="H24" s="166"/>
      <c r="I24" s="166"/>
      <c r="J24" s="166"/>
    </row>
  </sheetData>
  <sheetProtection password="BFD0" sheet="1"/>
  <mergeCells count="14">
    <mergeCell ref="B4:D4"/>
    <mergeCell ref="B6:B8"/>
    <mergeCell ref="B9:B11"/>
    <mergeCell ref="F23:J23"/>
    <mergeCell ref="F24:J24"/>
    <mergeCell ref="B12:B13"/>
    <mergeCell ref="F5:F6"/>
    <mergeCell ref="I17:I18"/>
    <mergeCell ref="J17:J18"/>
    <mergeCell ref="I20:I21"/>
    <mergeCell ref="J20:J21"/>
    <mergeCell ref="G5:G6"/>
    <mergeCell ref="I5:I6"/>
    <mergeCell ref="J5:J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2.75"/>
  <cols>
    <col min="1" max="256" width="11.42578125" customWidth="1"/>
  </cols>
  <sheetData/>
  <sheetProtection password="BFD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10" zoomScaleNormal="110" workbookViewId="0" xr3:uid="{F9CF3CF3-643B-5BE6-8B46-32C596A47465}"/>
  </sheetViews>
  <sheetFormatPr defaultRowHeight="12.75"/>
  <cols>
    <col min="1" max="256" width="11.42578125" customWidth="1"/>
  </cols>
  <sheetData/>
  <sheetProtection password="BFD0" sheet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J57"/>
  <sheetViews>
    <sheetView zoomScale="86" zoomScaleNormal="86" workbookViewId="0" xr3:uid="{78B4E459-6924-5F8B-B7BA-2DD04133E49E}">
      <selection activeCell="B2" sqref="B2:E2"/>
    </sheetView>
  </sheetViews>
  <sheetFormatPr defaultRowHeight="12.75"/>
  <cols>
    <col min="1" max="1" width="2.7109375" customWidth="1"/>
    <col min="2" max="4" width="11.42578125" customWidth="1"/>
    <col min="5" max="5" width="15.5703125" customWidth="1"/>
    <col min="6" max="6" width="4.28515625" customWidth="1"/>
    <col min="7" max="256" width="11.42578125" customWidth="1"/>
  </cols>
  <sheetData>
    <row r="2" spans="2:10" ht="25.5" customHeight="1">
      <c r="B2" s="182" t="s">
        <v>187</v>
      </c>
      <c r="C2" s="183"/>
      <c r="D2" s="183"/>
      <c r="E2" s="183"/>
      <c r="G2" s="184" t="s">
        <v>188</v>
      </c>
      <c r="H2" s="185"/>
      <c r="I2" s="185"/>
      <c r="J2" s="185"/>
    </row>
    <row r="3" spans="2:10">
      <c r="B3" s="39"/>
      <c r="C3" s="40"/>
      <c r="D3" s="40"/>
      <c r="E3" s="41"/>
      <c r="G3" s="39"/>
      <c r="H3" s="40"/>
      <c r="I3" s="40"/>
      <c r="J3" s="41"/>
    </row>
    <row r="4" spans="2:10">
      <c r="B4" s="42" t="s">
        <v>189</v>
      </c>
      <c r="C4" s="36" t="s">
        <v>190</v>
      </c>
      <c r="D4" s="36" t="s">
        <v>191</v>
      </c>
      <c r="E4" s="43" t="s">
        <v>192</v>
      </c>
      <c r="G4" s="42" t="s">
        <v>189</v>
      </c>
      <c r="H4" s="36" t="s">
        <v>190</v>
      </c>
      <c r="I4" s="36" t="s">
        <v>191</v>
      </c>
      <c r="J4" s="43" t="s">
        <v>192</v>
      </c>
    </row>
    <row r="5" spans="2:10">
      <c r="B5" s="44" t="s">
        <v>193</v>
      </c>
      <c r="C5" s="37" t="s">
        <v>194</v>
      </c>
      <c r="D5" s="37" t="s">
        <v>195</v>
      </c>
      <c r="E5" s="45" t="s">
        <v>196</v>
      </c>
      <c r="G5" s="44" t="s">
        <v>197</v>
      </c>
      <c r="H5" s="37" t="s">
        <v>198</v>
      </c>
      <c r="I5" s="37" t="s">
        <v>199</v>
      </c>
      <c r="J5" s="45" t="s">
        <v>200</v>
      </c>
    </row>
    <row r="6" spans="2:10" ht="22.5" customHeight="1">
      <c r="B6" s="46" t="s">
        <v>193</v>
      </c>
      <c r="C6" s="38" t="s">
        <v>201</v>
      </c>
      <c r="D6" s="38" t="s">
        <v>202</v>
      </c>
      <c r="E6" s="47" t="s">
        <v>203</v>
      </c>
      <c r="G6" s="46" t="s">
        <v>204</v>
      </c>
      <c r="H6" s="38" t="s">
        <v>205</v>
      </c>
      <c r="I6" s="38" t="s">
        <v>206</v>
      </c>
      <c r="J6" s="47" t="s">
        <v>207</v>
      </c>
    </row>
    <row r="7" spans="2:10" ht="22.5" customHeight="1">
      <c r="B7" s="44" t="s">
        <v>208</v>
      </c>
      <c r="C7" s="37" t="s">
        <v>209</v>
      </c>
      <c r="D7" s="37" t="s">
        <v>202</v>
      </c>
      <c r="E7" s="45" t="s">
        <v>203</v>
      </c>
      <c r="G7" s="44" t="s">
        <v>210</v>
      </c>
      <c r="H7" s="37" t="s">
        <v>205</v>
      </c>
      <c r="I7" s="37" t="s">
        <v>206</v>
      </c>
      <c r="J7" s="45" t="s">
        <v>196</v>
      </c>
    </row>
    <row r="8" spans="2:10">
      <c r="B8" s="46" t="s">
        <v>208</v>
      </c>
      <c r="C8" s="38" t="s">
        <v>211</v>
      </c>
      <c r="D8" s="38" t="s">
        <v>212</v>
      </c>
      <c r="E8" s="47" t="s">
        <v>196</v>
      </c>
      <c r="G8" s="46" t="s">
        <v>210</v>
      </c>
      <c r="H8" s="38" t="s">
        <v>213</v>
      </c>
      <c r="I8" s="38" t="s">
        <v>206</v>
      </c>
      <c r="J8" s="47" t="s">
        <v>214</v>
      </c>
    </row>
    <row r="9" spans="2:10" ht="22.5">
      <c r="B9" s="44" t="s">
        <v>215</v>
      </c>
      <c r="C9" s="37" t="s">
        <v>216</v>
      </c>
      <c r="D9" s="37" t="s">
        <v>217</v>
      </c>
      <c r="E9" s="45" t="s">
        <v>218</v>
      </c>
      <c r="G9" s="44" t="s">
        <v>219</v>
      </c>
      <c r="H9" s="37" t="s">
        <v>220</v>
      </c>
      <c r="I9" s="37" t="s">
        <v>202</v>
      </c>
      <c r="J9" s="45" t="s">
        <v>196</v>
      </c>
    </row>
    <row r="10" spans="2:10" ht="33.75" customHeight="1">
      <c r="B10" s="46" t="s">
        <v>215</v>
      </c>
      <c r="C10" s="38" t="s">
        <v>216</v>
      </c>
      <c r="D10" s="38" t="s">
        <v>221</v>
      </c>
      <c r="E10" s="47" t="s">
        <v>222</v>
      </c>
      <c r="G10" s="46" t="s">
        <v>223</v>
      </c>
      <c r="H10" s="38" t="s">
        <v>224</v>
      </c>
      <c r="I10" s="38" t="s">
        <v>206</v>
      </c>
      <c r="J10" s="47" t="s">
        <v>196</v>
      </c>
    </row>
    <row r="11" spans="2:10" ht="22.5" customHeight="1">
      <c r="B11" s="44" t="s">
        <v>197</v>
      </c>
      <c r="C11" s="37" t="s">
        <v>225</v>
      </c>
      <c r="D11" s="37" t="s">
        <v>217</v>
      </c>
      <c r="E11" s="45" t="s">
        <v>203</v>
      </c>
      <c r="G11" s="44" t="s">
        <v>226</v>
      </c>
      <c r="H11" s="37" t="s">
        <v>227</v>
      </c>
      <c r="I11" s="37" t="s">
        <v>206</v>
      </c>
      <c r="J11" s="45" t="s">
        <v>196</v>
      </c>
    </row>
    <row r="12" spans="2:10">
      <c r="B12" s="46" t="s">
        <v>197</v>
      </c>
      <c r="C12" s="38" t="s">
        <v>228</v>
      </c>
      <c r="D12" s="38" t="s">
        <v>217</v>
      </c>
      <c r="E12" s="47" t="s">
        <v>196</v>
      </c>
      <c r="G12" s="51" t="s">
        <v>229</v>
      </c>
      <c r="H12" s="52" t="s">
        <v>230</v>
      </c>
      <c r="I12" s="52" t="s">
        <v>206</v>
      </c>
      <c r="J12" s="53" t="s">
        <v>214</v>
      </c>
    </row>
    <row r="13" spans="2:10">
      <c r="B13" s="44" t="s">
        <v>197</v>
      </c>
      <c r="C13" s="37" t="s">
        <v>228</v>
      </c>
      <c r="D13" s="37" t="s">
        <v>231</v>
      </c>
      <c r="E13" s="45" t="s">
        <v>214</v>
      </c>
    </row>
    <row r="14" spans="2:10" ht="33.75" customHeight="1">
      <c r="B14" s="46" t="s">
        <v>204</v>
      </c>
      <c r="C14" s="38" t="s">
        <v>232</v>
      </c>
      <c r="D14" s="38" t="s">
        <v>233</v>
      </c>
      <c r="E14" s="47" t="s">
        <v>234</v>
      </c>
    </row>
    <row r="15" spans="2:10" ht="22.5">
      <c r="B15" s="44" t="s">
        <v>210</v>
      </c>
      <c r="C15" s="37" t="s">
        <v>235</v>
      </c>
      <c r="D15" s="37" t="s">
        <v>217</v>
      </c>
      <c r="E15" s="45" t="s">
        <v>236</v>
      </c>
    </row>
    <row r="16" spans="2:10" ht="33.75" customHeight="1">
      <c r="B16" s="46" t="s">
        <v>210</v>
      </c>
      <c r="C16" s="38" t="s">
        <v>237</v>
      </c>
      <c r="D16" s="38" t="s">
        <v>238</v>
      </c>
      <c r="E16" s="47" t="s">
        <v>239</v>
      </c>
    </row>
    <row r="17" spans="2:5" ht="33.75">
      <c r="B17" s="44" t="s">
        <v>210</v>
      </c>
      <c r="C17" s="37" t="s">
        <v>237</v>
      </c>
      <c r="D17" s="37" t="s">
        <v>233</v>
      </c>
      <c r="E17" s="45" t="s">
        <v>240</v>
      </c>
    </row>
    <row r="18" spans="2:5" ht="45" customHeight="1">
      <c r="B18" s="46" t="s">
        <v>210</v>
      </c>
      <c r="C18" s="38" t="s">
        <v>241</v>
      </c>
      <c r="D18" s="38" t="s">
        <v>233</v>
      </c>
      <c r="E18" s="47" t="s">
        <v>242</v>
      </c>
    </row>
    <row r="19" spans="2:5">
      <c r="B19" s="44" t="s">
        <v>243</v>
      </c>
      <c r="C19" s="37" t="s">
        <v>241</v>
      </c>
      <c r="D19" s="37" t="s">
        <v>244</v>
      </c>
      <c r="E19" s="45" t="s">
        <v>245</v>
      </c>
    </row>
    <row r="20" spans="2:5" ht="33.75" customHeight="1">
      <c r="B20" s="46" t="s">
        <v>243</v>
      </c>
      <c r="C20" s="38" t="s">
        <v>246</v>
      </c>
      <c r="D20" s="38" t="s">
        <v>247</v>
      </c>
      <c r="E20" s="47" t="s">
        <v>222</v>
      </c>
    </row>
    <row r="21" spans="2:5" ht="22.5">
      <c r="B21" s="44" t="s">
        <v>243</v>
      </c>
      <c r="C21" s="37" t="s">
        <v>248</v>
      </c>
      <c r="D21" s="37" t="s">
        <v>231</v>
      </c>
      <c r="E21" s="45" t="s">
        <v>218</v>
      </c>
    </row>
    <row r="22" spans="2:5">
      <c r="B22" s="46" t="s">
        <v>249</v>
      </c>
      <c r="C22" s="38" t="s">
        <v>250</v>
      </c>
      <c r="D22" s="38" t="s">
        <v>231</v>
      </c>
      <c r="E22" s="47" t="s">
        <v>251</v>
      </c>
    </row>
    <row r="23" spans="2:5" ht="33.75">
      <c r="B23" s="44" t="s">
        <v>219</v>
      </c>
      <c r="C23" s="37" t="s">
        <v>252</v>
      </c>
      <c r="D23" s="37" t="s">
        <v>231</v>
      </c>
      <c r="E23" s="45" t="s">
        <v>253</v>
      </c>
    </row>
    <row r="24" spans="2:5" ht="45" customHeight="1">
      <c r="B24" s="46" t="s">
        <v>219</v>
      </c>
      <c r="C24" s="38" t="s">
        <v>254</v>
      </c>
      <c r="D24" s="38" t="s">
        <v>195</v>
      </c>
      <c r="E24" s="47" t="s">
        <v>255</v>
      </c>
    </row>
    <row r="25" spans="2:5" ht="22.5" customHeight="1">
      <c r="B25" s="44" t="s">
        <v>219</v>
      </c>
      <c r="C25" s="37" t="s">
        <v>250</v>
      </c>
      <c r="D25" s="37" t="s">
        <v>206</v>
      </c>
      <c r="E25" s="45" t="s">
        <v>256</v>
      </c>
    </row>
    <row r="26" spans="2:5">
      <c r="B26" s="46" t="s">
        <v>219</v>
      </c>
      <c r="C26" s="38" t="s">
        <v>257</v>
      </c>
      <c r="D26" s="38" t="s">
        <v>231</v>
      </c>
      <c r="E26" s="47" t="s">
        <v>214</v>
      </c>
    </row>
    <row r="27" spans="2:5">
      <c r="B27" s="44" t="s">
        <v>219</v>
      </c>
      <c r="C27" s="37" t="s">
        <v>258</v>
      </c>
      <c r="D27" s="37" t="s">
        <v>231</v>
      </c>
      <c r="E27" s="45" t="s">
        <v>259</v>
      </c>
    </row>
    <row r="28" spans="2:5">
      <c r="B28" s="46" t="s">
        <v>219</v>
      </c>
      <c r="C28" s="38" t="s">
        <v>260</v>
      </c>
      <c r="D28" s="38" t="s">
        <v>231</v>
      </c>
      <c r="E28" s="47" t="s">
        <v>196</v>
      </c>
    </row>
    <row r="29" spans="2:5" ht="22.5" customHeight="1">
      <c r="B29" s="44" t="s">
        <v>219</v>
      </c>
      <c r="C29" s="37" t="s">
        <v>261</v>
      </c>
      <c r="D29" s="37" t="s">
        <v>231</v>
      </c>
      <c r="E29" s="45" t="s">
        <v>203</v>
      </c>
    </row>
    <row r="30" spans="2:5" ht="33.75" customHeight="1">
      <c r="B30" s="46" t="s">
        <v>219</v>
      </c>
      <c r="C30" s="38" t="s">
        <v>220</v>
      </c>
      <c r="D30" s="38" t="s">
        <v>231</v>
      </c>
      <c r="E30" s="47" t="s">
        <v>262</v>
      </c>
    </row>
    <row r="31" spans="2:5" ht="22.5" customHeight="1">
      <c r="B31" s="44" t="s">
        <v>219</v>
      </c>
      <c r="C31" s="37" t="s">
        <v>263</v>
      </c>
      <c r="D31" s="37" t="s">
        <v>231</v>
      </c>
      <c r="E31" s="45" t="s">
        <v>264</v>
      </c>
    </row>
    <row r="32" spans="2:5" ht="22.5" customHeight="1">
      <c r="B32" s="46" t="s">
        <v>223</v>
      </c>
      <c r="C32" s="38" t="s">
        <v>265</v>
      </c>
      <c r="D32" s="38" t="s">
        <v>217</v>
      </c>
      <c r="E32" s="47" t="s">
        <v>266</v>
      </c>
    </row>
    <row r="33" spans="2:5">
      <c r="B33" s="44" t="s">
        <v>223</v>
      </c>
      <c r="C33" s="37" t="s">
        <v>267</v>
      </c>
      <c r="D33" s="37" t="s">
        <v>268</v>
      </c>
      <c r="E33" s="45" t="s">
        <v>214</v>
      </c>
    </row>
    <row r="34" spans="2:5">
      <c r="B34" s="46" t="s">
        <v>223</v>
      </c>
      <c r="C34" s="38" t="s">
        <v>269</v>
      </c>
      <c r="D34" s="38" t="s">
        <v>268</v>
      </c>
      <c r="E34" s="47" t="s">
        <v>196</v>
      </c>
    </row>
    <row r="35" spans="2:5" ht="22.5" customHeight="1">
      <c r="B35" s="44" t="s">
        <v>223</v>
      </c>
      <c r="C35" s="37" t="s">
        <v>269</v>
      </c>
      <c r="D35" s="37" t="s">
        <v>268</v>
      </c>
      <c r="E35" s="45" t="s">
        <v>203</v>
      </c>
    </row>
    <row r="36" spans="2:5" ht="33.75" customHeight="1">
      <c r="B36" s="46" t="s">
        <v>223</v>
      </c>
      <c r="C36" s="38" t="s">
        <v>270</v>
      </c>
      <c r="D36" s="38" t="s">
        <v>268</v>
      </c>
      <c r="E36" s="47" t="s">
        <v>262</v>
      </c>
    </row>
    <row r="37" spans="2:5" ht="33.75" customHeight="1">
      <c r="B37" s="44" t="s">
        <v>271</v>
      </c>
      <c r="C37" s="37" t="s">
        <v>272</v>
      </c>
      <c r="D37" s="37" t="s">
        <v>273</v>
      </c>
      <c r="E37" s="45" t="s">
        <v>262</v>
      </c>
    </row>
    <row r="38" spans="2:5">
      <c r="B38" s="46" t="s">
        <v>274</v>
      </c>
      <c r="C38" s="38" t="s">
        <v>275</v>
      </c>
      <c r="D38" s="38" t="s">
        <v>276</v>
      </c>
      <c r="E38" s="47" t="s">
        <v>245</v>
      </c>
    </row>
    <row r="39" spans="2:5" ht="22.5">
      <c r="B39" s="44" t="s">
        <v>226</v>
      </c>
      <c r="C39" s="37" t="s">
        <v>277</v>
      </c>
      <c r="D39" s="37" t="s">
        <v>268</v>
      </c>
      <c r="E39" s="45" t="s">
        <v>218</v>
      </c>
    </row>
    <row r="40" spans="2:5" ht="33.75" customHeight="1">
      <c r="B40" s="46" t="s">
        <v>278</v>
      </c>
      <c r="C40" s="38" t="s">
        <v>272</v>
      </c>
      <c r="D40" s="38" t="s">
        <v>279</v>
      </c>
      <c r="E40" s="47" t="s">
        <v>280</v>
      </c>
    </row>
    <row r="41" spans="2:5" ht="45" customHeight="1">
      <c r="B41" s="44" t="s">
        <v>229</v>
      </c>
      <c r="C41" s="37" t="s">
        <v>281</v>
      </c>
      <c r="D41" s="37" t="s">
        <v>279</v>
      </c>
      <c r="E41" s="45" t="s">
        <v>282</v>
      </c>
    </row>
    <row r="42" spans="2:5" ht="22.5" customHeight="1">
      <c r="B42" s="46" t="s">
        <v>229</v>
      </c>
      <c r="C42" s="38" t="s">
        <v>283</v>
      </c>
      <c r="D42" s="38" t="s">
        <v>217</v>
      </c>
      <c r="E42" s="47" t="s">
        <v>266</v>
      </c>
    </row>
    <row r="43" spans="2:5">
      <c r="B43" s="44" t="s">
        <v>229</v>
      </c>
      <c r="C43" s="37" t="s">
        <v>284</v>
      </c>
      <c r="D43" s="37" t="s">
        <v>268</v>
      </c>
      <c r="E43" s="45" t="s">
        <v>196</v>
      </c>
    </row>
    <row r="44" spans="2:5" ht="33.75">
      <c r="B44" s="46" t="s">
        <v>229</v>
      </c>
      <c r="C44" s="38" t="s">
        <v>285</v>
      </c>
      <c r="D44" s="38" t="s">
        <v>279</v>
      </c>
      <c r="E44" s="47" t="s">
        <v>286</v>
      </c>
    </row>
    <row r="45" spans="2:5">
      <c r="B45" s="44" t="s">
        <v>229</v>
      </c>
      <c r="C45" s="37" t="s">
        <v>287</v>
      </c>
      <c r="D45" s="37" t="s">
        <v>268</v>
      </c>
      <c r="E45" s="45" t="s">
        <v>259</v>
      </c>
    </row>
    <row r="46" spans="2:5" ht="22.5" customHeight="1">
      <c r="B46" s="46" t="s">
        <v>229</v>
      </c>
      <c r="C46" s="38" t="s">
        <v>288</v>
      </c>
      <c r="D46" s="38" t="s">
        <v>268</v>
      </c>
      <c r="E46" s="47" t="s">
        <v>203</v>
      </c>
    </row>
    <row r="47" spans="2:5">
      <c r="B47" s="44" t="s">
        <v>229</v>
      </c>
      <c r="C47" s="37" t="s">
        <v>289</v>
      </c>
      <c r="D47" s="37" t="s">
        <v>268</v>
      </c>
      <c r="E47" s="45" t="s">
        <v>214</v>
      </c>
    </row>
    <row r="48" spans="2:5" ht="22.5" customHeight="1">
      <c r="B48" s="46" t="s">
        <v>229</v>
      </c>
      <c r="C48" s="38" t="s">
        <v>290</v>
      </c>
      <c r="D48" s="38" t="s">
        <v>268</v>
      </c>
      <c r="E48" s="47" t="s">
        <v>264</v>
      </c>
    </row>
    <row r="49" spans="2:5">
      <c r="B49" s="44" t="s">
        <v>291</v>
      </c>
      <c r="C49" s="37" t="s">
        <v>292</v>
      </c>
      <c r="D49" s="37" t="s">
        <v>268</v>
      </c>
      <c r="E49" s="45" t="s">
        <v>214</v>
      </c>
    </row>
    <row r="50" spans="2:5">
      <c r="B50" s="46" t="s">
        <v>291</v>
      </c>
      <c r="C50" s="38" t="s">
        <v>293</v>
      </c>
      <c r="D50" s="38" t="s">
        <v>268</v>
      </c>
      <c r="E50" s="47" t="s">
        <v>294</v>
      </c>
    </row>
    <row r="51" spans="2:5">
      <c r="B51" s="44" t="s">
        <v>291</v>
      </c>
      <c r="C51" s="37" t="s">
        <v>295</v>
      </c>
      <c r="D51" s="37" t="s">
        <v>268</v>
      </c>
      <c r="E51" s="45" t="s">
        <v>196</v>
      </c>
    </row>
    <row r="52" spans="2:5" ht="22.5">
      <c r="B52" s="46" t="s">
        <v>296</v>
      </c>
      <c r="C52" s="38" t="s">
        <v>297</v>
      </c>
      <c r="D52" s="38" t="s">
        <v>279</v>
      </c>
      <c r="E52" s="47" t="s">
        <v>298</v>
      </c>
    </row>
    <row r="53" spans="2:5" ht="22.5">
      <c r="B53" s="44" t="s">
        <v>296</v>
      </c>
      <c r="C53" s="37" t="s">
        <v>299</v>
      </c>
      <c r="D53" s="37" t="s">
        <v>279</v>
      </c>
      <c r="E53" s="45" t="s">
        <v>300</v>
      </c>
    </row>
    <row r="54" spans="2:5">
      <c r="B54" s="46" t="s">
        <v>296</v>
      </c>
      <c r="C54" s="38" t="s">
        <v>301</v>
      </c>
      <c r="D54" s="38" t="s">
        <v>231</v>
      </c>
      <c r="E54" s="47" t="s">
        <v>279</v>
      </c>
    </row>
    <row r="55" spans="2:5">
      <c r="B55" s="44" t="s">
        <v>296</v>
      </c>
      <c r="C55" s="37" t="s">
        <v>302</v>
      </c>
      <c r="D55" s="37" t="s">
        <v>268</v>
      </c>
      <c r="E55" s="45" t="s">
        <v>279</v>
      </c>
    </row>
    <row r="56" spans="2:5">
      <c r="B56" s="46" t="s">
        <v>296</v>
      </c>
      <c r="C56" s="38" t="s">
        <v>303</v>
      </c>
      <c r="D56" s="38" t="s">
        <v>268</v>
      </c>
      <c r="E56" s="47" t="s">
        <v>264</v>
      </c>
    </row>
    <row r="57" spans="2:5">
      <c r="B57" s="48" t="s">
        <v>304</v>
      </c>
      <c r="C57" s="49" t="s">
        <v>305</v>
      </c>
      <c r="D57" s="49" t="s">
        <v>268</v>
      </c>
      <c r="E57" s="50" t="s">
        <v>196</v>
      </c>
    </row>
  </sheetData>
  <sheetProtection password="BFD0" sheet="1"/>
  <mergeCells count="2">
    <mergeCell ref="B2:E2"/>
    <mergeCell ref="G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33"/>
  <sheetViews>
    <sheetView zoomScale="87" zoomScaleNormal="87" workbookViewId="0" xr3:uid="{9B253EF2-77E0-53E3-AE26-4D66ECD923F3}"/>
  </sheetViews>
  <sheetFormatPr defaultRowHeight="15"/>
  <cols>
    <col min="1" max="1" width="11.42578125" customWidth="1"/>
    <col min="2" max="2" width="22.140625" customWidth="1"/>
    <col min="3" max="3" width="17.42578125" style="35" customWidth="1"/>
    <col min="4" max="4" width="23.5703125" style="35" customWidth="1"/>
    <col min="5" max="5" width="13.140625" customWidth="1"/>
    <col min="6" max="256" width="11.42578125" customWidth="1"/>
  </cols>
  <sheetData>
    <row r="2" spans="1:5" ht="41.25" customHeight="1">
      <c r="B2" s="192" t="s">
        <v>306</v>
      </c>
      <c r="C2" s="192"/>
      <c r="D2" s="192"/>
      <c r="E2" s="103"/>
    </row>
    <row r="4" spans="1:5" ht="20.100000000000001" customHeight="1">
      <c r="A4" s="96"/>
      <c r="B4" s="99"/>
      <c r="C4" s="99"/>
      <c r="D4" s="97"/>
      <c r="E4" s="96"/>
    </row>
    <row r="5" spans="1:5" ht="20.100000000000001" customHeight="1">
      <c r="A5" s="96"/>
      <c r="B5" s="99"/>
      <c r="C5" s="99"/>
      <c r="D5" s="97"/>
      <c r="E5" s="96"/>
    </row>
    <row r="6" spans="1:5" ht="20.100000000000001" customHeight="1">
      <c r="A6" s="96"/>
      <c r="B6" s="98"/>
      <c r="C6" s="98"/>
      <c r="D6" s="98"/>
      <c r="E6" s="96"/>
    </row>
    <row r="7" spans="1:5" ht="20.100000000000001" customHeight="1">
      <c r="A7" s="96"/>
      <c r="B7" s="98"/>
      <c r="C7" s="98"/>
      <c r="D7" s="98"/>
      <c r="E7" s="96"/>
    </row>
    <row r="8" spans="1:5" ht="20.100000000000001" customHeight="1">
      <c r="A8" s="96"/>
      <c r="B8" s="98"/>
      <c r="C8" s="98"/>
      <c r="D8" s="98"/>
      <c r="E8" s="96"/>
    </row>
    <row r="9" spans="1:5" ht="20.100000000000001" customHeight="1"/>
    <row r="10" spans="1:5" ht="15.75" thickBot="1"/>
    <row r="11" spans="1:5" ht="15" customHeight="1">
      <c r="B11" s="100"/>
      <c r="C11" s="101" t="s">
        <v>307</v>
      </c>
      <c r="D11" s="102"/>
    </row>
    <row r="12" spans="1:5" ht="30" customHeight="1">
      <c r="B12" s="186" t="s">
        <v>308</v>
      </c>
      <c r="C12" s="187"/>
      <c r="D12" s="188"/>
    </row>
    <row r="13" spans="1:5" ht="30" customHeight="1">
      <c r="B13" s="186" t="s">
        <v>309</v>
      </c>
      <c r="C13" s="187"/>
      <c r="D13" s="188"/>
    </row>
    <row r="14" spans="1:5" ht="30" customHeight="1">
      <c r="B14" s="186" t="s">
        <v>310</v>
      </c>
      <c r="C14" s="187"/>
      <c r="D14" s="188"/>
    </row>
    <row r="15" spans="1:5" ht="30" customHeight="1">
      <c r="B15" s="186" t="s">
        <v>311</v>
      </c>
      <c r="C15" s="187"/>
      <c r="D15" s="188"/>
    </row>
    <row r="16" spans="1:5" ht="30" customHeight="1">
      <c r="B16" s="186" t="s">
        <v>312</v>
      </c>
      <c r="C16" s="187"/>
      <c r="D16" s="188"/>
    </row>
    <row r="17" spans="2:4" ht="30" customHeight="1" thickBot="1">
      <c r="B17" s="189" t="s">
        <v>313</v>
      </c>
      <c r="C17" s="190"/>
      <c r="D17" s="191"/>
    </row>
    <row r="18" spans="2:4" ht="15" customHeight="1"/>
    <row r="19" spans="2:4" ht="15" customHeight="1"/>
    <row r="20" spans="2:4" ht="15" customHeight="1"/>
    <row r="21" spans="2:4" ht="15" customHeight="1"/>
    <row r="22" spans="2:4" ht="15" customHeight="1"/>
    <row r="23" spans="2:4" ht="15" customHeight="1"/>
    <row r="24" spans="2:4" ht="15" customHeight="1"/>
    <row r="25" spans="2:4" ht="15" customHeight="1"/>
    <row r="26" spans="2:4" ht="15" customHeight="1"/>
    <row r="27" spans="2:4" ht="15" customHeight="1"/>
    <row r="28" spans="2:4" ht="15" customHeight="1"/>
    <row r="29" spans="2:4" ht="15" customHeight="1"/>
    <row r="30" spans="2:4" ht="15" customHeight="1"/>
    <row r="31" spans="2:4" ht="15" customHeight="1"/>
    <row r="32" spans="2:4" ht="15" customHeight="1"/>
    <row r="33" ht="15" customHeight="1"/>
  </sheetData>
  <sheetProtection password="BFD0" sheet="1"/>
  <mergeCells count="7">
    <mergeCell ref="B16:D16"/>
    <mergeCell ref="B17:D17"/>
    <mergeCell ref="B12:D12"/>
    <mergeCell ref="B13:D13"/>
    <mergeCell ref="B2:D2"/>
    <mergeCell ref="B14:D14"/>
    <mergeCell ref="B15:D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 xr3:uid="{85D5C41F-068E-5C55-9968-509E7C2A5619}"/>
  </sheetViews>
  <sheetFormatPr defaultRowHeight="12.75"/>
  <cols>
    <col min="1" max="256" width="11.42578125" customWidth="1"/>
  </cols>
  <sheetData/>
  <sheetProtection password="BFD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1"/>
  <sheetViews>
    <sheetView workbookViewId="0" xr3:uid="{44B22561-5205-5C8A-B808-2C70100D228F}">
      <selection activeCell="H22" sqref="H22"/>
    </sheetView>
  </sheetViews>
  <sheetFormatPr defaultRowHeight="12.75"/>
  <cols>
    <col min="1" max="1" width="11.42578125" customWidth="1"/>
    <col min="2" max="2" width="12.7109375" customWidth="1"/>
    <col min="3" max="3" width="12.42578125" customWidth="1"/>
    <col min="4" max="4" width="12.5703125" customWidth="1"/>
    <col min="5" max="5" width="13.140625" customWidth="1"/>
    <col min="6" max="256" width="11.42578125" customWidth="1"/>
  </cols>
  <sheetData>
    <row r="2" spans="2:9" ht="15">
      <c r="B2" s="196" t="s">
        <v>314</v>
      </c>
      <c r="C2" s="196"/>
      <c r="D2" s="196"/>
      <c r="E2" s="196"/>
      <c r="F2" s="196"/>
      <c r="G2" s="196"/>
      <c r="H2" s="196"/>
      <c r="I2" s="196"/>
    </row>
    <row r="3" spans="2:9">
      <c r="B3" s="197" t="s">
        <v>315</v>
      </c>
      <c r="C3" s="197"/>
      <c r="D3" s="197"/>
      <c r="E3" s="197"/>
      <c r="F3" s="197"/>
      <c r="G3" s="197"/>
      <c r="H3" s="197"/>
      <c r="I3" s="197"/>
    </row>
    <row r="4" spans="2:9" ht="12.75" customHeight="1">
      <c r="B4" s="201" t="s">
        <v>316</v>
      </c>
      <c r="C4" s="201"/>
      <c r="D4" s="201"/>
      <c r="E4" s="201"/>
      <c r="F4" s="201"/>
      <c r="G4" s="201"/>
      <c r="H4" s="201"/>
      <c r="I4" s="201"/>
    </row>
    <row r="5" spans="2:9">
      <c r="B5" s="201"/>
      <c r="C5" s="201"/>
      <c r="D5" s="201"/>
      <c r="E5" s="201"/>
      <c r="F5" s="201"/>
      <c r="G5" s="201"/>
      <c r="H5" s="201"/>
      <c r="I5" s="201"/>
    </row>
    <row r="6" spans="2:9">
      <c r="B6" s="201"/>
      <c r="C6" s="201"/>
      <c r="D6" s="201"/>
      <c r="E6" s="201"/>
      <c r="F6" s="201"/>
      <c r="G6" s="201"/>
      <c r="H6" s="201"/>
      <c r="I6" s="201"/>
    </row>
    <row r="7" spans="2:9">
      <c r="B7" s="201"/>
      <c r="C7" s="201"/>
      <c r="D7" s="201"/>
      <c r="E7" s="201"/>
      <c r="F7" s="201"/>
      <c r="G7" s="201"/>
      <c r="H7" s="201"/>
      <c r="I7" s="201"/>
    </row>
    <row r="8" spans="2:9">
      <c r="B8" s="201"/>
      <c r="C8" s="201"/>
      <c r="D8" s="201"/>
      <c r="E8" s="201"/>
      <c r="F8" s="201"/>
      <c r="G8" s="201"/>
      <c r="H8" s="201"/>
      <c r="I8" s="201"/>
    </row>
    <row r="9" spans="2:9" ht="13.5" thickBot="1">
      <c r="B9" s="202"/>
      <c r="C9" s="202"/>
      <c r="D9" s="202"/>
      <c r="E9" s="202"/>
      <c r="F9" s="202"/>
      <c r="G9" s="202"/>
      <c r="H9" s="202"/>
      <c r="I9" s="202"/>
    </row>
    <row r="10" spans="2:9" s="13" customFormat="1" ht="15" customHeight="1" thickBot="1">
      <c r="B10" s="198" t="s">
        <v>317</v>
      </c>
      <c r="C10" s="203" t="s">
        <v>318</v>
      </c>
      <c r="D10" s="204"/>
      <c r="E10" s="204"/>
      <c r="F10" s="204"/>
      <c r="G10" s="204"/>
      <c r="H10" s="204"/>
      <c r="I10" s="205"/>
    </row>
    <row r="11" spans="2:9" s="13" customFormat="1" ht="15" customHeight="1">
      <c r="B11" s="199"/>
      <c r="C11" s="193" t="s">
        <v>319</v>
      </c>
      <c r="D11" s="193" t="s">
        <v>320</v>
      </c>
      <c r="E11" s="193" t="s">
        <v>321</v>
      </c>
      <c r="F11" s="193" t="s">
        <v>322</v>
      </c>
      <c r="G11" s="193" t="s">
        <v>323</v>
      </c>
      <c r="H11" s="206" t="s">
        <v>324</v>
      </c>
      <c r="I11" s="207"/>
    </row>
    <row r="12" spans="2:9" s="13" customFormat="1" ht="15" customHeight="1" thickBot="1">
      <c r="B12" s="199"/>
      <c r="C12" s="193"/>
      <c r="D12" s="193"/>
      <c r="E12" s="193"/>
      <c r="F12" s="193"/>
      <c r="G12" s="193"/>
      <c r="H12" s="208"/>
      <c r="I12" s="209"/>
    </row>
    <row r="13" spans="2:9" s="13" customFormat="1" ht="15" customHeight="1">
      <c r="B13" s="199"/>
      <c r="C13" s="193"/>
      <c r="D13" s="193"/>
      <c r="E13" s="193"/>
      <c r="F13" s="193"/>
      <c r="G13" s="193"/>
      <c r="H13" s="195" t="s">
        <v>325</v>
      </c>
      <c r="I13" s="195" t="s">
        <v>326</v>
      </c>
    </row>
    <row r="14" spans="2:9" s="13" customFormat="1" ht="15" customHeight="1" thickBot="1">
      <c r="B14" s="200"/>
      <c r="C14" s="194"/>
      <c r="D14" s="194"/>
      <c r="E14" s="194"/>
      <c r="F14" s="194"/>
      <c r="G14" s="194"/>
      <c r="H14" s="194"/>
      <c r="I14" s="194"/>
    </row>
    <row r="15" spans="2:9" ht="13.5" thickBot="1">
      <c r="B15" s="12">
        <v>50</v>
      </c>
      <c r="C15" s="4" t="s">
        <v>327</v>
      </c>
      <c r="D15" s="4">
        <v>3</v>
      </c>
      <c r="E15" s="4">
        <v>5</v>
      </c>
      <c r="F15" s="4"/>
      <c r="G15" s="4"/>
      <c r="H15" s="4">
        <v>7</v>
      </c>
      <c r="I15" s="4">
        <v>15</v>
      </c>
    </row>
    <row r="16" spans="2:9" ht="13.5" thickBot="1">
      <c r="B16" s="12">
        <v>100</v>
      </c>
      <c r="C16" s="4">
        <v>5</v>
      </c>
      <c r="D16" s="4">
        <v>7</v>
      </c>
      <c r="E16" s="4">
        <v>9</v>
      </c>
      <c r="F16" s="4"/>
      <c r="G16" s="4"/>
      <c r="H16" s="4">
        <v>12</v>
      </c>
      <c r="I16" s="4">
        <v>30</v>
      </c>
    </row>
    <row r="17" spans="2:9" ht="13.5" thickBot="1">
      <c r="B17" s="12">
        <v>150</v>
      </c>
      <c r="C17" s="4">
        <v>10</v>
      </c>
      <c r="D17" s="4">
        <v>12</v>
      </c>
      <c r="E17" s="4">
        <v>13</v>
      </c>
      <c r="F17" s="4"/>
      <c r="G17" s="4"/>
      <c r="H17" s="4">
        <v>18</v>
      </c>
      <c r="I17" s="4">
        <v>45</v>
      </c>
    </row>
    <row r="18" spans="2:9" ht="13.5" thickBot="1">
      <c r="B18" s="12">
        <v>200</v>
      </c>
      <c r="C18" s="4">
        <v>12</v>
      </c>
      <c r="D18" s="4">
        <v>15</v>
      </c>
      <c r="E18" s="4">
        <v>17</v>
      </c>
      <c r="F18" s="4"/>
      <c r="G18" s="4"/>
      <c r="H18" s="4">
        <v>25</v>
      </c>
      <c r="I18" s="4">
        <v>60</v>
      </c>
    </row>
    <row r="19" spans="2:9" ht="13.5" thickBot="1">
      <c r="B19" s="12">
        <v>250</v>
      </c>
      <c r="C19" s="4">
        <v>15</v>
      </c>
      <c r="D19" s="4">
        <v>18</v>
      </c>
      <c r="E19" s="4">
        <v>21</v>
      </c>
      <c r="F19" s="4"/>
      <c r="G19" s="4"/>
      <c r="H19" s="4">
        <v>30</v>
      </c>
      <c r="I19" s="4">
        <v>75</v>
      </c>
    </row>
    <row r="20" spans="2:9" ht="13.5" thickBot="1">
      <c r="B20" s="12">
        <v>300</v>
      </c>
      <c r="C20" s="4">
        <v>18</v>
      </c>
      <c r="D20" s="4">
        <v>22</v>
      </c>
      <c r="E20" s="4">
        <v>26</v>
      </c>
      <c r="F20" s="4"/>
      <c r="G20" s="4"/>
      <c r="H20" s="4">
        <v>35</v>
      </c>
      <c r="I20" s="4">
        <v>90</v>
      </c>
    </row>
    <row r="21" spans="2:9" ht="13.5" thickBot="1">
      <c r="B21" s="12">
        <v>350</v>
      </c>
      <c r="C21" s="4">
        <v>22</v>
      </c>
      <c r="D21" s="4">
        <v>27</v>
      </c>
      <c r="E21" s="4">
        <v>30</v>
      </c>
      <c r="F21" s="4"/>
      <c r="G21" s="4"/>
      <c r="H21" s="4">
        <v>42</v>
      </c>
      <c r="I21" s="4">
        <v>110</v>
      </c>
    </row>
    <row r="22" spans="2:9" ht="13.5" thickBot="1">
      <c r="B22" s="12">
        <v>400</v>
      </c>
      <c r="C22" s="4">
        <v>25</v>
      </c>
      <c r="D22" s="4">
        <v>30</v>
      </c>
      <c r="E22" s="4">
        <v>34</v>
      </c>
      <c r="F22" s="4"/>
      <c r="G22" s="4"/>
      <c r="H22" s="4">
        <v>48</v>
      </c>
      <c r="I22" s="4">
        <v>125</v>
      </c>
    </row>
    <row r="23" spans="2:9" ht="13.5" thickBot="1">
      <c r="B23" s="12">
        <v>450</v>
      </c>
      <c r="C23" s="4">
        <v>28</v>
      </c>
      <c r="D23" s="4">
        <v>33</v>
      </c>
      <c r="E23" s="4">
        <v>38</v>
      </c>
      <c r="F23" s="4"/>
      <c r="G23" s="4"/>
      <c r="H23" s="4">
        <v>55</v>
      </c>
      <c r="I23" s="4" t="s">
        <v>328</v>
      </c>
    </row>
    <row r="24" spans="2:9" ht="13.5" thickBot="1">
      <c r="B24" s="12">
        <v>500</v>
      </c>
      <c r="C24" s="4">
        <v>30</v>
      </c>
      <c r="D24" s="4">
        <v>37</v>
      </c>
      <c r="E24" s="4">
        <v>43</v>
      </c>
      <c r="F24" s="4"/>
      <c r="G24" s="4"/>
      <c r="H24" s="4">
        <v>60</v>
      </c>
      <c r="I24" s="4" t="s">
        <v>328</v>
      </c>
    </row>
    <row r="25" spans="2:9" ht="13.5" thickBot="1">
      <c r="B25" s="12">
        <v>550</v>
      </c>
      <c r="C25" s="4">
        <v>35</v>
      </c>
      <c r="D25" s="4">
        <v>40</v>
      </c>
      <c r="E25" s="4">
        <v>47</v>
      </c>
      <c r="F25" s="4"/>
      <c r="G25" s="4"/>
      <c r="H25" s="4">
        <v>66</v>
      </c>
      <c r="I25" s="4" t="s">
        <v>328</v>
      </c>
    </row>
    <row r="26" spans="2:9" ht="13.5" thickBot="1">
      <c r="B26" s="12">
        <v>600</v>
      </c>
      <c r="C26" s="4">
        <v>37</v>
      </c>
      <c r="D26" s="4">
        <v>44</v>
      </c>
      <c r="E26" s="4">
        <v>51</v>
      </c>
      <c r="F26" s="4"/>
      <c r="G26" s="4"/>
      <c r="H26" s="4">
        <v>71</v>
      </c>
      <c r="I26" s="4" t="s">
        <v>328</v>
      </c>
    </row>
    <row r="27" spans="2:9" ht="13.5" thickBot="1">
      <c r="B27" s="12">
        <v>650</v>
      </c>
      <c r="C27" s="4">
        <v>40</v>
      </c>
      <c r="D27" s="4">
        <v>48</v>
      </c>
      <c r="E27" s="4">
        <v>55</v>
      </c>
      <c r="F27" s="4"/>
      <c r="G27" s="4"/>
      <c r="H27" s="4">
        <v>71</v>
      </c>
      <c r="I27" s="4" t="s">
        <v>328</v>
      </c>
    </row>
    <row r="28" spans="2:9" ht="13.5" thickBot="1">
      <c r="B28" s="12">
        <v>700</v>
      </c>
      <c r="C28" s="4">
        <v>43</v>
      </c>
      <c r="D28" s="4">
        <v>52</v>
      </c>
      <c r="E28" s="4">
        <v>60</v>
      </c>
      <c r="F28" s="4"/>
      <c r="G28" s="4"/>
      <c r="H28" s="4">
        <v>85</v>
      </c>
      <c r="I28" s="4" t="s">
        <v>328</v>
      </c>
    </row>
    <row r="29" spans="2:9" ht="13.5" thickBot="1">
      <c r="B29" s="12">
        <v>750</v>
      </c>
      <c r="C29" s="4">
        <v>47</v>
      </c>
      <c r="D29" s="4">
        <v>55</v>
      </c>
      <c r="E29" s="4">
        <v>64</v>
      </c>
      <c r="F29" s="4"/>
      <c r="G29" s="4"/>
      <c r="H29" s="4">
        <v>90</v>
      </c>
      <c r="I29" s="4" t="s">
        <v>328</v>
      </c>
    </row>
    <row r="30" spans="2:9" ht="13.5" thickBot="1">
      <c r="B30" s="12">
        <v>800</v>
      </c>
      <c r="C30" s="4">
        <v>50</v>
      </c>
      <c r="D30" s="4">
        <v>58</v>
      </c>
      <c r="E30" s="4">
        <v>68</v>
      </c>
      <c r="F30" s="4"/>
      <c r="G30" s="4"/>
      <c r="H30" s="4">
        <v>95</v>
      </c>
      <c r="I30" s="4" t="s">
        <v>328</v>
      </c>
    </row>
    <row r="31" spans="2:9" ht="13.5" thickBot="1">
      <c r="B31" s="12"/>
      <c r="C31" s="4"/>
      <c r="D31" s="4"/>
      <c r="E31" s="4"/>
      <c r="F31" s="4"/>
      <c r="G31" s="4"/>
      <c r="H31" s="4"/>
      <c r="I31" s="4"/>
    </row>
  </sheetData>
  <sheetProtection password="BFD0" sheet="1"/>
  <mergeCells count="13">
    <mergeCell ref="G11:G14"/>
    <mergeCell ref="H13:H14"/>
    <mergeCell ref="I13:I14"/>
    <mergeCell ref="B2:I2"/>
    <mergeCell ref="B3:I3"/>
    <mergeCell ref="B10:B14"/>
    <mergeCell ref="B4:I9"/>
    <mergeCell ref="C10:I10"/>
    <mergeCell ref="H11:I12"/>
    <mergeCell ref="C11:C14"/>
    <mergeCell ref="D11:D14"/>
    <mergeCell ref="E11:E14"/>
    <mergeCell ref="F11:F14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ALFREDO JIMENEZ NIEVES</dc:creator>
  <cp:keywords/>
  <dc:description/>
  <cp:lastModifiedBy>Mati Parraguez</cp:lastModifiedBy>
  <cp:revision/>
  <dcterms:created xsi:type="dcterms:W3CDTF">2000-11-12T11:45:06Z</dcterms:created>
  <dcterms:modified xsi:type="dcterms:W3CDTF">2017-06-01T21:48:01Z</dcterms:modified>
  <cp:category/>
  <cp:contentStatus/>
</cp:coreProperties>
</file>