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ailinternacionaledu-my.sharepoint.com/personal/cehurtadocu_uide_edu_ec/Documents/Escritorio/datos/Mallas/"/>
    </mc:Choice>
  </mc:AlternateContent>
  <xr:revisionPtr revIDLastSave="4" documentId="8_{5605B116-5D45-45CD-BFFA-E43ACCFFF2CC}" xr6:coauthVersionLast="47" xr6:coauthVersionMax="47" xr10:uidLastSave="{95FA061D-5340-42C3-8CEE-C52208FDB432}"/>
  <bookViews>
    <workbookView xWindow="-120" yWindow="-120" windowWidth="20730" windowHeight="11040" tabRatio="419" xr2:uid="{00000000-000D-0000-FFFF-FFFF00000000}"/>
  </bookViews>
  <sheets>
    <sheet name="Hoja1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3" l="1"/>
  <c r="AF9" i="13" l="1"/>
  <c r="V15" i="13"/>
  <c r="Q9" i="13"/>
  <c r="AK12" i="13"/>
  <c r="Z45" i="13"/>
  <c r="X21" i="13"/>
  <c r="AM21" i="13"/>
  <c r="V31" i="13"/>
  <c r="AM31" i="13"/>
  <c r="AL31" i="13"/>
  <c r="AL32" i="13" s="1"/>
  <c r="AK31" i="13"/>
  <c r="AH31" i="13"/>
  <c r="AH32" i="13" s="1"/>
  <c r="AG31" i="13"/>
  <c r="AG32" i="13" s="1"/>
  <c r="AF31" i="13"/>
  <c r="AF32" i="13" s="1"/>
  <c r="AC31" i="13"/>
  <c r="AC32" i="13" s="1"/>
  <c r="AB31" i="13"/>
  <c r="AB32" i="13" s="1"/>
  <c r="AA31" i="13"/>
  <c r="X31" i="13"/>
  <c r="X32" i="13" s="1"/>
  <c r="W31" i="13"/>
  <c r="W32" i="13" s="1"/>
  <c r="S31" i="13"/>
  <c r="S32" i="13" s="1"/>
  <c r="R31" i="13"/>
  <c r="R32" i="13" s="1"/>
  <c r="Q31" i="13"/>
  <c r="Q32" i="13" s="1"/>
  <c r="N31" i="13"/>
  <c r="N32" i="13" s="1"/>
  <c r="M31" i="13"/>
  <c r="M32" i="13" s="1"/>
  <c r="L31" i="13"/>
  <c r="L32" i="13" s="1"/>
  <c r="I31" i="13"/>
  <c r="I32" i="13" s="1"/>
  <c r="H31" i="13"/>
  <c r="H32" i="13" s="1"/>
  <c r="G31" i="13"/>
  <c r="D31" i="13"/>
  <c r="D32" i="13" s="1"/>
  <c r="C31" i="13"/>
  <c r="C32" i="13" s="1"/>
  <c r="B31" i="13"/>
  <c r="AF20" i="13"/>
  <c r="AF15" i="13"/>
  <c r="V20" i="13"/>
  <c r="G20" i="13"/>
  <c r="AH21" i="13"/>
  <c r="AC21" i="13"/>
  <c r="AM27" i="13"/>
  <c r="AK20" i="13"/>
  <c r="AA20" i="13"/>
  <c r="Q20" i="13"/>
  <c r="L20" i="13"/>
  <c r="B20" i="13"/>
  <c r="AC16" i="13"/>
  <c r="X16" i="13"/>
  <c r="S16" i="13"/>
  <c r="AK15" i="13"/>
  <c r="AA15" i="13"/>
  <c r="Q15" i="13"/>
  <c r="G15" i="13"/>
  <c r="B15" i="13"/>
  <c r="AF12" i="13"/>
  <c r="AA12" i="13"/>
  <c r="V12" i="13"/>
  <c r="Q12" i="13"/>
  <c r="L12" i="13"/>
  <c r="G12" i="13"/>
  <c r="B12" i="13"/>
  <c r="AK9" i="13"/>
  <c r="AA9" i="13"/>
  <c r="V9" i="13"/>
  <c r="L9" i="13"/>
  <c r="G9" i="13"/>
  <c r="B9" i="13"/>
  <c r="AK6" i="13"/>
  <c r="AF6" i="13"/>
  <c r="AA6" i="13"/>
  <c r="V6" i="13"/>
  <c r="Q6" i="13"/>
  <c r="L6" i="13"/>
  <c r="G6" i="13"/>
  <c r="B6" i="13"/>
  <c r="AK35" i="13" l="1"/>
  <c r="AL30" i="13"/>
  <c r="Z44" i="13"/>
  <c r="AG30" i="13"/>
  <c r="W30" i="13"/>
  <c r="V35" i="13"/>
  <c r="AF35" i="13"/>
  <c r="AA35" i="13"/>
  <c r="Q35" i="13"/>
  <c r="L35" i="13"/>
  <c r="G35" i="13"/>
  <c r="B35" i="13"/>
  <c r="AA30" i="13"/>
  <c r="AB30" i="13"/>
  <c r="M30" i="13"/>
  <c r="G30" i="13"/>
  <c r="L30" i="13"/>
  <c r="Z42" i="13"/>
  <c r="AM32" i="13"/>
  <c r="Z43" i="13" s="1"/>
  <c r="AK32" i="13"/>
  <c r="AK30" i="13"/>
  <c r="Q30" i="13"/>
  <c r="C30" i="13"/>
  <c r="V30" i="13"/>
  <c r="H30" i="13"/>
  <c r="R30" i="13"/>
  <c r="G32" i="13"/>
  <c r="AA32" i="13"/>
  <c r="B30" i="13"/>
  <c r="AF30" i="13"/>
  <c r="B32" i="13"/>
  <c r="V32" i="13"/>
  <c r="Z41" i="13" l="1"/>
  <c r="Z46" i="13" s="1"/>
</calcChain>
</file>

<file path=xl/sharedStrings.xml><?xml version="1.0" encoding="utf-8"?>
<sst xmlns="http://schemas.openxmlformats.org/spreadsheetml/2006/main" count="261" uniqueCount="148">
  <si>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</si>
  <si>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</si>
  <si>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</si>
  <si>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</si>
  <si>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</si>
  <si>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</si>
  <si>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</si>
  <si>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</si>
  <si>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PRINCIPIOS DE ADMINISTRACIÓN GLOBAL</t>
  </si>
  <si>
    <t>PRINCIPIOS DE MARKETING PARA ORGANIZACIONES GLOBALES</t>
  </si>
  <si>
    <t xml:space="preserve">ORATORIA PARA LOS NEGOCIOS </t>
  </si>
  <si>
    <t>COMPORTAMIENTO DINÁMICO ORGANIZACIONAL</t>
  </si>
  <si>
    <t>CREACIÓN DE VALOR Y EMPRENDIMIENTO / SEMINARIO DE EMPRENDIMIENTO</t>
  </si>
  <si>
    <t xml:space="preserve">FILOSOFÍA DE LA CIENCIA </t>
  </si>
  <si>
    <t>MARKETING GLOBAL</t>
  </si>
  <si>
    <t xml:space="preserve">EVALUACIÓN DE RIESGOS GLOBALES </t>
  </si>
  <si>
    <t>TGM-101</t>
  </si>
  <si>
    <t>TGM204</t>
  </si>
  <si>
    <t>COM 225</t>
  </si>
  <si>
    <t>OGL 220</t>
  </si>
  <si>
    <t xml:space="preserve">TGM 487 - TEM </t>
  </si>
  <si>
    <t>PHI 314</t>
  </si>
  <si>
    <t>MKT 397</t>
  </si>
  <si>
    <t>TGM 460</t>
  </si>
  <si>
    <t>TOTAL</t>
  </si>
  <si>
    <t xml:space="preserve">COMPUTACIÓN APLICADA Y TECNOLOGÍA DE LA INFORMACIÓN </t>
  </si>
  <si>
    <t xml:space="preserve">CREATIVIDAD E INNOVACIÓN DE NEGOCIOS </t>
  </si>
  <si>
    <t>ELEMENTOS ESTADÍSTICOS</t>
  </si>
  <si>
    <t xml:space="preserve">LIDERAZGO EN INNOVACIÓN ORGANIZACIONAL </t>
  </si>
  <si>
    <t xml:space="preserve">LOGÍSTICA Y TRANSPORTE INTERNACIONAL </t>
  </si>
  <si>
    <t xml:space="preserve">ANÁLISIS  CONTABLE Y FINANCIERO </t>
  </si>
  <si>
    <t>NEGOCIOS GLOBALES Y DESARROLLO DE HABILIDADES PROFESIONALES</t>
  </si>
  <si>
    <t>NEGOCIACIÓN Y COMUNICACIÓN INTERCULTURAL</t>
  </si>
  <si>
    <t>CIS105</t>
  </si>
  <si>
    <t>TEM230</t>
  </si>
  <si>
    <t>STP226</t>
  </si>
  <si>
    <t>OGL 355</t>
  </si>
  <si>
    <t>LOGIN 5</t>
  </si>
  <si>
    <t>ACC 382</t>
  </si>
  <si>
    <t>TGM391</t>
  </si>
  <si>
    <t>TGM478</t>
  </si>
  <si>
    <t xml:space="preserve">INTRODUCCIÓN A LA ÉTICA </t>
  </si>
  <si>
    <t>MICROECONOMÍA</t>
  </si>
  <si>
    <t xml:space="preserve">MATEMÁTICA PARA EL ANALISÍS DE LOS NEGOCIOS </t>
  </si>
  <si>
    <t xml:space="preserve">NEGOCIOS Y ÉTICA PROFESIONAL </t>
  </si>
  <si>
    <t>OPERACIONES CADENA DE SUMINISTROS PARA ORGANIZACIONES GLOBALES</t>
  </si>
  <si>
    <t xml:space="preserve">MARKETING  </t>
  </si>
  <si>
    <t>ESTADOS Y MERCADOS EN LA ECONOMÍA GLOBAL</t>
  </si>
  <si>
    <t xml:space="preserve">ENTORNO DE LOS NEGOCIOS REGIONALES </t>
  </si>
  <si>
    <t>PHI 105</t>
  </si>
  <si>
    <t>ECN 212</t>
  </si>
  <si>
    <t>MAT 211</t>
  </si>
  <si>
    <t>PHI360</t>
  </si>
  <si>
    <t>TGM310</t>
  </si>
  <si>
    <t>MKT-390</t>
  </si>
  <si>
    <t>TGM468</t>
  </si>
  <si>
    <t>TGM 353</t>
  </si>
  <si>
    <t>PRINCIPIOS CONTABLES PARA ORGANIZACIONES GLOBALES</t>
  </si>
  <si>
    <t xml:space="preserve">CÁLCULO </t>
  </si>
  <si>
    <t>PERSONAL AND PROFESSIONAL DEVELOPMENT</t>
  </si>
  <si>
    <t>ENCUESTA ECONÓMICA INTERNACIONAL</t>
  </si>
  <si>
    <t xml:space="preserve">BIG DATA EN LA ECONOMÍA GLOBAL </t>
  </si>
  <si>
    <t xml:space="preserve">ACUERDOS ECONÓMICOS REGIONALES DE COMERCIO INTERNACIONAL </t>
  </si>
  <si>
    <t xml:space="preserve">LIDERAZGO ORGANIZACIONAL MULTINACIONAL </t>
  </si>
  <si>
    <t>PLAN DE NEGOCIOS PARA LA INTERNACIONALIZACIÓN</t>
  </si>
  <si>
    <t>TGM200</t>
  </si>
  <si>
    <t>MAT 210</t>
  </si>
  <si>
    <t>3D-1PE-5A</t>
  </si>
  <si>
    <t>ECN306</t>
  </si>
  <si>
    <t>TGM489</t>
  </si>
  <si>
    <t>TGM430</t>
  </si>
  <si>
    <t>TGM 312</t>
  </si>
  <si>
    <t>PNI 800</t>
  </si>
  <si>
    <t>PRÁCTICAS LABORAL 2</t>
  </si>
  <si>
    <t>PRÁCTICAS LABORAL 3</t>
  </si>
  <si>
    <t>PRÁCTICAS SERVICIO COMUNITARIO 1</t>
  </si>
  <si>
    <t xml:space="preserve"> MACROECONOMÍA </t>
  </si>
  <si>
    <t>INNOVACIÓN EN LA SOCIEDAD</t>
  </si>
  <si>
    <t xml:space="preserve">PRINCIPIOS FINANCIEROS PARA ORGANIZACIONES GLOBALES </t>
  </si>
  <si>
    <t xml:space="preserve">ELEMENTOS INTERCULTURALES DE COMUNICACIÓN </t>
  </si>
  <si>
    <t>IMPORTACIONES</t>
  </si>
  <si>
    <t>EXPORTACIONES</t>
  </si>
  <si>
    <t xml:space="preserve">CONFORMACIÓN DE LA OPORTUNIDAD </t>
  </si>
  <si>
    <t>SEMINARIO DE UNIDAD DE INTEGRACIÓN</t>
  </si>
  <si>
    <t>ECN 211</t>
  </si>
  <si>
    <t>FIS 201</t>
  </si>
  <si>
    <t>TGM 300</t>
  </si>
  <si>
    <t>COM 263</t>
  </si>
  <si>
    <t>IMP 500</t>
  </si>
  <si>
    <t>EXP 600</t>
  </si>
  <si>
    <t>CON 700</t>
  </si>
  <si>
    <t>UNI 800</t>
  </si>
  <si>
    <t>PRÁCTICAS LABORALES 1</t>
  </si>
  <si>
    <t>PRÁCTICAS LABORALES 2</t>
  </si>
  <si>
    <t>PRÁCTICAS SERVICIO COMUNITARIO</t>
  </si>
  <si>
    <t>PRÁCTICAS LABORALES 3</t>
  </si>
  <si>
    <t xml:space="preserve">TOTAL </t>
  </si>
  <si>
    <t>UNIDAD DE INTEGRACIÓN CURRICULAR</t>
  </si>
  <si>
    <t>TOTAL HORAS POR NIVEL</t>
  </si>
  <si>
    <t>Carga horaria semanal</t>
  </si>
  <si>
    <t>Carga horaria por nivel</t>
  </si>
  <si>
    <t>Componente</t>
  </si>
  <si>
    <t>DO</t>
  </si>
  <si>
    <t>PR</t>
  </si>
  <si>
    <t>TA</t>
  </si>
  <si>
    <t>Num. Asignaturas</t>
  </si>
  <si>
    <t>horas asignaturas</t>
  </si>
  <si>
    <t>NOTA: Para transformar las horas de las materias a créditos, se debe dividir las horas totales para 48</t>
  </si>
  <si>
    <t>REQUISITO DE TITULACIÓN IDIOMA EXTRANJERO:</t>
  </si>
  <si>
    <t>REQUISITO TITULACIÓN</t>
  </si>
  <si>
    <t>RESUMEN GENERAL</t>
  </si>
  <si>
    <t>HORAS</t>
  </si>
  <si>
    <t>CODIFICACIÓN</t>
  </si>
  <si>
    <t>CAMPOS DE FORMACIÓN</t>
  </si>
  <si>
    <t>CERTIFICACIÓN INGLÉS B2</t>
  </si>
  <si>
    <t>DOCENCIA</t>
  </si>
  <si>
    <t>FT</t>
  </si>
  <si>
    <t>FUNDAMENTOS TEÓRICOS</t>
  </si>
  <si>
    <t>PRÁCTICA</t>
  </si>
  <si>
    <t>PP</t>
  </si>
  <si>
    <t>PRAXIS PROFESIONAL</t>
  </si>
  <si>
    <t>AUTÓNOMO</t>
  </si>
  <si>
    <t>EI</t>
  </si>
  <si>
    <t>EPISTEMOLOGÍA / INVESTIGACIÓN</t>
  </si>
  <si>
    <t xml:space="preserve">HORAS PRÁCTICAS </t>
  </si>
  <si>
    <t>CSC</t>
  </si>
  <si>
    <t>CONTEXTOS, SABERES, CULTURA</t>
  </si>
  <si>
    <t>HORAS INTEGRACIÓN CURRICULAR</t>
  </si>
  <si>
    <t>LC</t>
  </si>
  <si>
    <t>LENGUAJE / COMUNICACIÓN</t>
  </si>
  <si>
    <t>TOTAL HORAS CARRERA</t>
  </si>
  <si>
    <t>Elaborado por:</t>
  </si>
  <si>
    <t>Revisado por:</t>
  </si>
  <si>
    <t>Aprobado por:</t>
  </si>
  <si>
    <t>ANÁLISIS DE ASIGNATURAS RECTORAS DE PRÁCTICAS LABORALES Y DE SERVICIO COMUNITARIO</t>
  </si>
  <si>
    <t>ASIGNATURA RECTORA</t>
  </si>
  <si>
    <t>Docencia</t>
  </si>
  <si>
    <t>Práctica Experimental</t>
  </si>
  <si>
    <t>Autónomo</t>
  </si>
  <si>
    <t>Práctica laboral</t>
  </si>
  <si>
    <t>Prácticas de servicio comunitario</t>
  </si>
  <si>
    <t>Total</t>
  </si>
  <si>
    <t>ANDREA NAVAS</t>
  </si>
  <si>
    <t>PATRICIO TORRES</t>
  </si>
  <si>
    <t>RAMIRO CANELOS</t>
  </si>
  <si>
    <t>Directora de Carrera</t>
  </si>
  <si>
    <t>Decano</t>
  </si>
  <si>
    <t>Vicerrector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</si>
</sst>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7"/>
      <color theme="1"/>
      <name val="Calibri"/>
      <family val="2"/>
      <scheme val="minor"/>
    </font>
    <font>
      <sz val="17"/>
      <name val="Calibri"/>
      <family val="2"/>
      <scheme val="minor"/>
    </font>
    <font>
      <b/>
      <sz val="17"/>
      <color rgb="FFFFFFFF"/>
      <name val="Century Gothic"/>
      <family val="2"/>
    </font>
    <font>
      <sz val="12"/>
      <color rgb="FFFFFFFF"/>
      <name val="Century Gothic"/>
      <family val="2"/>
    </font>
    <font>
      <sz val="12"/>
      <name val="Calibri"/>
      <family val="2"/>
    </font>
    <font>
      <sz val="14"/>
      <name val="Calibri"/>
      <family val="2"/>
    </font>
    <font>
      <b/>
      <sz val="17"/>
      <color theme="1"/>
      <name val="Calibri"/>
      <family val="2"/>
      <scheme val="minor"/>
    </font>
    <font>
      <b/>
      <sz val="17"/>
      <name val="Calibri"/>
      <family val="2"/>
      <scheme val="minor"/>
    </font>
    <font>
      <b/>
      <sz val="1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textRotation="90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8" borderId="0" xfId="0" applyFont="1" applyFill="1" applyAlignment="1">
      <alignment vertical="center" wrapText="1"/>
    </xf>
    <xf numFmtId="0" fontId="1" fillId="3" borderId="4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vertical="center" wrapText="1"/>
    </xf>
    <xf numFmtId="0" fontId="1" fillId="8" borderId="0" xfId="0" applyFont="1" applyFill="1" applyAlignment="1">
      <alignment vertical="center"/>
    </xf>
    <xf numFmtId="0" fontId="12" fillId="0" borderId="3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8" borderId="45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51" xfId="0" applyFont="1" applyFill="1" applyBorder="1" applyAlignment="1">
      <alignment horizontal="center" vertical="center" wrapText="1"/>
    </xf>
    <xf numFmtId="0" fontId="12" fillId="8" borderId="45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40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" fillId="8" borderId="45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45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5" xfId="0" applyFont="1" applyFill="1" applyBorder="1" applyAlignment="1">
      <alignment vertical="center" wrapText="1"/>
    </xf>
    <xf numFmtId="0" fontId="5" fillId="8" borderId="45" xfId="0" applyFont="1" applyFill="1" applyBorder="1" applyAlignment="1">
      <alignment horizontal="center" vertical="center"/>
    </xf>
    <xf numFmtId="0" fontId="12" fillId="8" borderId="37" xfId="0" applyFont="1" applyFill="1" applyBorder="1" applyAlignment="1">
      <alignment vertical="center" wrapText="1"/>
    </xf>
    <xf numFmtId="0" fontId="12" fillId="8" borderId="39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vertical="center" wrapText="1"/>
    </xf>
    <xf numFmtId="0" fontId="12" fillId="8" borderId="17" xfId="0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vertical="center" wrapText="1"/>
    </xf>
    <xf numFmtId="0" fontId="1" fillId="8" borderId="5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vertical="center" textRotation="90"/>
    </xf>
    <xf numFmtId="0" fontId="4" fillId="8" borderId="18" xfId="0" applyFont="1" applyFill="1" applyBorder="1" applyAlignment="1">
      <alignment vertical="center" textRotation="90"/>
    </xf>
    <xf numFmtId="0" fontId="4" fillId="8" borderId="48" xfId="0" applyFont="1" applyFill="1" applyBorder="1" applyAlignment="1">
      <alignment vertical="center" textRotation="90"/>
    </xf>
    <xf numFmtId="0" fontId="12" fillId="8" borderId="15" xfId="0" applyFont="1" applyFill="1" applyBorder="1" applyAlignment="1">
      <alignment horizontal="center" vertical="center"/>
    </xf>
    <xf numFmtId="0" fontId="12" fillId="8" borderId="28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vertical="center"/>
    </xf>
    <xf numFmtId="0" fontId="12" fillId="13" borderId="9" xfId="0" applyFont="1" applyFill="1" applyBorder="1" applyAlignment="1">
      <alignment vertical="center" wrapText="1"/>
    </xf>
    <xf numFmtId="0" fontId="12" fillId="13" borderId="8" xfId="0" applyFont="1" applyFill="1" applyBorder="1" applyAlignment="1">
      <alignment vertical="center" wrapText="1"/>
    </xf>
    <xf numFmtId="0" fontId="12" fillId="13" borderId="1" xfId="0" applyFont="1" applyFill="1" applyBorder="1" applyAlignment="1">
      <alignment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5" fillId="14" borderId="14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6" fillId="8" borderId="32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vertical="center" wrapText="1"/>
    </xf>
    <xf numFmtId="0" fontId="12" fillId="8" borderId="4" xfId="0" applyFont="1" applyFill="1" applyBorder="1" applyAlignment="1">
      <alignment vertical="center" wrapText="1"/>
    </xf>
    <xf numFmtId="0" fontId="12" fillId="8" borderId="26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vertical="center"/>
    </xf>
    <xf numFmtId="0" fontId="12" fillId="13" borderId="4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vertical="center" wrapText="1"/>
    </xf>
    <xf numFmtId="0" fontId="12" fillId="13" borderId="2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vertical="center" wrapText="1"/>
    </xf>
    <xf numFmtId="0" fontId="12" fillId="15" borderId="0" xfId="0" applyFont="1" applyFill="1" applyAlignment="1">
      <alignment vertical="center" wrapText="1"/>
    </xf>
    <xf numFmtId="0" fontId="12" fillId="15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15" borderId="0" xfId="0" applyFill="1" applyAlignment="1">
      <alignment vertical="center"/>
    </xf>
    <xf numFmtId="0" fontId="18" fillId="15" borderId="0" xfId="0" applyFont="1" applyFill="1" applyAlignment="1">
      <alignment vertical="top" wrapText="1"/>
    </xf>
    <xf numFmtId="0" fontId="5" fillId="0" borderId="75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/>
    </xf>
    <xf numFmtId="0" fontId="5" fillId="0" borderId="8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2" fillId="8" borderId="92" xfId="0" applyFont="1" applyFill="1" applyBorder="1" applyAlignment="1">
      <alignment horizontal="center" vertical="center" wrapText="1"/>
    </xf>
    <xf numFmtId="0" fontId="7" fillId="18" borderId="4" xfId="0" applyFont="1" applyFill="1" applyBorder="1" applyAlignment="1">
      <alignment horizontal="center" vertical="center" wrapText="1"/>
    </xf>
    <xf numFmtId="0" fontId="5" fillId="9" borderId="93" xfId="0" applyFont="1" applyFill="1" applyBorder="1" applyAlignment="1">
      <alignment horizontal="center" vertical="center" wrapText="1"/>
    </xf>
    <xf numFmtId="0" fontId="5" fillId="9" borderId="75" xfId="0" applyFont="1" applyFill="1" applyBorder="1" applyAlignment="1">
      <alignment horizontal="center" vertical="center" wrapText="1"/>
    </xf>
    <xf numFmtId="0" fontId="5" fillId="9" borderId="94" xfId="0" applyFont="1" applyFill="1" applyBorder="1" applyAlignment="1">
      <alignment horizontal="center" vertical="center" wrapText="1"/>
    </xf>
    <xf numFmtId="0" fontId="25" fillId="8" borderId="0" xfId="0" applyFont="1" applyFill="1" applyAlignment="1">
      <alignment horizontal="center" vertical="center" wrapText="1"/>
    </xf>
    <xf numFmtId="0" fontId="0" fillId="4" borderId="6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9" fillId="17" borderId="0" xfId="0" applyFont="1" applyFill="1" applyAlignment="1">
      <alignment horizontal="center" vertical="center" wrapText="1"/>
    </xf>
    <xf numFmtId="0" fontId="11" fillId="12" borderId="30" xfId="0" applyFont="1" applyFill="1" applyBorder="1" applyAlignment="1">
      <alignment horizontal="center" vertical="center" wrapText="1"/>
    </xf>
    <xf numFmtId="0" fontId="0" fillId="9" borderId="65" xfId="0" applyFill="1" applyBorder="1" applyAlignment="1">
      <alignment horizontal="center" vertical="center" wrapText="1"/>
    </xf>
    <xf numFmtId="0" fontId="0" fillId="9" borderId="66" xfId="0" applyFill="1" applyBorder="1" applyAlignment="1">
      <alignment horizontal="center" vertical="center" wrapText="1"/>
    </xf>
    <xf numFmtId="0" fontId="0" fillId="9" borderId="67" xfId="0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15" fillId="5" borderId="63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1" fillId="12" borderId="5" xfId="0" applyFont="1" applyFill="1" applyBorder="1" applyAlignment="1">
      <alignment horizontal="center"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11" fillId="12" borderId="6" xfId="0" applyFont="1" applyFill="1" applyBorder="1" applyAlignment="1">
      <alignment horizontal="center" vertical="center" wrapText="1"/>
    </xf>
    <xf numFmtId="0" fontId="18" fillId="16" borderId="61" xfId="0" applyFont="1" applyFill="1" applyBorder="1" applyAlignment="1">
      <alignment horizontal="center" vertical="top" wrapText="1"/>
    </xf>
    <xf numFmtId="0" fontId="18" fillId="16" borderId="0" xfId="0" applyFont="1" applyFill="1" applyAlignment="1">
      <alignment horizontal="center" vertical="top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1" borderId="49" xfId="0" applyFont="1" applyFill="1" applyBorder="1" applyAlignment="1">
      <alignment horizontal="center" vertical="center"/>
    </xf>
    <xf numFmtId="0" fontId="12" fillId="11" borderId="44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12" fillId="11" borderId="51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11" borderId="62" xfId="0" applyFont="1" applyFill="1" applyBorder="1" applyAlignment="1">
      <alignment horizontal="center" vertical="center" wrapText="1"/>
    </xf>
    <xf numFmtId="0" fontId="12" fillId="11" borderId="8" xfId="0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14" fillId="3" borderId="70" xfId="0" applyFont="1" applyFill="1" applyBorder="1" applyAlignment="1">
      <alignment horizontal="center" vertical="top"/>
    </xf>
    <xf numFmtId="0" fontId="14" fillId="3" borderId="71" xfId="0" applyFont="1" applyFill="1" applyBorder="1" applyAlignment="1">
      <alignment horizontal="center" vertical="top"/>
    </xf>
    <xf numFmtId="0" fontId="14" fillId="3" borderId="72" xfId="0" applyFont="1" applyFill="1" applyBorder="1" applyAlignment="1">
      <alignment horizontal="center" vertical="top"/>
    </xf>
    <xf numFmtId="0" fontId="14" fillId="3" borderId="73" xfId="0" applyFont="1" applyFill="1" applyBorder="1" applyAlignment="1">
      <alignment horizontal="center" vertical="top"/>
    </xf>
    <xf numFmtId="0" fontId="14" fillId="3" borderId="74" xfId="0" applyFont="1" applyFill="1" applyBorder="1" applyAlignment="1">
      <alignment horizontal="center" vertical="top"/>
    </xf>
    <xf numFmtId="0" fontId="0" fillId="2" borderId="6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23" fillId="19" borderId="33" xfId="0" applyFont="1" applyFill="1" applyBorder="1" applyAlignment="1">
      <alignment horizontal="center" vertical="center" wrapText="1"/>
    </xf>
    <xf numFmtId="0" fontId="23" fillId="19" borderId="30" xfId="0" applyFont="1" applyFill="1" applyBorder="1" applyAlignment="1">
      <alignment horizontal="center" vertical="center" wrapText="1"/>
    </xf>
    <xf numFmtId="0" fontId="23" fillId="19" borderId="55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5" fillId="14" borderId="54" xfId="0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2" xfId="0" applyFont="1" applyFill="1" applyBorder="1" applyAlignment="1">
      <alignment horizontal="center" vertical="center" wrapText="1"/>
    </xf>
    <xf numFmtId="0" fontId="23" fillId="8" borderId="4" xfId="0" applyFont="1" applyFill="1" applyBorder="1" applyAlignment="1">
      <alignment horizontal="center" vertical="center" wrapText="1"/>
    </xf>
    <xf numFmtId="0" fontId="22" fillId="8" borderId="4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16" fillId="19" borderId="4" xfId="0" applyFont="1" applyFill="1" applyBorder="1" applyAlignment="1">
      <alignment horizontal="center" vertical="center" wrapText="1"/>
    </xf>
    <xf numFmtId="0" fontId="16" fillId="19" borderId="1" xfId="0" applyFont="1" applyFill="1" applyBorder="1" applyAlignment="1">
      <alignment horizontal="center" vertical="center" wrapText="1"/>
    </xf>
    <xf numFmtId="0" fontId="16" fillId="19" borderId="2" xfId="0" applyFont="1" applyFill="1" applyBorder="1" applyAlignment="1">
      <alignment horizontal="center" vertical="center" wrapText="1"/>
    </xf>
    <xf numFmtId="0" fontId="17" fillId="19" borderId="51" xfId="0" applyFont="1" applyFill="1" applyBorder="1" applyAlignment="1">
      <alignment horizontal="center" vertical="center" wrapText="1"/>
    </xf>
    <xf numFmtId="0" fontId="17" fillId="19" borderId="3" xfId="0" applyFont="1" applyFill="1" applyBorder="1" applyAlignment="1">
      <alignment horizontal="center" vertical="center" wrapText="1"/>
    </xf>
    <xf numFmtId="0" fontId="17" fillId="19" borderId="54" xfId="0" applyFont="1" applyFill="1" applyBorder="1" applyAlignment="1">
      <alignment horizontal="center" vertical="center" wrapText="1"/>
    </xf>
    <xf numFmtId="0" fontId="1" fillId="8" borderId="57" xfId="0" applyFont="1" applyFill="1" applyBorder="1" applyAlignment="1">
      <alignment horizontal="center" vertical="center"/>
    </xf>
    <xf numFmtId="0" fontId="1" fillId="8" borderId="58" xfId="0" applyFont="1" applyFill="1" applyBorder="1" applyAlignment="1">
      <alignment horizontal="center" vertical="center"/>
    </xf>
    <xf numFmtId="0" fontId="1" fillId="8" borderId="60" xfId="0" applyFont="1" applyFill="1" applyBorder="1" applyAlignment="1">
      <alignment horizontal="center" vertical="center"/>
    </xf>
    <xf numFmtId="0" fontId="1" fillId="8" borderId="59" xfId="0" applyFont="1" applyFill="1" applyBorder="1" applyAlignment="1">
      <alignment horizontal="center" vertical="center"/>
    </xf>
    <xf numFmtId="0" fontId="1" fillId="8" borderId="46" xfId="0" applyFont="1" applyFill="1" applyBorder="1" applyAlignment="1">
      <alignment horizontal="center" vertical="center"/>
    </xf>
    <xf numFmtId="0" fontId="1" fillId="8" borderId="47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56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30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30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24" fillId="15" borderId="4" xfId="0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center" vertical="center" wrapText="1"/>
    </xf>
    <xf numFmtId="0" fontId="24" fillId="15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8" borderId="15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75" xfId="0" applyFont="1" applyFill="1" applyBorder="1" applyAlignment="1">
      <alignment horizontal="center" vertical="center" wrapText="1"/>
    </xf>
    <xf numFmtId="0" fontId="5" fillId="9" borderId="94" xfId="0" applyFont="1" applyFill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22" fillId="8" borderId="37" xfId="0" applyFont="1" applyFill="1" applyBorder="1" applyAlignment="1">
      <alignment horizontal="center" vertical="center" wrapText="1"/>
    </xf>
    <xf numFmtId="0" fontId="22" fillId="8" borderId="39" xfId="0" applyFont="1" applyFill="1" applyBorder="1" applyAlignment="1">
      <alignment horizontal="center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8" borderId="39" xfId="0" applyFont="1" applyFill="1" applyBorder="1" applyAlignment="1">
      <alignment horizontal="center" vertical="center" wrapText="1"/>
    </xf>
    <xf numFmtId="0" fontId="17" fillId="8" borderId="11" xfId="0" applyFont="1" applyFill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23" fillId="8" borderId="39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16" fillId="15" borderId="13" xfId="0" applyFont="1" applyFill="1" applyBorder="1" applyAlignment="1">
      <alignment horizontal="center" vertical="center" wrapText="1"/>
    </xf>
    <xf numFmtId="0" fontId="16" fillId="15" borderId="39" xfId="0" applyFont="1" applyFill="1" applyBorder="1" applyAlignment="1">
      <alignment horizontal="center" vertical="center" wrapText="1"/>
    </xf>
    <xf numFmtId="0" fontId="16" fillId="15" borderId="11" xfId="0" applyFont="1" applyFill="1" applyBorder="1" applyAlignment="1">
      <alignment horizontal="center" vertical="center" wrapText="1"/>
    </xf>
    <xf numFmtId="0" fontId="1" fillId="8" borderId="57" xfId="0" applyFont="1" applyFill="1" applyBorder="1" applyAlignment="1">
      <alignment horizontal="center" vertical="center" wrapText="1"/>
    </xf>
    <xf numFmtId="0" fontId="1" fillId="8" borderId="58" xfId="0" applyFont="1" applyFill="1" applyBorder="1" applyAlignment="1">
      <alignment horizontal="center" vertical="center" wrapText="1"/>
    </xf>
    <xf numFmtId="0" fontId="1" fillId="8" borderId="59" xfId="0" applyFont="1" applyFill="1" applyBorder="1" applyAlignment="1">
      <alignment horizontal="center" vertical="center" wrapText="1"/>
    </xf>
    <xf numFmtId="0" fontId="1" fillId="8" borderId="4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3" fillId="8" borderId="5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3" fillId="15" borderId="14" xfId="0" applyFont="1" applyFill="1" applyBorder="1" applyAlignment="1">
      <alignment horizontal="center" vertical="center" wrapText="1"/>
    </xf>
    <xf numFmtId="0" fontId="23" fillId="15" borderId="1" xfId="0" applyFont="1" applyFill="1" applyBorder="1" applyAlignment="1">
      <alignment horizontal="center" vertical="center" wrapText="1"/>
    </xf>
    <xf numFmtId="0" fontId="23" fillId="15" borderId="2" xfId="0" applyFont="1" applyFill="1" applyBorder="1" applyAlignment="1">
      <alignment horizontal="center" vertical="center" wrapText="1"/>
    </xf>
    <xf numFmtId="0" fontId="16" fillId="19" borderId="7" xfId="0" applyFont="1" applyFill="1" applyBorder="1" applyAlignment="1">
      <alignment horizontal="center" vertical="center" wrapText="1"/>
    </xf>
    <xf numFmtId="0" fontId="16" fillId="19" borderId="34" xfId="0" applyFont="1" applyFill="1" applyBorder="1" applyAlignment="1">
      <alignment horizontal="center" vertical="center" wrapText="1"/>
    </xf>
    <xf numFmtId="0" fontId="12" fillId="15" borderId="0" xfId="0" applyFont="1" applyFill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23" fillId="15" borderId="4" xfId="0" applyFont="1" applyFill="1" applyBorder="1" applyAlignment="1">
      <alignment horizontal="center" vertical="center" wrapText="1"/>
    </xf>
    <xf numFmtId="0" fontId="23" fillId="15" borderId="15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23" fillId="8" borderId="38" xfId="0" applyFont="1" applyFill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21" fillId="15" borderId="82" xfId="0" applyFont="1" applyFill="1" applyBorder="1" applyAlignment="1">
      <alignment horizontal="center" vertical="center" wrapText="1"/>
    </xf>
    <xf numFmtId="0" fontId="5" fillId="0" borderId="82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21" fillId="15" borderId="77" xfId="0" applyFont="1" applyFill="1" applyBorder="1" applyAlignment="1">
      <alignment horizontal="center" vertical="center" wrapText="1"/>
    </xf>
    <xf numFmtId="0" fontId="5" fillId="0" borderId="77" xfId="0" applyFont="1" applyBorder="1" applyAlignment="1">
      <alignment horizontal="center" vertical="center"/>
    </xf>
    <xf numFmtId="0" fontId="5" fillId="0" borderId="78" xfId="0" applyFont="1" applyBorder="1" applyAlignment="1">
      <alignment horizontal="center" vertical="center"/>
    </xf>
    <xf numFmtId="0" fontId="21" fillId="15" borderId="75" xfId="0" applyFont="1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8" fillId="17" borderId="61" xfId="0" applyFont="1" applyFill="1" applyBorder="1" applyAlignment="1">
      <alignment horizontal="center" vertical="center" wrapText="1"/>
    </xf>
    <xf numFmtId="0" fontId="18" fillId="17" borderId="0" xfId="0" applyFont="1" applyFill="1" applyAlignment="1">
      <alignment horizontal="center" vertical="center" wrapText="1"/>
    </xf>
    <xf numFmtId="0" fontId="0" fillId="0" borderId="84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8" xfId="0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20" fillId="15" borderId="76" xfId="0" applyFont="1" applyFill="1" applyBorder="1" applyAlignment="1">
      <alignment horizontal="center" vertical="center" wrapText="1"/>
    </xf>
    <xf numFmtId="0" fontId="20" fillId="15" borderId="77" xfId="0" applyFont="1" applyFill="1" applyBorder="1" applyAlignment="1">
      <alignment horizontal="center" vertical="center" wrapText="1"/>
    </xf>
    <xf numFmtId="0" fontId="20" fillId="15" borderId="81" xfId="0" applyFont="1" applyFill="1" applyBorder="1" applyAlignment="1">
      <alignment horizontal="center" vertical="center" wrapText="1"/>
    </xf>
    <xf numFmtId="0" fontId="20" fillId="15" borderId="82" xfId="0" applyFont="1" applyFill="1" applyBorder="1" applyAlignment="1">
      <alignment horizontal="center" vertical="center" wrapText="1"/>
    </xf>
    <xf numFmtId="0" fontId="20" fillId="15" borderId="79" xfId="0" applyFont="1" applyFill="1" applyBorder="1" applyAlignment="1">
      <alignment horizontal="center" vertical="center" wrapText="1"/>
    </xf>
    <xf numFmtId="0" fontId="20" fillId="15" borderId="7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9900"/>
      <color rgb="FF996600"/>
      <color rgb="FFFF3300"/>
      <color rgb="FF009900"/>
      <color rgb="FFFF99FF"/>
      <color rgb="FFFFA375"/>
      <color rgb="FF00CC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647700</xdr:rowOff>
    </xdr:from>
    <xdr:to>
      <xdr:col>5</xdr:col>
      <xdr:colOff>13607</xdr:colOff>
      <xdr:row>3</xdr:row>
      <xdr:rowOff>647700</xdr:rowOff>
    </xdr:to>
    <xdr:cxnSp macro="">
      <xdr:nvCxnSpPr>
        <xdr:cNvPr id="4" name="Straight Arrow Connector 110">
          <a:extLst>
            <a:ext uri="{FF2B5EF4-FFF2-40B4-BE49-F238E27FC236}">
              <a16:creationId xmlns:a16="http://schemas.microsoft.com/office/drawing/2014/main" id="{2321B94B-6F39-49AA-9DAD-987D0D35B3B3}"/>
            </a:ext>
          </a:extLst>
        </xdr:cNvPr>
        <xdr:cNvCxnSpPr/>
      </xdr:nvCxnSpPr>
      <xdr:spPr>
        <a:xfrm>
          <a:off x="2857500" y="2419350"/>
          <a:ext cx="39460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3</xdr:row>
      <xdr:rowOff>552450</xdr:rowOff>
    </xdr:from>
    <xdr:to>
      <xdr:col>35</xdr:col>
      <xdr:colOff>13607</xdr:colOff>
      <xdr:row>3</xdr:row>
      <xdr:rowOff>552450</xdr:rowOff>
    </xdr:to>
    <xdr:cxnSp macro="">
      <xdr:nvCxnSpPr>
        <xdr:cNvPr id="7" name="Straight Arrow Connector 110">
          <a:extLst>
            <a:ext uri="{FF2B5EF4-FFF2-40B4-BE49-F238E27FC236}">
              <a16:creationId xmlns:a16="http://schemas.microsoft.com/office/drawing/2014/main" id="{D791693A-8FCF-4957-B65D-0A31002406B9}"/>
            </a:ext>
          </a:extLst>
        </xdr:cNvPr>
        <xdr:cNvCxnSpPr/>
      </xdr:nvCxnSpPr>
      <xdr:spPr>
        <a:xfrm>
          <a:off x="23933150" y="2247900"/>
          <a:ext cx="39460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690562</xdr:rowOff>
    </xdr:from>
    <xdr:to>
      <xdr:col>5</xdr:col>
      <xdr:colOff>13607</xdr:colOff>
      <xdr:row>12</xdr:row>
      <xdr:rowOff>690562</xdr:rowOff>
    </xdr:to>
    <xdr:cxnSp macro="">
      <xdr:nvCxnSpPr>
        <xdr:cNvPr id="26" name="Straight Arrow Connector 110">
          <a:extLst>
            <a:ext uri="{FF2B5EF4-FFF2-40B4-BE49-F238E27FC236}">
              <a16:creationId xmlns:a16="http://schemas.microsoft.com/office/drawing/2014/main" id="{3274EA5C-3619-46C0-A78B-976F6D99D498}"/>
            </a:ext>
          </a:extLst>
        </xdr:cNvPr>
        <xdr:cNvCxnSpPr/>
      </xdr:nvCxnSpPr>
      <xdr:spPr>
        <a:xfrm>
          <a:off x="2857500" y="7319962"/>
          <a:ext cx="39460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3</xdr:row>
      <xdr:rowOff>628650</xdr:rowOff>
    </xdr:from>
    <xdr:to>
      <xdr:col>30</xdr:col>
      <xdr:colOff>0</xdr:colOff>
      <xdr:row>9</xdr:row>
      <xdr:rowOff>742950</xdr:rowOff>
    </xdr:to>
    <xdr:cxnSp macro="">
      <xdr:nvCxnSpPr>
        <xdr:cNvPr id="29" name="Straight Arrow Connector 82">
          <a:extLst>
            <a:ext uri="{FF2B5EF4-FFF2-40B4-BE49-F238E27FC236}">
              <a16:creationId xmlns:a16="http://schemas.microsoft.com/office/drawing/2014/main" id="{6FE662E0-D4AC-4081-A5F7-7E8A95C2E2FA}"/>
            </a:ext>
          </a:extLst>
        </xdr:cNvPr>
        <xdr:cNvCxnSpPr/>
      </xdr:nvCxnSpPr>
      <xdr:spPr>
        <a:xfrm flipV="1">
          <a:off x="19469100" y="2400300"/>
          <a:ext cx="361950" cy="33528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2722</xdr:colOff>
      <xdr:row>6</xdr:row>
      <xdr:rowOff>615042</xdr:rowOff>
    </xdr:from>
    <xdr:to>
      <xdr:col>35</xdr:col>
      <xdr:colOff>42182</xdr:colOff>
      <xdr:row>6</xdr:row>
      <xdr:rowOff>615042</xdr:rowOff>
    </xdr:to>
    <xdr:cxnSp macro="">
      <xdr:nvCxnSpPr>
        <xdr:cNvPr id="31" name="Straight Arrow Connector 82">
          <a:extLst>
            <a:ext uri="{FF2B5EF4-FFF2-40B4-BE49-F238E27FC236}">
              <a16:creationId xmlns:a16="http://schemas.microsoft.com/office/drawing/2014/main" id="{CFAD43C4-CEBD-4D49-BAAB-FFE84D1A66DD}"/>
            </a:ext>
          </a:extLst>
        </xdr:cNvPr>
        <xdr:cNvCxnSpPr/>
      </xdr:nvCxnSpPr>
      <xdr:spPr>
        <a:xfrm>
          <a:off x="23916822" y="3891642"/>
          <a:ext cx="43951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12</xdr:row>
      <xdr:rowOff>628650</xdr:rowOff>
    </xdr:from>
    <xdr:to>
      <xdr:col>35</xdr:col>
      <xdr:colOff>39460</xdr:colOff>
      <xdr:row>12</xdr:row>
      <xdr:rowOff>628650</xdr:rowOff>
    </xdr:to>
    <xdr:cxnSp macro="">
      <xdr:nvCxnSpPr>
        <xdr:cNvPr id="37" name="Straight Arrow Connector 82">
          <a:extLst>
            <a:ext uri="{FF2B5EF4-FFF2-40B4-BE49-F238E27FC236}">
              <a16:creationId xmlns:a16="http://schemas.microsoft.com/office/drawing/2014/main" id="{19102AE0-827E-435A-BB57-F7F1AF370CBE}"/>
            </a:ext>
          </a:extLst>
        </xdr:cNvPr>
        <xdr:cNvCxnSpPr/>
      </xdr:nvCxnSpPr>
      <xdr:spPr>
        <a:xfrm>
          <a:off x="23914100" y="7067550"/>
          <a:ext cx="43951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</xdr:colOff>
      <xdr:row>9</xdr:row>
      <xdr:rowOff>647700</xdr:rowOff>
    </xdr:from>
    <xdr:to>
      <xdr:col>4</xdr:col>
      <xdr:colOff>304800</xdr:colOff>
      <xdr:row>17</xdr:row>
      <xdr:rowOff>540204</xdr:rowOff>
    </xdr:to>
    <xdr:cxnSp macro="">
      <xdr:nvCxnSpPr>
        <xdr:cNvPr id="51" name="Straight Arrow Connector 82">
          <a:extLst>
            <a:ext uri="{FF2B5EF4-FFF2-40B4-BE49-F238E27FC236}">
              <a16:creationId xmlns:a16="http://schemas.microsoft.com/office/drawing/2014/main" id="{511C1DEF-43B7-4F0F-8C98-45EBC28772A5}"/>
            </a:ext>
          </a:extLst>
        </xdr:cNvPr>
        <xdr:cNvCxnSpPr/>
      </xdr:nvCxnSpPr>
      <xdr:spPr>
        <a:xfrm flipV="1">
          <a:off x="2873828" y="5657850"/>
          <a:ext cx="288472" cy="355010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628650</xdr:rowOff>
    </xdr:from>
    <xdr:to>
      <xdr:col>30</xdr:col>
      <xdr:colOff>39460</xdr:colOff>
      <xdr:row>12</xdr:row>
      <xdr:rowOff>628650</xdr:rowOff>
    </xdr:to>
    <xdr:cxnSp macro="">
      <xdr:nvCxnSpPr>
        <xdr:cNvPr id="55" name="Straight Arrow Connector 82">
          <a:extLst>
            <a:ext uri="{FF2B5EF4-FFF2-40B4-BE49-F238E27FC236}">
              <a16:creationId xmlns:a16="http://schemas.microsoft.com/office/drawing/2014/main" id="{6D7E6663-E511-4E90-B7EB-F593B1C99055}"/>
            </a:ext>
          </a:extLst>
        </xdr:cNvPr>
        <xdr:cNvCxnSpPr/>
      </xdr:nvCxnSpPr>
      <xdr:spPr>
        <a:xfrm>
          <a:off x="23818491" y="7014593"/>
          <a:ext cx="4348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</xdr:row>
      <xdr:rowOff>647700</xdr:rowOff>
    </xdr:from>
    <xdr:to>
      <xdr:col>9</xdr:col>
      <xdr:colOff>375557</xdr:colOff>
      <xdr:row>17</xdr:row>
      <xdr:rowOff>609600</xdr:rowOff>
    </xdr:to>
    <xdr:cxnSp macro="">
      <xdr:nvCxnSpPr>
        <xdr:cNvPr id="59" name="Straight Arrow Connector 110">
          <a:extLst>
            <a:ext uri="{FF2B5EF4-FFF2-40B4-BE49-F238E27FC236}">
              <a16:creationId xmlns:a16="http://schemas.microsoft.com/office/drawing/2014/main" id="{CD0453CA-07AB-4BEB-9672-A0469F289D77}"/>
            </a:ext>
          </a:extLst>
        </xdr:cNvPr>
        <xdr:cNvCxnSpPr/>
      </xdr:nvCxnSpPr>
      <xdr:spPr>
        <a:xfrm flipV="1">
          <a:off x="6210300" y="2419350"/>
          <a:ext cx="318407" cy="6858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666750</xdr:rowOff>
    </xdr:from>
    <xdr:to>
      <xdr:col>20</xdr:col>
      <xdr:colOff>13607</xdr:colOff>
      <xdr:row>6</xdr:row>
      <xdr:rowOff>666750</xdr:rowOff>
    </xdr:to>
    <xdr:cxnSp macro="">
      <xdr:nvCxnSpPr>
        <xdr:cNvPr id="61" name="Straight Arrow Connector 110">
          <a:extLst>
            <a:ext uri="{FF2B5EF4-FFF2-40B4-BE49-F238E27FC236}">
              <a16:creationId xmlns:a16="http://schemas.microsoft.com/office/drawing/2014/main" id="{9F2E6E52-B063-40BA-BA5B-FCBB5DBDF420}"/>
            </a:ext>
          </a:extLst>
        </xdr:cNvPr>
        <xdr:cNvCxnSpPr/>
      </xdr:nvCxnSpPr>
      <xdr:spPr>
        <a:xfrm>
          <a:off x="12649200" y="4057650"/>
          <a:ext cx="39460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6</xdr:row>
      <xdr:rowOff>704850</xdr:rowOff>
    </xdr:from>
    <xdr:to>
      <xdr:col>19</xdr:col>
      <xdr:colOff>323850</xdr:colOff>
      <xdr:row>9</xdr:row>
      <xdr:rowOff>723900</xdr:rowOff>
    </xdr:to>
    <xdr:cxnSp macro="">
      <xdr:nvCxnSpPr>
        <xdr:cNvPr id="62" name="Straight Arrow Connector 110">
          <a:extLst>
            <a:ext uri="{FF2B5EF4-FFF2-40B4-BE49-F238E27FC236}">
              <a16:creationId xmlns:a16="http://schemas.microsoft.com/office/drawing/2014/main" id="{80D0EEE9-ECD0-4065-A272-6467F82102AE}"/>
            </a:ext>
          </a:extLst>
        </xdr:cNvPr>
        <xdr:cNvCxnSpPr/>
      </xdr:nvCxnSpPr>
      <xdr:spPr>
        <a:xfrm>
          <a:off x="12687300" y="4095750"/>
          <a:ext cx="285750" cy="1638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514350</xdr:colOff>
      <xdr:row>12</xdr:row>
      <xdr:rowOff>666750</xdr:rowOff>
    </xdr:from>
    <xdr:to>
      <xdr:col>24</xdr:col>
      <xdr:colOff>375557</xdr:colOff>
      <xdr:row>12</xdr:row>
      <xdr:rowOff>666750</xdr:rowOff>
    </xdr:to>
    <xdr:cxnSp macro="">
      <xdr:nvCxnSpPr>
        <xdr:cNvPr id="65" name="Straight Arrow Connector 110">
          <a:extLst>
            <a:ext uri="{FF2B5EF4-FFF2-40B4-BE49-F238E27FC236}">
              <a16:creationId xmlns:a16="http://schemas.microsoft.com/office/drawing/2014/main" id="{9BEFAAFF-6772-4C75-9240-BF8E69B14793}"/>
            </a:ext>
          </a:extLst>
        </xdr:cNvPr>
        <xdr:cNvCxnSpPr/>
      </xdr:nvCxnSpPr>
      <xdr:spPr>
        <a:xfrm>
          <a:off x="16021050" y="7296150"/>
          <a:ext cx="39460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9072</xdr:colOff>
      <xdr:row>9</xdr:row>
      <xdr:rowOff>710292</xdr:rowOff>
    </xdr:from>
    <xdr:to>
      <xdr:col>35</xdr:col>
      <xdr:colOff>48532</xdr:colOff>
      <xdr:row>9</xdr:row>
      <xdr:rowOff>710292</xdr:rowOff>
    </xdr:to>
    <xdr:cxnSp macro="">
      <xdr:nvCxnSpPr>
        <xdr:cNvPr id="66" name="Straight Arrow Connector 82">
          <a:extLst>
            <a:ext uri="{FF2B5EF4-FFF2-40B4-BE49-F238E27FC236}">
              <a16:creationId xmlns:a16="http://schemas.microsoft.com/office/drawing/2014/main" id="{5D7B7F5F-7969-4D3F-A31A-9B306E04D553}"/>
            </a:ext>
          </a:extLst>
        </xdr:cNvPr>
        <xdr:cNvCxnSpPr/>
      </xdr:nvCxnSpPr>
      <xdr:spPr>
        <a:xfrm>
          <a:off x="22811922" y="5720442"/>
          <a:ext cx="42046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9</xdr:row>
      <xdr:rowOff>695325</xdr:rowOff>
    </xdr:from>
    <xdr:to>
      <xdr:col>9</xdr:col>
      <xdr:colOff>381000</xdr:colOff>
      <xdr:row>12</xdr:row>
      <xdr:rowOff>723900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E455B9F7-AA1D-4327-82EE-60BFE6D2E3B1}"/>
            </a:ext>
            <a:ext uri="{147F2762-F138-4A5C-976F-8EAC2B608ADB}">
              <a16:predDERef xmlns:a16="http://schemas.microsoft.com/office/drawing/2014/main" pred="{03F4ABDE-8152-4F5D-BA93-2AB00A4D80D5}"/>
            </a:ext>
          </a:extLst>
        </xdr:cNvPr>
        <xdr:cNvCxnSpPr>
          <a:cxnSpLocks/>
        </xdr:cNvCxnSpPr>
      </xdr:nvCxnSpPr>
      <xdr:spPr>
        <a:xfrm flipV="1">
          <a:off x="6076950" y="5943600"/>
          <a:ext cx="457200" cy="1619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3</xdr:row>
      <xdr:rowOff>628650</xdr:rowOff>
    </xdr:from>
    <xdr:to>
      <xdr:col>14</xdr:col>
      <xdr:colOff>352425</xdr:colOff>
      <xdr:row>17</xdr:row>
      <xdr:rowOff>581025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D20BB35B-D5CB-4EE3-A7E4-E5951FD959DB}"/>
            </a:ext>
            <a:ext uri="{147F2762-F138-4A5C-976F-8EAC2B608ADB}">
              <a16:predDERef xmlns:a16="http://schemas.microsoft.com/office/drawing/2014/main" pred="{C9CC0BD9-5B5F-434B-B37E-F2006C21620D}"/>
            </a:ext>
          </a:extLst>
        </xdr:cNvPr>
        <xdr:cNvCxnSpPr>
          <a:cxnSpLocks/>
        </xdr:cNvCxnSpPr>
      </xdr:nvCxnSpPr>
      <xdr:spPr>
        <a:xfrm>
          <a:off x="9372600" y="2695575"/>
          <a:ext cx="390525" cy="67151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598714</xdr:rowOff>
    </xdr:from>
    <xdr:to>
      <xdr:col>20</xdr:col>
      <xdr:colOff>39460</xdr:colOff>
      <xdr:row>12</xdr:row>
      <xdr:rowOff>598714</xdr:rowOff>
    </xdr:to>
    <xdr:cxnSp macro="">
      <xdr:nvCxnSpPr>
        <xdr:cNvPr id="8" name="Straight Arrow Connector 82">
          <a:extLst>
            <a:ext uri="{FF2B5EF4-FFF2-40B4-BE49-F238E27FC236}">
              <a16:creationId xmlns:a16="http://schemas.microsoft.com/office/drawing/2014/main" id="{2680964A-6548-4324-92CF-A97DF6285DF6}"/>
            </a:ext>
          </a:extLst>
        </xdr:cNvPr>
        <xdr:cNvCxnSpPr/>
      </xdr:nvCxnSpPr>
      <xdr:spPr>
        <a:xfrm>
          <a:off x="20548600" y="4281714"/>
          <a:ext cx="44586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723900</xdr:rowOff>
    </xdr:from>
    <xdr:to>
      <xdr:col>4</xdr:col>
      <xdr:colOff>323850</xdr:colOff>
      <xdr:row>17</xdr:row>
      <xdr:rowOff>590550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F2DBFDE-F89A-26E5-EE44-24715C3A7D41}"/>
            </a:ext>
          </a:extLst>
        </xdr:cNvPr>
        <xdr:cNvCxnSpPr/>
      </xdr:nvCxnSpPr>
      <xdr:spPr>
        <a:xfrm>
          <a:off x="2971800" y="5848350"/>
          <a:ext cx="323850" cy="33718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704850</xdr:rowOff>
    </xdr:from>
    <xdr:to>
      <xdr:col>14</xdr:col>
      <xdr:colOff>342900</xdr:colOff>
      <xdr:row>12</xdr:row>
      <xdr:rowOff>781050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FEAC8551-EE84-2BEE-73AB-324D17455AC4}"/>
            </a:ext>
          </a:extLst>
        </xdr:cNvPr>
        <xdr:cNvCxnSpPr/>
      </xdr:nvCxnSpPr>
      <xdr:spPr>
        <a:xfrm flipV="1">
          <a:off x="9791700" y="5829300"/>
          <a:ext cx="342900" cy="1638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12</xdr:row>
      <xdr:rowOff>533400</xdr:rowOff>
    </xdr:from>
    <xdr:to>
      <xdr:col>14</xdr:col>
      <xdr:colOff>323850</xdr:colOff>
      <xdr:row>17</xdr:row>
      <xdr:rowOff>800100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1B646F3-F6EF-5352-7B76-8614CB4D10DF}"/>
            </a:ext>
          </a:extLst>
        </xdr:cNvPr>
        <xdr:cNvCxnSpPr/>
      </xdr:nvCxnSpPr>
      <xdr:spPr>
        <a:xfrm flipV="1">
          <a:off x="9772650" y="7219950"/>
          <a:ext cx="342900" cy="2209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</xdr:row>
      <xdr:rowOff>571500</xdr:rowOff>
    </xdr:from>
    <xdr:to>
      <xdr:col>19</xdr:col>
      <xdr:colOff>381000</xdr:colOff>
      <xdr:row>3</xdr:row>
      <xdr:rowOff>590550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A185ED34-90BE-04C0-9D1F-FF315281A566}"/>
            </a:ext>
          </a:extLst>
        </xdr:cNvPr>
        <xdr:cNvCxnSpPr/>
      </xdr:nvCxnSpPr>
      <xdr:spPr>
        <a:xfrm flipV="1">
          <a:off x="13144500" y="2571750"/>
          <a:ext cx="4000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609600</xdr:rowOff>
    </xdr:from>
    <xdr:to>
      <xdr:col>24</xdr:col>
      <xdr:colOff>285750</xdr:colOff>
      <xdr:row>17</xdr:row>
      <xdr:rowOff>628650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B4EE5A6C-02A6-72BA-F1FE-976BAFAF3ADA}"/>
            </a:ext>
          </a:extLst>
        </xdr:cNvPr>
        <xdr:cNvCxnSpPr/>
      </xdr:nvCxnSpPr>
      <xdr:spPr>
        <a:xfrm>
          <a:off x="16687800" y="9239250"/>
          <a:ext cx="2857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552450</xdr:colOff>
      <xdr:row>6</xdr:row>
      <xdr:rowOff>781050</xdr:rowOff>
    </xdr:from>
    <xdr:to>
      <xdr:col>29</xdr:col>
      <xdr:colOff>361950</xdr:colOff>
      <xdr:row>17</xdr:row>
      <xdr:rowOff>742950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8ED0E04D-3BB1-EDA7-1378-30A6343C1650}"/>
            </a:ext>
          </a:extLst>
        </xdr:cNvPr>
        <xdr:cNvCxnSpPr/>
      </xdr:nvCxnSpPr>
      <xdr:spPr>
        <a:xfrm flipV="1">
          <a:off x="20212050" y="4343400"/>
          <a:ext cx="381000" cy="5029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17</xdr:row>
      <xdr:rowOff>800100</xdr:rowOff>
    </xdr:from>
    <xdr:to>
      <xdr:col>34</xdr:col>
      <xdr:colOff>381000</xdr:colOff>
      <xdr:row>17</xdr:row>
      <xdr:rowOff>819150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DCAA7233-5F2A-E095-F437-23D48F008671}"/>
            </a:ext>
          </a:extLst>
        </xdr:cNvPr>
        <xdr:cNvCxnSpPr/>
      </xdr:nvCxnSpPr>
      <xdr:spPr>
        <a:xfrm flipV="1">
          <a:off x="23736300" y="9429750"/>
          <a:ext cx="3619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647700</xdr:rowOff>
    </xdr:from>
    <xdr:to>
      <xdr:col>5</xdr:col>
      <xdr:colOff>19050</xdr:colOff>
      <xdr:row>6</xdr:row>
      <xdr:rowOff>647700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FC76423-1D10-03E8-27A0-5ACDF10F9576}"/>
            </a:ext>
          </a:extLst>
        </xdr:cNvPr>
        <xdr:cNvCxnSpPr/>
      </xdr:nvCxnSpPr>
      <xdr:spPr>
        <a:xfrm>
          <a:off x="3009900" y="4210050"/>
          <a:ext cx="381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9</xdr:row>
      <xdr:rowOff>590550</xdr:rowOff>
    </xdr:from>
    <xdr:to>
      <xdr:col>9</xdr:col>
      <xdr:colOff>361950</xdr:colOff>
      <xdr:row>17</xdr:row>
      <xdr:rowOff>533400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7983FF3-6E67-2A37-379E-B457096BBEF0}"/>
            </a:ext>
          </a:extLst>
        </xdr:cNvPr>
        <xdr:cNvCxnSpPr/>
      </xdr:nvCxnSpPr>
      <xdr:spPr>
        <a:xfrm>
          <a:off x="6381750" y="5715000"/>
          <a:ext cx="381000" cy="3448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</xdr:row>
      <xdr:rowOff>838200</xdr:rowOff>
    </xdr:from>
    <xdr:to>
      <xdr:col>9</xdr:col>
      <xdr:colOff>361950</xdr:colOff>
      <xdr:row>12</xdr:row>
      <xdr:rowOff>628650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6E8954EF-E52A-6484-B66D-6800CED423D6}"/>
            </a:ext>
            <a:ext uri="{147F2762-F138-4A5C-976F-8EAC2B608ADB}">
              <a16:predDERef xmlns:a16="http://schemas.microsoft.com/office/drawing/2014/main" pred="{87983FF3-6E67-2A37-379E-B457096BBEF0}"/>
            </a:ext>
          </a:extLst>
        </xdr:cNvPr>
        <xdr:cNvCxnSpPr/>
      </xdr:nvCxnSpPr>
      <xdr:spPr>
        <a:xfrm flipV="1">
          <a:off x="6134100" y="4495800"/>
          <a:ext cx="381000" cy="29718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3</xdr:row>
      <xdr:rowOff>666750</xdr:rowOff>
    </xdr:from>
    <xdr:to>
      <xdr:col>10</xdr:col>
      <xdr:colOff>0</xdr:colOff>
      <xdr:row>12</xdr:row>
      <xdr:rowOff>514350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1DE88014-7D97-1FBF-99C7-987239BADF85}"/>
            </a:ext>
          </a:extLst>
        </xdr:cNvPr>
        <xdr:cNvCxnSpPr/>
      </xdr:nvCxnSpPr>
      <xdr:spPr>
        <a:xfrm>
          <a:off x="6381750" y="2667000"/>
          <a:ext cx="438150" cy="4533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3</xdr:row>
      <xdr:rowOff>800100</xdr:rowOff>
    </xdr:from>
    <xdr:to>
      <xdr:col>14</xdr:col>
      <xdr:colOff>381000</xdr:colOff>
      <xdr:row>6</xdr:row>
      <xdr:rowOff>857250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5E12446C-613C-77B9-3986-06C8B2EAAEBA}"/>
            </a:ext>
          </a:extLst>
        </xdr:cNvPr>
        <xdr:cNvCxnSpPr/>
      </xdr:nvCxnSpPr>
      <xdr:spPr>
        <a:xfrm flipV="1">
          <a:off x="9734550" y="2800350"/>
          <a:ext cx="438150" cy="1619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6</xdr:row>
      <xdr:rowOff>533400</xdr:rowOff>
    </xdr:from>
    <xdr:to>
      <xdr:col>14</xdr:col>
      <xdr:colOff>342900</xdr:colOff>
      <xdr:row>12</xdr:row>
      <xdr:rowOff>1047750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D12111A3-41E2-EDA5-3E24-18E17002EFD7}"/>
            </a:ext>
          </a:extLst>
        </xdr:cNvPr>
        <xdr:cNvCxnSpPr/>
      </xdr:nvCxnSpPr>
      <xdr:spPr>
        <a:xfrm flipV="1">
          <a:off x="9772650" y="4095750"/>
          <a:ext cx="361950" cy="36385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590550</xdr:rowOff>
    </xdr:from>
    <xdr:to>
      <xdr:col>19</xdr:col>
      <xdr:colOff>342900</xdr:colOff>
      <xdr:row>17</xdr:row>
      <xdr:rowOff>590550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C6E6EA18-FE90-4337-01AB-1C790A175434}"/>
            </a:ext>
          </a:extLst>
        </xdr:cNvPr>
        <xdr:cNvCxnSpPr/>
      </xdr:nvCxnSpPr>
      <xdr:spPr>
        <a:xfrm>
          <a:off x="13163550" y="92202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742950</xdr:rowOff>
    </xdr:from>
    <xdr:to>
      <xdr:col>25</xdr:col>
      <xdr:colOff>0</xdr:colOff>
      <xdr:row>3</xdr:row>
      <xdr:rowOff>742950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9E50DDA1-E468-E81F-1B03-AA2862EBFFED}"/>
            </a:ext>
          </a:extLst>
        </xdr:cNvPr>
        <xdr:cNvCxnSpPr/>
      </xdr:nvCxnSpPr>
      <xdr:spPr>
        <a:xfrm>
          <a:off x="16687800" y="2743200"/>
          <a:ext cx="4000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457200</xdr:colOff>
      <xdr:row>9</xdr:row>
      <xdr:rowOff>647700</xdr:rowOff>
    </xdr:from>
    <xdr:to>
      <xdr:col>25</xdr:col>
      <xdr:colOff>57150</xdr:colOff>
      <xdr:row>9</xdr:row>
      <xdr:rowOff>647700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5C695BE2-01E8-CE9D-000B-258B47AD0A03}"/>
            </a:ext>
          </a:extLst>
        </xdr:cNvPr>
        <xdr:cNvCxnSpPr/>
      </xdr:nvCxnSpPr>
      <xdr:spPr>
        <a:xfrm>
          <a:off x="16592550" y="57721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6</xdr:row>
      <xdr:rowOff>762000</xdr:rowOff>
    </xdr:from>
    <xdr:to>
      <xdr:col>25</xdr:col>
      <xdr:colOff>38100</xdr:colOff>
      <xdr:row>6</xdr:row>
      <xdr:rowOff>781050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95214BA3-158F-0AC0-0CF1-3D9CA1C85E8B}"/>
            </a:ext>
          </a:extLst>
        </xdr:cNvPr>
        <xdr:cNvCxnSpPr/>
      </xdr:nvCxnSpPr>
      <xdr:spPr>
        <a:xfrm>
          <a:off x="16725900" y="4324350"/>
          <a:ext cx="4000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</xdr:row>
      <xdr:rowOff>723900</xdr:rowOff>
    </xdr:from>
    <xdr:to>
      <xdr:col>29</xdr:col>
      <xdr:colOff>285750</xdr:colOff>
      <xdr:row>17</xdr:row>
      <xdr:rowOff>895350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443AE17C-7582-9A48-BBA1-EF073FB5B534}"/>
            </a:ext>
          </a:extLst>
        </xdr:cNvPr>
        <xdr:cNvCxnSpPr/>
      </xdr:nvCxnSpPr>
      <xdr:spPr>
        <a:xfrm>
          <a:off x="20231100" y="2724150"/>
          <a:ext cx="285750" cy="68008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514350</xdr:colOff>
      <xdr:row>6</xdr:row>
      <xdr:rowOff>762000</xdr:rowOff>
    </xdr:from>
    <xdr:to>
      <xdr:col>30</xdr:col>
      <xdr:colOff>0</xdr:colOff>
      <xdr:row>9</xdr:row>
      <xdr:rowOff>838200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93FA4DC9-74C3-3CBF-900F-0C3FF6B9A845}"/>
            </a:ext>
          </a:extLst>
        </xdr:cNvPr>
        <xdr:cNvCxnSpPr/>
      </xdr:nvCxnSpPr>
      <xdr:spPr>
        <a:xfrm>
          <a:off x="20173950" y="4324350"/>
          <a:ext cx="457200" cy="1638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8B9-AF24-4FB0-88F0-78385F80435F}">
  <sheetPr>
    <pageSetUpPr fitToPage="1"/>
  </sheetPr>
  <dimension ref="A1:AP54"/>
  <sheetViews>
    <sheetView tabSelected="1" topLeftCell="A32" zoomScale="40" zoomScaleNormal="40" workbookViewId="0">
      <selection activeCell="P17" sqref="P17"/>
    </sheetView>
  </sheetViews>
  <sheetFormatPr baseColWidth="10" defaultColWidth="11.42578125" defaultRowHeight="18.75" x14ac:dyDescent="0.25"/>
  <cols>
    <col min="1" max="1" width="25.7109375" style="3" customWidth="1"/>
    <col min="2" max="5" width="5.7109375" style="3" customWidth="1"/>
    <col min="6" max="6" width="25.7109375" style="3" customWidth="1"/>
    <col min="7" max="10" width="6" style="3" customWidth="1"/>
    <col min="11" max="11" width="25.7109375" style="1" customWidth="1"/>
    <col min="12" max="15" width="5.7109375" style="1" customWidth="1"/>
    <col min="16" max="16" width="25.7109375" style="1" customWidth="1"/>
    <col min="17" max="20" width="5.7109375" style="1" customWidth="1"/>
    <col min="21" max="21" width="25.7109375" style="1" customWidth="1"/>
    <col min="22" max="23" width="5.7109375" style="1" customWidth="1"/>
    <col min="24" max="24" width="8" style="1" customWidth="1"/>
    <col min="25" max="25" width="5.7109375" style="1" customWidth="1"/>
    <col min="26" max="26" width="25.7109375" style="1" customWidth="1"/>
    <col min="27" max="28" width="5.7109375" style="1" customWidth="1"/>
    <col min="29" max="29" width="8.28515625" style="1" customWidth="1"/>
    <col min="30" max="30" width="5.7109375" style="1" customWidth="1"/>
    <col min="31" max="31" width="27.42578125" style="1" customWidth="1"/>
    <col min="32" max="35" width="5.7109375" style="1" customWidth="1"/>
    <col min="36" max="36" width="28.5703125" style="1" customWidth="1"/>
    <col min="37" max="39" width="6.7109375" style="1" bestFit="1" customWidth="1"/>
    <col min="40" max="40" width="5.7109375" style="1" customWidth="1"/>
    <col min="41" max="42" width="7.28515625" style="1" customWidth="1"/>
    <col min="43" max="16384" width="11.42578125" style="1"/>
  </cols>
  <sheetData>
    <row r="1" spans="1:40" ht="15.75" customHeight="1" x14ac:dyDescent="0.25">
      <c r="A1" s="319" t="s">
        <v>0</v>
      </c>
      <c r="B1" s="320"/>
      <c r="C1" s="320"/>
      <c r="D1" s="320"/>
      <c r="E1" s="321"/>
      <c r="F1" s="320" t="s">
        <v>1</v>
      </c>
      <c r="G1" s="320"/>
      <c r="H1" s="320"/>
      <c r="I1" s="320"/>
      <c r="J1" s="321"/>
      <c r="K1" s="322" t="s">
        <v>2</v>
      </c>
      <c r="L1" s="323"/>
      <c r="M1" s="323"/>
      <c r="N1" s="323"/>
      <c r="O1" s="324"/>
      <c r="P1" s="322" t="s">
        <v>3</v>
      </c>
      <c r="Q1" s="323"/>
      <c r="R1" s="323"/>
      <c r="S1" s="323"/>
      <c r="T1" s="324"/>
      <c r="U1" s="322" t="s">
        <v>4</v>
      </c>
      <c r="V1" s="323"/>
      <c r="W1" s="323"/>
      <c r="X1" s="323"/>
      <c r="Y1" s="324"/>
      <c r="Z1" s="322" t="s">
        <v>5</v>
      </c>
      <c r="AA1" s="323"/>
      <c r="AB1" s="323"/>
      <c r="AC1" s="323"/>
      <c r="AD1" s="324"/>
      <c r="AE1" s="322" t="s">
        <v>6</v>
      </c>
      <c r="AF1" s="323"/>
      <c r="AG1" s="323"/>
      <c r="AH1" s="323"/>
      <c r="AI1" s="324"/>
      <c r="AJ1" s="322" t="s">
        <v>7</v>
      </c>
      <c r="AK1" s="323"/>
      <c r="AL1" s="323"/>
      <c r="AM1" s="323"/>
      <c r="AN1" s="324"/>
    </row>
    <row r="2" spans="1:40" ht="5.25" customHeight="1" thickBot="1" x14ac:dyDescent="0.3">
      <c r="A2" s="57"/>
      <c r="B2" s="58"/>
      <c r="C2" s="58"/>
      <c r="D2" s="58"/>
      <c r="E2" s="59"/>
      <c r="F2" s="58"/>
      <c r="G2" s="58"/>
      <c r="H2" s="58"/>
      <c r="I2" s="58"/>
      <c r="J2" s="59"/>
      <c r="K2" s="7"/>
      <c r="L2" s="16"/>
      <c r="M2" s="16"/>
      <c r="N2" s="16"/>
      <c r="O2" s="8"/>
      <c r="P2" s="7"/>
      <c r="Q2" s="16"/>
      <c r="R2" s="16"/>
      <c r="S2" s="16"/>
      <c r="T2" s="8"/>
      <c r="U2" s="7"/>
      <c r="V2" s="16"/>
      <c r="W2" s="16"/>
      <c r="X2" s="16"/>
      <c r="Y2" s="8"/>
      <c r="Z2" s="7"/>
      <c r="AA2" s="16"/>
      <c r="AB2" s="16"/>
      <c r="AC2" s="16"/>
      <c r="AD2" s="8"/>
      <c r="AE2" s="7"/>
      <c r="AF2" s="16"/>
      <c r="AG2" s="16"/>
      <c r="AH2" s="16"/>
      <c r="AI2" s="8"/>
      <c r="AJ2" s="7"/>
      <c r="AK2" s="16"/>
      <c r="AL2" s="16"/>
      <c r="AM2" s="16"/>
      <c r="AN2" s="8"/>
    </row>
    <row r="3" spans="1:40" ht="6.75" customHeight="1" thickBot="1" x14ac:dyDescent="0.3">
      <c r="A3" s="28"/>
      <c r="B3" s="29"/>
      <c r="C3" s="29"/>
      <c r="D3" s="29"/>
      <c r="E3" s="286"/>
      <c r="F3" s="29"/>
      <c r="G3" s="29"/>
      <c r="H3" s="29"/>
      <c r="I3" s="29"/>
      <c r="J3" s="286"/>
      <c r="K3" s="31"/>
      <c r="L3" s="31"/>
      <c r="M3" s="31"/>
      <c r="N3" s="31"/>
      <c r="O3" s="237"/>
      <c r="P3" s="31"/>
      <c r="Q3" s="31"/>
      <c r="R3" s="31"/>
      <c r="S3" s="31"/>
      <c r="T3" s="241"/>
      <c r="U3" s="31"/>
      <c r="V3" s="31"/>
      <c r="W3" s="31"/>
      <c r="X3" s="31"/>
      <c r="Y3" s="241"/>
      <c r="Z3" s="30"/>
      <c r="AA3" s="31"/>
      <c r="AB3" s="31"/>
      <c r="AC3" s="31"/>
      <c r="AD3" s="237"/>
      <c r="AE3" s="31"/>
      <c r="AF3" s="31"/>
      <c r="AG3" s="31"/>
      <c r="AH3" s="31"/>
      <c r="AI3" s="241"/>
      <c r="AJ3" s="30"/>
      <c r="AK3" s="31"/>
      <c r="AL3" s="31"/>
      <c r="AM3" s="31"/>
      <c r="AN3" s="312"/>
    </row>
    <row r="4" spans="1:40" s="15" customFormat="1" ht="93.75" customHeight="1" x14ac:dyDescent="0.25">
      <c r="A4" s="273" t="s">
        <v>8</v>
      </c>
      <c r="B4" s="274"/>
      <c r="C4" s="274"/>
      <c r="D4" s="275"/>
      <c r="E4" s="287"/>
      <c r="F4" s="276" t="s">
        <v>9</v>
      </c>
      <c r="G4" s="274"/>
      <c r="H4" s="274"/>
      <c r="I4" s="275"/>
      <c r="J4" s="287"/>
      <c r="K4" s="277" t="s">
        <v>10</v>
      </c>
      <c r="L4" s="278"/>
      <c r="M4" s="278"/>
      <c r="N4" s="279"/>
      <c r="O4" s="238"/>
      <c r="P4" s="280" t="s">
        <v>11</v>
      </c>
      <c r="Q4" s="281"/>
      <c r="R4" s="281"/>
      <c r="S4" s="282"/>
      <c r="T4" s="242"/>
      <c r="U4" s="283" t="s">
        <v>12</v>
      </c>
      <c r="V4" s="284"/>
      <c r="W4" s="284"/>
      <c r="X4" s="285"/>
      <c r="Y4" s="242"/>
      <c r="Z4" s="273" t="s">
        <v>13</v>
      </c>
      <c r="AA4" s="274"/>
      <c r="AB4" s="274"/>
      <c r="AC4" s="275"/>
      <c r="AD4" s="238"/>
      <c r="AE4" s="280" t="s">
        <v>14</v>
      </c>
      <c r="AF4" s="281"/>
      <c r="AG4" s="281"/>
      <c r="AH4" s="315"/>
      <c r="AI4" s="242"/>
      <c r="AJ4" s="316" t="s">
        <v>15</v>
      </c>
      <c r="AK4" s="317"/>
      <c r="AL4" s="317"/>
      <c r="AM4" s="318"/>
      <c r="AN4" s="313"/>
    </row>
    <row r="5" spans="1:40" ht="15.75" customHeight="1" x14ac:dyDescent="0.25">
      <c r="A5" s="74" t="s">
        <v>16</v>
      </c>
      <c r="B5" s="74">
        <v>3</v>
      </c>
      <c r="C5" s="74">
        <v>1</v>
      </c>
      <c r="D5" s="87">
        <v>5</v>
      </c>
      <c r="E5" s="287"/>
      <c r="F5" s="90" t="s">
        <v>17</v>
      </c>
      <c r="G5" s="74">
        <v>3</v>
      </c>
      <c r="H5" s="74">
        <v>1</v>
      </c>
      <c r="I5" s="87">
        <v>5</v>
      </c>
      <c r="J5" s="287"/>
      <c r="K5" s="89" t="s">
        <v>18</v>
      </c>
      <c r="L5" s="76">
        <v>3</v>
      </c>
      <c r="M5" s="76">
        <v>1</v>
      </c>
      <c r="N5" s="77">
        <v>5</v>
      </c>
      <c r="O5" s="238"/>
      <c r="P5" s="96" t="s">
        <v>19</v>
      </c>
      <c r="Q5" s="84">
        <v>3</v>
      </c>
      <c r="R5" s="84">
        <v>1</v>
      </c>
      <c r="S5" s="85">
        <v>5</v>
      </c>
      <c r="T5" s="242"/>
      <c r="U5" s="90" t="s">
        <v>20</v>
      </c>
      <c r="V5" s="74">
        <v>4</v>
      </c>
      <c r="W5" s="74">
        <v>1</v>
      </c>
      <c r="X5" s="87">
        <v>7</v>
      </c>
      <c r="Y5" s="242"/>
      <c r="Z5" s="78" t="s">
        <v>21</v>
      </c>
      <c r="AA5" s="79">
        <v>3</v>
      </c>
      <c r="AB5" s="79">
        <v>1</v>
      </c>
      <c r="AC5" s="80">
        <v>5</v>
      </c>
      <c r="AD5" s="238"/>
      <c r="AE5" s="90" t="s">
        <v>22</v>
      </c>
      <c r="AF5" s="74">
        <v>3</v>
      </c>
      <c r="AG5" s="74">
        <v>1</v>
      </c>
      <c r="AH5" s="74">
        <v>5</v>
      </c>
      <c r="AI5" s="242"/>
      <c r="AJ5" s="83" t="s">
        <v>23</v>
      </c>
      <c r="AK5" s="84">
        <v>3</v>
      </c>
      <c r="AL5" s="84">
        <v>1</v>
      </c>
      <c r="AM5" s="85">
        <v>5</v>
      </c>
      <c r="AN5" s="313"/>
    </row>
    <row r="6" spans="1:40" ht="15.75" customHeight="1" x14ac:dyDescent="0.25">
      <c r="A6" s="74" t="s">
        <v>24</v>
      </c>
      <c r="B6" s="216">
        <f>(B5+C5+D5)*16</f>
        <v>144</v>
      </c>
      <c r="C6" s="217"/>
      <c r="D6" s="217"/>
      <c r="E6" s="287"/>
      <c r="F6" s="90" t="s">
        <v>24</v>
      </c>
      <c r="G6" s="216">
        <f>(G5+H5+I5)*16</f>
        <v>144</v>
      </c>
      <c r="H6" s="217"/>
      <c r="I6" s="217"/>
      <c r="J6" s="287"/>
      <c r="K6" s="89" t="s">
        <v>24</v>
      </c>
      <c r="L6" s="293">
        <f>(L5+M5+N5)*16</f>
        <v>144</v>
      </c>
      <c r="M6" s="293"/>
      <c r="N6" s="294"/>
      <c r="O6" s="238"/>
      <c r="P6" s="97" t="s">
        <v>24</v>
      </c>
      <c r="Q6" s="263">
        <f>(Q5+R5+S5)*16</f>
        <v>144</v>
      </c>
      <c r="R6" s="263"/>
      <c r="S6" s="218"/>
      <c r="T6" s="242"/>
      <c r="U6" s="90" t="s">
        <v>24</v>
      </c>
      <c r="V6" s="216">
        <f>(V5+W5+X5)*16</f>
        <v>192</v>
      </c>
      <c r="W6" s="217"/>
      <c r="X6" s="217"/>
      <c r="Y6" s="242"/>
      <c r="Z6" s="81" t="s">
        <v>24</v>
      </c>
      <c r="AA6" s="290">
        <f>(AA5+AB5+AC5)*16</f>
        <v>144</v>
      </c>
      <c r="AB6" s="290"/>
      <c r="AC6" s="291"/>
      <c r="AD6" s="238"/>
      <c r="AE6" s="90" t="s">
        <v>24</v>
      </c>
      <c r="AF6" s="216">
        <f>(AF5+AG5+AH5)*16</f>
        <v>144</v>
      </c>
      <c r="AG6" s="217"/>
      <c r="AH6" s="220"/>
      <c r="AI6" s="242"/>
      <c r="AJ6" s="86" t="s">
        <v>24</v>
      </c>
      <c r="AK6" s="263">
        <f>(AK5+AL5+AM5)*16</f>
        <v>144</v>
      </c>
      <c r="AL6" s="263"/>
      <c r="AM6" s="218"/>
      <c r="AN6" s="313"/>
    </row>
    <row r="7" spans="1:40" s="15" customFormat="1" ht="93.75" customHeight="1" x14ac:dyDescent="0.25">
      <c r="A7" s="224" t="s">
        <v>25</v>
      </c>
      <c r="B7" s="225"/>
      <c r="C7" s="225"/>
      <c r="D7" s="226"/>
      <c r="E7" s="287"/>
      <c r="F7" s="227" t="s">
        <v>26</v>
      </c>
      <c r="G7" s="225"/>
      <c r="H7" s="225"/>
      <c r="I7" s="226"/>
      <c r="J7" s="287"/>
      <c r="K7" s="228" t="s">
        <v>27</v>
      </c>
      <c r="L7" s="229"/>
      <c r="M7" s="229"/>
      <c r="N7" s="230"/>
      <c r="O7" s="238"/>
      <c r="P7" s="271" t="s">
        <v>28</v>
      </c>
      <c r="Q7" s="229"/>
      <c r="R7" s="229"/>
      <c r="S7" s="305"/>
      <c r="T7" s="242"/>
      <c r="U7" s="231" t="s">
        <v>29</v>
      </c>
      <c r="V7" s="232"/>
      <c r="W7" s="232"/>
      <c r="X7" s="233"/>
      <c r="Y7" s="242"/>
      <c r="Z7" s="299" t="s">
        <v>30</v>
      </c>
      <c r="AA7" s="300"/>
      <c r="AB7" s="300"/>
      <c r="AC7" s="301"/>
      <c r="AD7" s="238"/>
      <c r="AE7" s="228" t="s">
        <v>31</v>
      </c>
      <c r="AF7" s="229"/>
      <c r="AG7" s="229"/>
      <c r="AH7" s="230"/>
      <c r="AI7" s="242"/>
      <c r="AJ7" s="245" t="s">
        <v>32</v>
      </c>
      <c r="AK7" s="246"/>
      <c r="AL7" s="246"/>
      <c r="AM7" s="247"/>
      <c r="AN7" s="313"/>
    </row>
    <row r="8" spans="1:40" ht="15.75" customHeight="1" x14ac:dyDescent="0.25">
      <c r="A8" s="74" t="s">
        <v>33</v>
      </c>
      <c r="B8" s="74">
        <v>3</v>
      </c>
      <c r="C8" s="74">
        <v>1</v>
      </c>
      <c r="D8" s="87">
        <v>5</v>
      </c>
      <c r="E8" s="287"/>
      <c r="F8" s="90" t="s">
        <v>34</v>
      </c>
      <c r="G8" s="74">
        <v>3</v>
      </c>
      <c r="H8" s="74">
        <v>1</v>
      </c>
      <c r="I8" s="87">
        <v>5</v>
      </c>
      <c r="J8" s="287"/>
      <c r="K8" s="90" t="s">
        <v>35</v>
      </c>
      <c r="L8" s="74">
        <v>3</v>
      </c>
      <c r="M8" s="74">
        <v>1</v>
      </c>
      <c r="N8" s="87">
        <v>5</v>
      </c>
      <c r="O8" s="238"/>
      <c r="P8" s="71" t="s">
        <v>36</v>
      </c>
      <c r="Q8" s="72">
        <v>3</v>
      </c>
      <c r="R8" s="72">
        <v>2</v>
      </c>
      <c r="S8" s="73">
        <v>4</v>
      </c>
      <c r="T8" s="242"/>
      <c r="U8" s="96" t="s">
        <v>37</v>
      </c>
      <c r="V8" s="84">
        <v>3</v>
      </c>
      <c r="W8" s="84">
        <v>1</v>
      </c>
      <c r="X8" s="85">
        <v>5</v>
      </c>
      <c r="Y8" s="242"/>
      <c r="Z8" s="90" t="s">
        <v>38</v>
      </c>
      <c r="AA8" s="74">
        <v>3</v>
      </c>
      <c r="AB8" s="74">
        <v>2</v>
      </c>
      <c r="AC8" s="87">
        <v>4</v>
      </c>
      <c r="AD8" s="238"/>
      <c r="AE8" s="96" t="s">
        <v>39</v>
      </c>
      <c r="AF8" s="84">
        <v>3</v>
      </c>
      <c r="AG8" s="84">
        <v>1</v>
      </c>
      <c r="AH8" s="85">
        <v>5</v>
      </c>
      <c r="AI8" s="242"/>
      <c r="AJ8" s="83" t="s">
        <v>40</v>
      </c>
      <c r="AK8" s="84">
        <v>3</v>
      </c>
      <c r="AL8" s="84">
        <v>1</v>
      </c>
      <c r="AM8" s="85">
        <v>5</v>
      </c>
      <c r="AN8" s="313"/>
    </row>
    <row r="9" spans="1:40" ht="15.75" customHeight="1" x14ac:dyDescent="0.25">
      <c r="A9" s="74" t="s">
        <v>24</v>
      </c>
      <c r="B9" s="216">
        <f>(B8+C8+D8)*16</f>
        <v>144</v>
      </c>
      <c r="C9" s="217"/>
      <c r="D9" s="217"/>
      <c r="E9" s="287"/>
      <c r="F9" s="90" t="s">
        <v>24</v>
      </c>
      <c r="G9" s="216">
        <f>(G8+H8+I8)*16</f>
        <v>144</v>
      </c>
      <c r="H9" s="217"/>
      <c r="I9" s="217"/>
      <c r="J9" s="287"/>
      <c r="K9" s="90" t="s">
        <v>24</v>
      </c>
      <c r="L9" s="216">
        <f>(L8+M8+N8)*16</f>
        <v>144</v>
      </c>
      <c r="M9" s="217"/>
      <c r="N9" s="217"/>
      <c r="O9" s="238"/>
      <c r="P9" s="71" t="s">
        <v>24</v>
      </c>
      <c r="Q9" s="221">
        <f>(Q8+R8+S8)*16</f>
        <v>144</v>
      </c>
      <c r="R9" s="222"/>
      <c r="S9" s="223"/>
      <c r="T9" s="242"/>
      <c r="U9" s="97" t="s">
        <v>24</v>
      </c>
      <c r="V9" s="263">
        <f>(V8+W8+X8)*16</f>
        <v>144</v>
      </c>
      <c r="W9" s="263"/>
      <c r="X9" s="218"/>
      <c r="Y9" s="242"/>
      <c r="Z9" s="90" t="s">
        <v>24</v>
      </c>
      <c r="AA9" s="216">
        <f>(AA8+AB8+AC8)*16</f>
        <v>144</v>
      </c>
      <c r="AB9" s="217"/>
      <c r="AC9" s="217"/>
      <c r="AD9" s="238"/>
      <c r="AE9" s="97" t="s">
        <v>24</v>
      </c>
      <c r="AF9" s="263">
        <f>(AF8+AG8+AH8)*16</f>
        <v>144</v>
      </c>
      <c r="AG9" s="263"/>
      <c r="AH9" s="218"/>
      <c r="AI9" s="242"/>
      <c r="AJ9" s="86" t="s">
        <v>24</v>
      </c>
      <c r="AK9" s="263">
        <f>(AK8+AL8+AM8)*16</f>
        <v>144</v>
      </c>
      <c r="AL9" s="263"/>
      <c r="AM9" s="218"/>
      <c r="AN9" s="313"/>
    </row>
    <row r="10" spans="1:40" s="15" customFormat="1" ht="93.75" customHeight="1" x14ac:dyDescent="0.25">
      <c r="A10" s="271" t="s">
        <v>41</v>
      </c>
      <c r="B10" s="229"/>
      <c r="C10" s="229"/>
      <c r="D10" s="230"/>
      <c r="E10" s="287"/>
      <c r="F10" s="228" t="s">
        <v>42</v>
      </c>
      <c r="G10" s="229"/>
      <c r="H10" s="229"/>
      <c r="I10" s="230"/>
      <c r="J10" s="287"/>
      <c r="K10" s="228" t="s">
        <v>43</v>
      </c>
      <c r="L10" s="229"/>
      <c r="M10" s="229"/>
      <c r="N10" s="230"/>
      <c r="O10" s="238"/>
      <c r="P10" s="228" t="s">
        <v>44</v>
      </c>
      <c r="Q10" s="229"/>
      <c r="R10" s="229"/>
      <c r="S10" s="230"/>
      <c r="T10" s="242"/>
      <c r="U10" s="228" t="s">
        <v>45</v>
      </c>
      <c r="V10" s="229"/>
      <c r="W10" s="229"/>
      <c r="X10" s="230"/>
      <c r="Y10" s="242"/>
      <c r="Z10" s="224" t="s">
        <v>46</v>
      </c>
      <c r="AA10" s="225"/>
      <c r="AB10" s="225"/>
      <c r="AC10" s="226"/>
      <c r="AD10" s="238"/>
      <c r="AE10" s="228" t="s">
        <v>47</v>
      </c>
      <c r="AF10" s="229"/>
      <c r="AG10" s="229"/>
      <c r="AH10" s="305"/>
      <c r="AI10" s="242"/>
      <c r="AJ10" s="228" t="s">
        <v>48</v>
      </c>
      <c r="AK10" s="229"/>
      <c r="AL10" s="229"/>
      <c r="AM10" s="230"/>
      <c r="AN10" s="313"/>
    </row>
    <row r="11" spans="1:40" ht="15.75" customHeight="1" x14ac:dyDescent="0.25">
      <c r="A11" s="75" t="s">
        <v>49</v>
      </c>
      <c r="B11" s="75">
        <v>3</v>
      </c>
      <c r="C11" s="75">
        <v>1</v>
      </c>
      <c r="D11" s="88">
        <v>5</v>
      </c>
      <c r="E11" s="287"/>
      <c r="F11" s="90" t="s">
        <v>50</v>
      </c>
      <c r="G11" s="74">
        <v>3</v>
      </c>
      <c r="H11" s="74">
        <v>1</v>
      </c>
      <c r="I11" s="87">
        <v>5</v>
      </c>
      <c r="J11" s="287"/>
      <c r="K11" s="90" t="s">
        <v>51</v>
      </c>
      <c r="L11" s="74">
        <v>3</v>
      </c>
      <c r="M11" s="74">
        <v>1</v>
      </c>
      <c r="N11" s="87">
        <v>5</v>
      </c>
      <c r="O11" s="238"/>
      <c r="P11" s="120" t="s">
        <v>52</v>
      </c>
      <c r="Q11" s="84">
        <v>3</v>
      </c>
      <c r="R11" s="84">
        <v>1</v>
      </c>
      <c r="S11" s="85">
        <v>5</v>
      </c>
      <c r="T11" s="242"/>
      <c r="U11" s="96" t="s">
        <v>53</v>
      </c>
      <c r="V11" s="84">
        <v>3</v>
      </c>
      <c r="W11" s="84">
        <v>1</v>
      </c>
      <c r="X11" s="85">
        <v>5</v>
      </c>
      <c r="Y11" s="242"/>
      <c r="Z11" s="74" t="s">
        <v>54</v>
      </c>
      <c r="AA11" s="74">
        <v>3</v>
      </c>
      <c r="AB11" s="74">
        <v>1</v>
      </c>
      <c r="AC11" s="87">
        <v>5</v>
      </c>
      <c r="AD11" s="238"/>
      <c r="AE11" s="96" t="s">
        <v>55</v>
      </c>
      <c r="AF11" s="84">
        <v>3</v>
      </c>
      <c r="AG11" s="84">
        <v>1</v>
      </c>
      <c r="AH11" s="85">
        <v>5</v>
      </c>
      <c r="AI11" s="242"/>
      <c r="AJ11" s="96" t="s">
        <v>56</v>
      </c>
      <c r="AK11" s="84">
        <v>3</v>
      </c>
      <c r="AL11" s="84">
        <v>1</v>
      </c>
      <c r="AM11" s="85">
        <v>5</v>
      </c>
      <c r="AN11" s="313"/>
    </row>
    <row r="12" spans="1:40" ht="15.75" customHeight="1" x14ac:dyDescent="0.25">
      <c r="A12" s="75" t="s">
        <v>24</v>
      </c>
      <c r="B12" s="258">
        <f>(B11+C11+D11)*16</f>
        <v>144</v>
      </c>
      <c r="C12" s="259"/>
      <c r="D12" s="259"/>
      <c r="E12" s="287"/>
      <c r="F12" s="90" t="s">
        <v>24</v>
      </c>
      <c r="G12" s="216">
        <f>(G11+H11+I11)*16</f>
        <v>144</v>
      </c>
      <c r="H12" s="217"/>
      <c r="I12" s="217"/>
      <c r="J12" s="287"/>
      <c r="K12" s="90" t="s">
        <v>24</v>
      </c>
      <c r="L12" s="216">
        <f>(L11+M11+N11)*16</f>
        <v>144</v>
      </c>
      <c r="M12" s="217"/>
      <c r="N12" s="217"/>
      <c r="O12" s="238"/>
      <c r="P12" s="97" t="s">
        <v>24</v>
      </c>
      <c r="Q12" s="263">
        <f>(Q11+R11+S11)*16</f>
        <v>144</v>
      </c>
      <c r="R12" s="263"/>
      <c r="S12" s="218"/>
      <c r="T12" s="242"/>
      <c r="U12" s="97" t="s">
        <v>24</v>
      </c>
      <c r="V12" s="263">
        <f>(V11+W11+X11)*16</f>
        <v>144</v>
      </c>
      <c r="W12" s="263"/>
      <c r="X12" s="218"/>
      <c r="Y12" s="242"/>
      <c r="Z12" s="74" t="s">
        <v>24</v>
      </c>
      <c r="AA12" s="216">
        <f>(AA11+AB11+AC11)*16</f>
        <v>144</v>
      </c>
      <c r="AB12" s="217"/>
      <c r="AC12" s="217"/>
      <c r="AD12" s="238"/>
      <c r="AE12" s="97" t="s">
        <v>24</v>
      </c>
      <c r="AF12" s="263">
        <f>(AF11+AG11+AH11)*16</f>
        <v>144</v>
      </c>
      <c r="AG12" s="263"/>
      <c r="AH12" s="218"/>
      <c r="AI12" s="242"/>
      <c r="AJ12" s="97" t="s">
        <v>24</v>
      </c>
      <c r="AK12" s="263">
        <f>(AK11+AL11+AM11)*16</f>
        <v>144</v>
      </c>
      <c r="AL12" s="263"/>
      <c r="AM12" s="218"/>
      <c r="AN12" s="313"/>
    </row>
    <row r="13" spans="1:40" s="15" customFormat="1" ht="93.75" customHeight="1" x14ac:dyDescent="0.25">
      <c r="A13" s="271" t="s">
        <v>57</v>
      </c>
      <c r="B13" s="229"/>
      <c r="C13" s="229"/>
      <c r="D13" s="230"/>
      <c r="E13" s="287"/>
      <c r="F13" s="227" t="s">
        <v>58</v>
      </c>
      <c r="G13" s="225"/>
      <c r="H13" s="225"/>
      <c r="I13" s="226"/>
      <c r="J13" s="287"/>
      <c r="K13" s="251" t="s">
        <v>59</v>
      </c>
      <c r="L13" s="249"/>
      <c r="M13" s="249"/>
      <c r="N13" s="250"/>
      <c r="O13" s="238"/>
      <c r="P13" s="228" t="s">
        <v>60</v>
      </c>
      <c r="Q13" s="229"/>
      <c r="R13" s="229"/>
      <c r="S13" s="230"/>
      <c r="T13" s="242"/>
      <c r="U13" s="260" t="s">
        <v>61</v>
      </c>
      <c r="V13" s="261"/>
      <c r="W13" s="261"/>
      <c r="X13" s="262"/>
      <c r="Y13" s="242"/>
      <c r="Z13" s="248" t="s">
        <v>62</v>
      </c>
      <c r="AA13" s="249"/>
      <c r="AB13" s="249"/>
      <c r="AC13" s="250"/>
      <c r="AD13" s="238"/>
      <c r="AE13" s="306" t="s">
        <v>63</v>
      </c>
      <c r="AF13" s="300"/>
      <c r="AG13" s="300"/>
      <c r="AH13" s="307"/>
      <c r="AI13" s="242"/>
      <c r="AJ13" s="234" t="s">
        <v>64</v>
      </c>
      <c r="AK13" s="235"/>
      <c r="AL13" s="235"/>
      <c r="AM13" s="236"/>
      <c r="AN13" s="313"/>
    </row>
    <row r="14" spans="1:40" ht="15.75" customHeight="1" x14ac:dyDescent="0.25">
      <c r="A14" s="74" t="s">
        <v>65</v>
      </c>
      <c r="B14" s="74">
        <v>3</v>
      </c>
      <c r="C14" s="74">
        <v>1</v>
      </c>
      <c r="D14" s="87">
        <v>5</v>
      </c>
      <c r="E14" s="287"/>
      <c r="F14" s="90" t="s">
        <v>66</v>
      </c>
      <c r="G14" s="74">
        <v>3</v>
      </c>
      <c r="H14" s="74">
        <v>1</v>
      </c>
      <c r="I14" s="87">
        <v>5</v>
      </c>
      <c r="J14" s="287"/>
      <c r="K14" s="121" t="s">
        <v>67</v>
      </c>
      <c r="L14" s="122">
        <v>3</v>
      </c>
      <c r="M14" s="122">
        <v>1</v>
      </c>
      <c r="N14" s="123">
        <v>5</v>
      </c>
      <c r="O14" s="238"/>
      <c r="P14" s="96" t="s">
        <v>68</v>
      </c>
      <c r="Q14" s="84">
        <v>3</v>
      </c>
      <c r="R14" s="84">
        <v>1</v>
      </c>
      <c r="S14" s="85">
        <v>5</v>
      </c>
      <c r="T14" s="242"/>
      <c r="U14" s="96" t="s">
        <v>69</v>
      </c>
      <c r="V14" s="84">
        <v>3</v>
      </c>
      <c r="W14" s="84">
        <v>2</v>
      </c>
      <c r="X14" s="85">
        <v>4</v>
      </c>
      <c r="Y14" s="242"/>
      <c r="Z14" s="83" t="s">
        <v>70</v>
      </c>
      <c r="AA14" s="84">
        <v>3</v>
      </c>
      <c r="AB14" s="84">
        <v>1</v>
      </c>
      <c r="AC14" s="85">
        <v>5</v>
      </c>
      <c r="AD14" s="238"/>
      <c r="AE14" s="96" t="s">
        <v>71</v>
      </c>
      <c r="AF14" s="84">
        <v>3</v>
      </c>
      <c r="AG14" s="84">
        <v>1</v>
      </c>
      <c r="AH14" s="85">
        <v>5</v>
      </c>
      <c r="AI14" s="242"/>
      <c r="AJ14" s="96" t="s">
        <v>72</v>
      </c>
      <c r="AK14" s="84">
        <v>1</v>
      </c>
      <c r="AL14" s="84">
        <v>2</v>
      </c>
      <c r="AM14" s="85">
        <v>0</v>
      </c>
      <c r="AN14" s="313"/>
    </row>
    <row r="15" spans="1:40" ht="15.75" customHeight="1" x14ac:dyDescent="0.25">
      <c r="A15" s="74" t="s">
        <v>24</v>
      </c>
      <c r="B15" s="216">
        <f>(B14+C14+D14)*16</f>
        <v>144</v>
      </c>
      <c r="C15" s="217"/>
      <c r="D15" s="217"/>
      <c r="E15" s="287"/>
      <c r="F15" s="90" t="s">
        <v>24</v>
      </c>
      <c r="G15" s="216">
        <f>(G14+H14+I14)*16</f>
        <v>144</v>
      </c>
      <c r="H15" s="217"/>
      <c r="I15" s="217"/>
      <c r="J15" s="287"/>
      <c r="K15" s="121" t="s">
        <v>24</v>
      </c>
      <c r="L15" s="269">
        <f>(L14+M14+N14)*16</f>
        <v>144</v>
      </c>
      <c r="M15" s="269"/>
      <c r="N15" s="270"/>
      <c r="O15" s="238"/>
      <c r="P15" s="97" t="s">
        <v>24</v>
      </c>
      <c r="Q15" s="263">
        <f>(Q14+R14+S14)*16</f>
        <v>144</v>
      </c>
      <c r="R15" s="263"/>
      <c r="S15" s="218"/>
      <c r="T15" s="242"/>
      <c r="U15" s="97" t="s">
        <v>24</v>
      </c>
      <c r="V15" s="263">
        <f>(V14+W14+X14)*16</f>
        <v>144</v>
      </c>
      <c r="W15" s="263"/>
      <c r="X15" s="218"/>
      <c r="Y15" s="242"/>
      <c r="Z15" s="86" t="s">
        <v>24</v>
      </c>
      <c r="AA15" s="263">
        <f>(AA14+AB14+AC14)*16</f>
        <v>144</v>
      </c>
      <c r="AB15" s="263"/>
      <c r="AC15" s="218"/>
      <c r="AD15" s="238"/>
      <c r="AE15" s="105" t="s">
        <v>24</v>
      </c>
      <c r="AF15" s="308">
        <f>(AF14+AG14+AH14)*16</f>
        <v>144</v>
      </c>
      <c r="AG15" s="308"/>
      <c r="AH15" s="309"/>
      <c r="AI15" s="242"/>
      <c r="AJ15" s="97" t="s">
        <v>24</v>
      </c>
      <c r="AK15" s="263">
        <f>(AK14+AL14+AM14)*16</f>
        <v>48</v>
      </c>
      <c r="AL15" s="263"/>
      <c r="AM15" s="218"/>
      <c r="AN15" s="313"/>
    </row>
    <row r="16" spans="1:40" s="24" customFormat="1" ht="15.75" customHeight="1" x14ac:dyDescent="0.25">
      <c r="A16" s="22"/>
      <c r="B16" s="23"/>
      <c r="C16" s="23"/>
      <c r="D16" s="23"/>
      <c r="E16" s="287"/>
      <c r="F16" s="23"/>
      <c r="G16" s="23"/>
      <c r="H16" s="23"/>
      <c r="I16" s="23"/>
      <c r="J16" s="287"/>
      <c r="K16" s="23"/>
      <c r="L16" s="23"/>
      <c r="M16" s="23"/>
      <c r="N16" s="23"/>
      <c r="O16" s="238"/>
      <c r="P16" s="311" t="s">
        <v>73</v>
      </c>
      <c r="Q16" s="311"/>
      <c r="R16" s="311"/>
      <c r="S16" s="82">
        <f>(Q17+R17+S17)*16</f>
        <v>96</v>
      </c>
      <c r="T16" s="242"/>
      <c r="U16" s="311" t="s">
        <v>74</v>
      </c>
      <c r="V16" s="311"/>
      <c r="W16" s="311"/>
      <c r="X16" s="82">
        <f>(V17+W17+X17)*16</f>
        <v>48</v>
      </c>
      <c r="Y16" s="242"/>
      <c r="Z16" s="311" t="s">
        <v>75</v>
      </c>
      <c r="AA16" s="311"/>
      <c r="AB16" s="311"/>
      <c r="AC16" s="82">
        <f>(AA17+AB17+AC17)*16</f>
        <v>48</v>
      </c>
      <c r="AD16" s="239"/>
      <c r="AE16" s="304"/>
      <c r="AF16" s="304"/>
      <c r="AG16" s="304"/>
      <c r="AH16" s="103"/>
      <c r="AI16" s="243"/>
      <c r="AN16" s="313"/>
    </row>
    <row r="17" spans="1:42" s="24" customFormat="1" ht="15.75" customHeight="1" x14ac:dyDescent="0.25">
      <c r="A17" s="22"/>
      <c r="B17" s="23"/>
      <c r="C17" s="23"/>
      <c r="D17" s="23"/>
      <c r="E17" s="287"/>
      <c r="F17" s="23"/>
      <c r="G17" s="23"/>
      <c r="H17" s="23"/>
      <c r="I17" s="23"/>
      <c r="J17" s="287"/>
      <c r="K17" s="23"/>
      <c r="L17" s="23"/>
      <c r="M17" s="23"/>
      <c r="N17" s="23"/>
      <c r="O17" s="238"/>
      <c r="P17" s="82" t="s">
        <v>24</v>
      </c>
      <c r="Q17" s="82">
        <v>0</v>
      </c>
      <c r="R17" s="82">
        <v>0</v>
      </c>
      <c r="S17" s="82">
        <v>6</v>
      </c>
      <c r="T17" s="242"/>
      <c r="U17" s="82" t="s">
        <v>24</v>
      </c>
      <c r="V17" s="82">
        <v>0</v>
      </c>
      <c r="W17" s="82">
        <v>0</v>
      </c>
      <c r="X17" s="82">
        <v>3</v>
      </c>
      <c r="Y17" s="242"/>
      <c r="Z17" s="82" t="s">
        <v>24</v>
      </c>
      <c r="AA17" s="82">
        <v>0</v>
      </c>
      <c r="AB17" s="82">
        <v>0</v>
      </c>
      <c r="AC17" s="82">
        <v>3</v>
      </c>
      <c r="AD17" s="239"/>
      <c r="AE17" s="104"/>
      <c r="AF17" s="104"/>
      <c r="AG17" s="104"/>
      <c r="AH17" s="104"/>
      <c r="AI17" s="243"/>
      <c r="AN17" s="313"/>
    </row>
    <row r="18" spans="1:42" s="17" customFormat="1" ht="90.75" customHeight="1" x14ac:dyDescent="0.25">
      <c r="A18" s="224" t="s">
        <v>76</v>
      </c>
      <c r="B18" s="225"/>
      <c r="C18" s="225"/>
      <c r="D18" s="226"/>
      <c r="E18" s="287"/>
      <c r="F18" s="227" t="s">
        <v>77</v>
      </c>
      <c r="G18" s="225"/>
      <c r="H18" s="225"/>
      <c r="I18" s="226"/>
      <c r="J18" s="287"/>
      <c r="K18" s="228" t="s">
        <v>78</v>
      </c>
      <c r="L18" s="229"/>
      <c r="M18" s="229"/>
      <c r="N18" s="230"/>
      <c r="O18" s="238"/>
      <c r="P18" s="227" t="s">
        <v>79</v>
      </c>
      <c r="Q18" s="225"/>
      <c r="R18" s="225"/>
      <c r="S18" s="226"/>
      <c r="T18" s="242"/>
      <c r="U18" s="231" t="s">
        <v>80</v>
      </c>
      <c r="V18" s="232"/>
      <c r="W18" s="232"/>
      <c r="X18" s="233"/>
      <c r="Y18" s="242"/>
      <c r="Z18" s="231" t="s">
        <v>81</v>
      </c>
      <c r="AA18" s="232"/>
      <c r="AB18" s="232"/>
      <c r="AC18" s="233"/>
      <c r="AD18" s="238"/>
      <c r="AE18" s="302" t="s">
        <v>82</v>
      </c>
      <c r="AF18" s="302"/>
      <c r="AG18" s="302"/>
      <c r="AH18" s="303"/>
      <c r="AI18" s="242"/>
      <c r="AJ18" s="213" t="s">
        <v>83</v>
      </c>
      <c r="AK18" s="214"/>
      <c r="AL18" s="214"/>
      <c r="AM18" s="215"/>
      <c r="AN18" s="313"/>
    </row>
    <row r="19" spans="1:42" s="17" customFormat="1" ht="16.5" customHeight="1" x14ac:dyDescent="0.25">
      <c r="A19" s="74" t="s">
        <v>84</v>
      </c>
      <c r="B19" s="74">
        <v>3</v>
      </c>
      <c r="C19" s="74">
        <v>1</v>
      </c>
      <c r="D19" s="87">
        <v>5</v>
      </c>
      <c r="E19" s="287"/>
      <c r="F19" s="90" t="s">
        <v>85</v>
      </c>
      <c r="G19" s="74">
        <v>3</v>
      </c>
      <c r="H19" s="74">
        <v>1</v>
      </c>
      <c r="I19" s="87">
        <v>5</v>
      </c>
      <c r="J19" s="287"/>
      <c r="K19" s="90" t="s">
        <v>86</v>
      </c>
      <c r="L19" s="74">
        <v>3</v>
      </c>
      <c r="M19" s="74">
        <v>1</v>
      </c>
      <c r="N19" s="87">
        <v>5</v>
      </c>
      <c r="O19" s="238"/>
      <c r="P19" s="89" t="s">
        <v>87</v>
      </c>
      <c r="Q19" s="76">
        <v>3</v>
      </c>
      <c r="R19" s="76">
        <v>1</v>
      </c>
      <c r="S19" s="77">
        <v>5</v>
      </c>
      <c r="T19" s="242"/>
      <c r="U19" s="96" t="s">
        <v>88</v>
      </c>
      <c r="V19" s="108">
        <v>1</v>
      </c>
      <c r="W19" s="108">
        <v>2</v>
      </c>
      <c r="X19" s="109">
        <v>0</v>
      </c>
      <c r="Y19" s="242"/>
      <c r="Z19" s="106" t="s">
        <v>89</v>
      </c>
      <c r="AA19" s="106">
        <v>1</v>
      </c>
      <c r="AB19" s="106">
        <v>2</v>
      </c>
      <c r="AC19" s="107">
        <v>0</v>
      </c>
      <c r="AD19" s="238"/>
      <c r="AE19" s="90" t="s">
        <v>90</v>
      </c>
      <c r="AF19" s="74">
        <v>1</v>
      </c>
      <c r="AG19" s="74">
        <v>2</v>
      </c>
      <c r="AH19" s="74">
        <v>0</v>
      </c>
      <c r="AI19" s="242"/>
      <c r="AJ19" s="71" t="s">
        <v>91</v>
      </c>
      <c r="AK19" s="72">
        <v>3</v>
      </c>
      <c r="AL19" s="72">
        <v>1</v>
      </c>
      <c r="AM19" s="73">
        <v>5</v>
      </c>
      <c r="AN19" s="313"/>
    </row>
    <row r="20" spans="1:42" s="17" customFormat="1" ht="16.5" customHeight="1" x14ac:dyDescent="0.25">
      <c r="A20" s="74" t="s">
        <v>24</v>
      </c>
      <c r="B20" s="216">
        <f>(B19+C19+D19)*16</f>
        <v>144</v>
      </c>
      <c r="C20" s="217"/>
      <c r="D20" s="217"/>
      <c r="E20" s="287"/>
      <c r="F20" s="90" t="s">
        <v>24</v>
      </c>
      <c r="G20" s="216">
        <f>(G19+H19+I19)*16</f>
        <v>144</v>
      </c>
      <c r="H20" s="217"/>
      <c r="I20" s="217"/>
      <c r="J20" s="287"/>
      <c r="K20" s="90" t="s">
        <v>24</v>
      </c>
      <c r="L20" s="292">
        <f>(L19+M19+N19)*16</f>
        <v>144</v>
      </c>
      <c r="M20" s="292"/>
      <c r="N20" s="216"/>
      <c r="O20" s="238"/>
      <c r="P20" s="89" t="s">
        <v>24</v>
      </c>
      <c r="Q20" s="293">
        <f>(Q19+R19+S19)*16</f>
        <v>144</v>
      </c>
      <c r="R20" s="293"/>
      <c r="S20" s="294"/>
      <c r="T20" s="242"/>
      <c r="U20" s="110" t="s">
        <v>24</v>
      </c>
      <c r="V20" s="295">
        <f>(V19+W19+X19)*16</f>
        <v>48</v>
      </c>
      <c r="W20" s="296"/>
      <c r="X20" s="296"/>
      <c r="Y20" s="242"/>
      <c r="Z20" s="106" t="s">
        <v>24</v>
      </c>
      <c r="AA20" s="218">
        <f>(AA19+AB19+AC19)*16</f>
        <v>48</v>
      </c>
      <c r="AB20" s="219"/>
      <c r="AC20" s="219"/>
      <c r="AD20" s="238"/>
      <c r="AE20" s="90" t="s">
        <v>24</v>
      </c>
      <c r="AF20" s="216">
        <f>(AF19+AG19+AH19)*16</f>
        <v>48</v>
      </c>
      <c r="AG20" s="217"/>
      <c r="AH20" s="220"/>
      <c r="AI20" s="242"/>
      <c r="AJ20" s="71" t="s">
        <v>24</v>
      </c>
      <c r="AK20" s="221">
        <f>(AK19+AL19+AM19)*16</f>
        <v>144</v>
      </c>
      <c r="AL20" s="222"/>
      <c r="AM20" s="223"/>
      <c r="AN20" s="313"/>
    </row>
    <row r="21" spans="1:42" s="25" customFormat="1" ht="16.5" customHeight="1" x14ac:dyDescent="0.25">
      <c r="A21" s="22"/>
      <c r="B21" s="23"/>
      <c r="C21" s="23"/>
      <c r="D21" s="23"/>
      <c r="E21" s="287"/>
      <c r="F21" s="23"/>
      <c r="G21" s="23"/>
      <c r="H21" s="23"/>
      <c r="I21" s="23"/>
      <c r="J21" s="287"/>
      <c r="K21" s="23"/>
      <c r="L21" s="23"/>
      <c r="M21" s="23"/>
      <c r="N21" s="23"/>
      <c r="O21" s="238"/>
      <c r="P21" s="23"/>
      <c r="Q21" s="23"/>
      <c r="R21" s="23"/>
      <c r="S21" s="23"/>
      <c r="T21" s="289"/>
      <c r="U21" s="102" t="s">
        <v>92</v>
      </c>
      <c r="V21" s="65"/>
      <c r="W21" s="66"/>
      <c r="X21" s="67">
        <f>X22*16</f>
        <v>48</v>
      </c>
      <c r="Y21" s="243"/>
      <c r="Z21" s="102" t="s">
        <v>93</v>
      </c>
      <c r="AA21" s="65"/>
      <c r="AB21" s="66"/>
      <c r="AC21" s="100">
        <f>AC22*16</f>
        <v>96</v>
      </c>
      <c r="AD21" s="238"/>
      <c r="AE21" s="64" t="s">
        <v>94</v>
      </c>
      <c r="AF21" s="65"/>
      <c r="AG21" s="66"/>
      <c r="AH21" s="67">
        <f>AH22*16</f>
        <v>96</v>
      </c>
      <c r="AI21" s="242"/>
      <c r="AJ21" s="98" t="s">
        <v>95</v>
      </c>
      <c r="AK21" s="65"/>
      <c r="AL21" s="66"/>
      <c r="AM21" s="100">
        <f>AM22*16</f>
        <v>96</v>
      </c>
      <c r="AN21" s="313"/>
    </row>
    <row r="22" spans="1:42" s="25" customFormat="1" ht="16.5" customHeight="1" x14ac:dyDescent="0.25">
      <c r="A22" s="22"/>
      <c r="B22" s="23"/>
      <c r="C22" s="23"/>
      <c r="D22" s="23"/>
      <c r="E22" s="287"/>
      <c r="F22" s="23"/>
      <c r="G22" s="23"/>
      <c r="H22" s="23"/>
      <c r="I22" s="23"/>
      <c r="J22" s="287"/>
      <c r="K22" s="119"/>
      <c r="L22" s="119"/>
      <c r="M22" s="119"/>
      <c r="N22" s="119"/>
      <c r="O22" s="238"/>
      <c r="P22" s="23"/>
      <c r="Q22" s="23"/>
      <c r="R22" s="23"/>
      <c r="S22" s="23"/>
      <c r="T22" s="289"/>
      <c r="U22" s="99" t="s">
        <v>96</v>
      </c>
      <c r="V22" s="69"/>
      <c r="W22" s="70"/>
      <c r="X22" s="68">
        <v>3</v>
      </c>
      <c r="Y22" s="243"/>
      <c r="Z22" s="68" t="s">
        <v>96</v>
      </c>
      <c r="AA22" s="69"/>
      <c r="AB22" s="70"/>
      <c r="AC22" s="101">
        <v>6</v>
      </c>
      <c r="AD22" s="238"/>
      <c r="AE22" s="99" t="s">
        <v>96</v>
      </c>
      <c r="AF22" s="69"/>
      <c r="AG22" s="70"/>
      <c r="AH22" s="68">
        <v>6</v>
      </c>
      <c r="AI22" s="242"/>
      <c r="AJ22" s="99" t="s">
        <v>96</v>
      </c>
      <c r="AK22" s="69"/>
      <c r="AL22" s="70"/>
      <c r="AM22" s="101">
        <v>6</v>
      </c>
      <c r="AN22" s="313"/>
    </row>
    <row r="23" spans="1:42" s="15" customFormat="1" ht="93.75" customHeight="1" thickBot="1" x14ac:dyDescent="0.3">
      <c r="A23" s="248"/>
      <c r="B23" s="249"/>
      <c r="C23" s="249"/>
      <c r="D23" s="250"/>
      <c r="E23" s="287"/>
      <c r="F23" s="251"/>
      <c r="G23" s="249"/>
      <c r="H23" s="249"/>
      <c r="I23" s="250"/>
      <c r="J23" s="287"/>
      <c r="K23" s="252"/>
      <c r="L23" s="253"/>
      <c r="M23" s="253"/>
      <c r="N23" s="254"/>
      <c r="O23" s="238"/>
      <c r="P23" s="251"/>
      <c r="Q23" s="249"/>
      <c r="R23" s="249"/>
      <c r="S23" s="250"/>
      <c r="T23" s="242"/>
      <c r="U23" s="255"/>
      <c r="V23" s="256"/>
      <c r="W23" s="256"/>
      <c r="X23" s="257"/>
      <c r="Y23" s="242"/>
      <c r="Z23" s="248"/>
      <c r="AA23" s="249"/>
      <c r="AB23" s="249"/>
      <c r="AC23" s="250"/>
      <c r="AD23" s="238"/>
      <c r="AE23" s="310"/>
      <c r="AF23" s="265"/>
      <c r="AG23" s="265"/>
      <c r="AH23" s="266"/>
      <c r="AI23" s="242"/>
      <c r="AJ23" s="264"/>
      <c r="AK23" s="265"/>
      <c r="AL23" s="265"/>
      <c r="AM23" s="266"/>
      <c r="AN23" s="313"/>
    </row>
    <row r="24" spans="1:42" ht="15.75" hidden="1" customHeight="1" x14ac:dyDescent="0.25">
      <c r="A24" s="32"/>
      <c r="B24" s="60"/>
      <c r="C24" s="60"/>
      <c r="D24" s="62"/>
      <c r="E24" s="287"/>
      <c r="F24" s="91"/>
      <c r="G24" s="60"/>
      <c r="H24" s="60"/>
      <c r="I24" s="34"/>
      <c r="J24" s="287"/>
      <c r="K24" s="91"/>
      <c r="L24" s="60"/>
      <c r="M24" s="60"/>
      <c r="N24" s="34"/>
      <c r="O24" s="238"/>
      <c r="P24" s="91"/>
      <c r="Q24" s="33"/>
      <c r="R24" s="33"/>
      <c r="S24" s="34"/>
      <c r="T24" s="242"/>
      <c r="U24" s="91"/>
      <c r="V24" s="33"/>
      <c r="W24" s="33"/>
      <c r="X24" s="34"/>
      <c r="Y24" s="242"/>
      <c r="Z24" s="32"/>
      <c r="AA24" s="33"/>
      <c r="AB24" s="33"/>
      <c r="AC24" s="34"/>
      <c r="AD24" s="238"/>
      <c r="AE24" s="91"/>
      <c r="AF24" s="33"/>
      <c r="AG24" s="33"/>
      <c r="AH24" s="46"/>
      <c r="AI24" s="242"/>
      <c r="AJ24" s="32"/>
      <c r="AK24" s="33"/>
      <c r="AL24" s="33"/>
      <c r="AM24" s="46"/>
      <c r="AN24" s="313"/>
    </row>
    <row r="25" spans="1:42" ht="15.75" hidden="1" customHeight="1" thickBot="1" x14ac:dyDescent="0.3">
      <c r="A25" s="32"/>
      <c r="B25" s="267"/>
      <c r="C25" s="267"/>
      <c r="D25" s="268"/>
      <c r="E25" s="287"/>
      <c r="F25" s="91"/>
      <c r="G25" s="267"/>
      <c r="H25" s="267"/>
      <c r="I25" s="268"/>
      <c r="J25" s="287"/>
      <c r="K25" s="91"/>
      <c r="L25" s="267"/>
      <c r="M25" s="267"/>
      <c r="N25" s="268"/>
      <c r="O25" s="238"/>
      <c r="P25" s="91"/>
      <c r="Q25" s="267"/>
      <c r="R25" s="267"/>
      <c r="S25" s="268"/>
      <c r="T25" s="242"/>
      <c r="U25" s="91"/>
      <c r="V25" s="267"/>
      <c r="W25" s="267"/>
      <c r="X25" s="268"/>
      <c r="Y25" s="242"/>
      <c r="Z25" s="32"/>
      <c r="AA25" s="267"/>
      <c r="AB25" s="267"/>
      <c r="AC25" s="268"/>
      <c r="AD25" s="238"/>
      <c r="AE25" s="91"/>
      <c r="AF25" s="267"/>
      <c r="AG25" s="267"/>
      <c r="AH25" s="272"/>
      <c r="AI25" s="242"/>
      <c r="AJ25" s="32"/>
      <c r="AK25" s="267"/>
      <c r="AL25" s="267"/>
      <c r="AM25" s="272"/>
      <c r="AN25" s="313"/>
    </row>
    <row r="26" spans="1:42" s="17" customFormat="1" ht="15.75" hidden="1" customHeight="1" x14ac:dyDescent="0.25">
      <c r="A26" s="19"/>
      <c r="B26" s="9"/>
      <c r="C26" s="9"/>
      <c r="D26" s="9"/>
      <c r="E26" s="287"/>
      <c r="F26" s="9"/>
      <c r="G26" s="9"/>
      <c r="H26" s="9"/>
      <c r="I26" s="9"/>
      <c r="J26" s="287"/>
      <c r="K26" s="9"/>
      <c r="L26" s="9"/>
      <c r="M26" s="9"/>
      <c r="N26" s="9"/>
      <c r="O26" s="238"/>
      <c r="P26" s="9"/>
      <c r="Q26" s="9"/>
      <c r="R26" s="9"/>
      <c r="S26" s="9"/>
      <c r="T26" s="242"/>
      <c r="U26" s="9"/>
      <c r="V26" s="9"/>
      <c r="W26" s="9"/>
      <c r="X26" s="9"/>
      <c r="Y26" s="242"/>
      <c r="Z26" s="19"/>
      <c r="AA26" s="9"/>
      <c r="AB26" s="9"/>
      <c r="AC26" s="9"/>
      <c r="AD26" s="238"/>
      <c r="AE26" s="9"/>
      <c r="AF26" s="9"/>
      <c r="AG26" s="9"/>
      <c r="AH26" s="20"/>
      <c r="AI26" s="242"/>
      <c r="AJ26" s="21"/>
      <c r="AK26" s="63"/>
      <c r="AL26" s="63"/>
      <c r="AM26" s="61"/>
      <c r="AN26" s="313"/>
    </row>
    <row r="27" spans="1:42" ht="42" hidden="1" customHeight="1" x14ac:dyDescent="0.25">
      <c r="A27" s="35"/>
      <c r="B27" s="6"/>
      <c r="C27" s="6"/>
      <c r="D27" s="6"/>
      <c r="E27" s="287"/>
      <c r="F27" s="6"/>
      <c r="G27" s="6"/>
      <c r="H27" s="6"/>
      <c r="I27" s="6"/>
      <c r="J27" s="287"/>
      <c r="K27" s="17"/>
      <c r="L27" s="17"/>
      <c r="M27" s="17"/>
      <c r="N27" s="17"/>
      <c r="O27" s="238"/>
      <c r="P27" s="17"/>
      <c r="Q27" s="17"/>
      <c r="R27" s="17"/>
      <c r="S27" s="17"/>
      <c r="T27" s="242"/>
      <c r="U27" s="17"/>
      <c r="V27" s="17"/>
      <c r="W27" s="17"/>
      <c r="X27" s="17"/>
      <c r="Y27" s="242"/>
      <c r="Z27" s="36"/>
      <c r="AA27" s="17"/>
      <c r="AB27" s="17"/>
      <c r="AC27" s="17"/>
      <c r="AD27" s="238"/>
      <c r="AE27" s="17"/>
      <c r="AF27" s="17"/>
      <c r="AG27" s="17"/>
      <c r="AH27" s="47"/>
      <c r="AI27" s="242"/>
      <c r="AJ27" s="297" t="s">
        <v>97</v>
      </c>
      <c r="AK27" s="298"/>
      <c r="AL27" s="298"/>
      <c r="AM27" s="48">
        <f>+(AM28+AL28+AK28)*16</f>
        <v>240</v>
      </c>
      <c r="AN27" s="313"/>
      <c r="AO27" s="2"/>
      <c r="AP27" s="2"/>
    </row>
    <row r="28" spans="1:42" ht="22.5" hidden="1" customHeight="1" thickBot="1" x14ac:dyDescent="0.3">
      <c r="A28" s="35"/>
      <c r="B28" s="6"/>
      <c r="C28" s="6"/>
      <c r="D28" s="6"/>
      <c r="E28" s="287"/>
      <c r="F28" s="6"/>
      <c r="G28" s="6"/>
      <c r="H28" s="6"/>
      <c r="I28" s="6"/>
      <c r="J28" s="287"/>
      <c r="K28" s="17"/>
      <c r="L28" s="17"/>
      <c r="M28" s="17"/>
      <c r="N28" s="17"/>
      <c r="O28" s="238"/>
      <c r="P28" s="17"/>
      <c r="Q28" s="17"/>
      <c r="R28" s="17"/>
      <c r="S28" s="17"/>
      <c r="T28" s="242"/>
      <c r="U28" s="17"/>
      <c r="V28" s="17"/>
      <c r="W28" s="17"/>
      <c r="X28" s="17"/>
      <c r="Y28" s="242"/>
      <c r="Z28" s="36"/>
      <c r="AA28" s="17"/>
      <c r="AB28" s="17"/>
      <c r="AC28" s="17"/>
      <c r="AD28" s="238"/>
      <c r="AE28" s="17"/>
      <c r="AF28" s="17"/>
      <c r="AG28" s="17"/>
      <c r="AH28" s="47"/>
      <c r="AI28" s="242"/>
      <c r="AJ28" s="49" t="s">
        <v>24</v>
      </c>
      <c r="AK28" s="50">
        <v>2</v>
      </c>
      <c r="AL28" s="50">
        <v>0</v>
      </c>
      <c r="AM28" s="51">
        <v>13</v>
      </c>
      <c r="AN28" s="313"/>
      <c r="AO28" s="2"/>
      <c r="AP28" s="2"/>
    </row>
    <row r="29" spans="1:42" ht="18" customHeight="1" thickBot="1" x14ac:dyDescent="0.3">
      <c r="A29" s="26"/>
      <c r="B29" s="27"/>
      <c r="C29" s="27"/>
      <c r="D29" s="27"/>
      <c r="E29" s="287"/>
      <c r="F29" s="92"/>
      <c r="G29" s="27"/>
      <c r="H29" s="27"/>
      <c r="I29" s="27"/>
      <c r="J29" s="287"/>
      <c r="K29" s="92"/>
      <c r="L29" s="27"/>
      <c r="M29" s="27"/>
      <c r="N29" s="27"/>
      <c r="O29" s="238"/>
      <c r="P29" s="92"/>
      <c r="Q29" s="27"/>
      <c r="R29" s="27"/>
      <c r="S29" s="27"/>
      <c r="T29" s="242"/>
      <c r="U29" s="92"/>
      <c r="V29" s="27"/>
      <c r="W29" s="27"/>
      <c r="X29" s="27"/>
      <c r="Y29" s="242"/>
      <c r="Z29" s="26"/>
      <c r="AA29" s="27"/>
      <c r="AB29" s="27"/>
      <c r="AC29" s="27"/>
      <c r="AD29" s="238"/>
      <c r="AE29" s="92"/>
      <c r="AF29" s="27"/>
      <c r="AG29" s="27"/>
      <c r="AH29" s="27"/>
      <c r="AI29" s="242"/>
      <c r="AJ29" s="52"/>
      <c r="AK29" s="53"/>
      <c r="AL29" s="53"/>
      <c r="AM29" s="54"/>
      <c r="AN29" s="313"/>
      <c r="AO29" s="2"/>
      <c r="AP29" s="2"/>
    </row>
    <row r="30" spans="1:42" ht="35.25" customHeight="1" thickBot="1" x14ac:dyDescent="0.3">
      <c r="A30" s="184" t="s">
        <v>98</v>
      </c>
      <c r="B30" s="185">
        <f>B15+B12+B20+B9+B6</f>
        <v>720</v>
      </c>
      <c r="C30" s="182">
        <f>B15+B12+B25+B9+B6+B20</f>
        <v>720</v>
      </c>
      <c r="D30" s="183"/>
      <c r="E30" s="287"/>
      <c r="F30" s="185" t="s">
        <v>98</v>
      </c>
      <c r="G30" s="185">
        <f>G20+G15+G12+G9+G6</f>
        <v>720</v>
      </c>
      <c r="H30" s="182">
        <f>G25+G15+G12+G9+G6+G20</f>
        <v>720</v>
      </c>
      <c r="I30" s="183"/>
      <c r="J30" s="287"/>
      <c r="K30" s="185" t="s">
        <v>98</v>
      </c>
      <c r="L30" s="185">
        <f>Q20+L15+L12+L9+Q6</f>
        <v>720</v>
      </c>
      <c r="M30" s="182">
        <f>L20+L15+L12+L9+L6+L25</f>
        <v>720</v>
      </c>
      <c r="N30" s="183"/>
      <c r="O30" s="238"/>
      <c r="P30" s="185" t="s">
        <v>98</v>
      </c>
      <c r="Q30" s="185">
        <f>B25+Q15+L20+Q9+L6</f>
        <v>576</v>
      </c>
      <c r="R30" s="182">
        <f>Q20+Q15+Q12+Q9+Q6+Q25</f>
        <v>720</v>
      </c>
      <c r="S30" s="183"/>
      <c r="T30" s="242"/>
      <c r="U30" s="185" t="s">
        <v>98</v>
      </c>
      <c r="V30" s="185">
        <f>G25+V15+V20+Q12+V6</f>
        <v>528</v>
      </c>
      <c r="W30" s="182">
        <f>V9+V15+V20+V12+V6+V25+X21</f>
        <v>720</v>
      </c>
      <c r="X30" s="183"/>
      <c r="Y30" s="242"/>
      <c r="Z30" s="184" t="s">
        <v>98</v>
      </c>
      <c r="AA30" s="185" t="e">
        <f>#REF!+AA15+AA25+AA9+AA6</f>
        <v>#REF!</v>
      </c>
      <c r="AB30" s="182">
        <f>+AA20+AA15+AA12+AA9+AA6+AC21</f>
        <v>720</v>
      </c>
      <c r="AC30" s="183"/>
      <c r="AD30" s="238"/>
      <c r="AE30" s="185" t="s">
        <v>98</v>
      </c>
      <c r="AF30" s="185">
        <f>AF12+AF20+AK15+AF9+AF6</f>
        <v>528</v>
      </c>
      <c r="AG30" s="182">
        <f>AF12+AF20+AF15+AF9+AF6+AF25+AH16+AH21</f>
        <v>720</v>
      </c>
      <c r="AH30" s="183"/>
      <c r="AI30" s="242"/>
      <c r="AJ30" s="184" t="s">
        <v>98</v>
      </c>
      <c r="AK30" s="185">
        <f>AK20+AK6+AK25+AK9+AA12</f>
        <v>576</v>
      </c>
      <c r="AL30" s="182">
        <f>+AK6+AK9+AK12+AK15+AK20+AK25+AM21</f>
        <v>720</v>
      </c>
      <c r="AM30" s="183"/>
      <c r="AN30" s="313"/>
    </row>
    <row r="31" spans="1:42" ht="30.75" customHeight="1" x14ac:dyDescent="0.25">
      <c r="A31" s="37" t="s">
        <v>99</v>
      </c>
      <c r="B31" s="38">
        <f>B14++B11+B19+B8+B5</f>
        <v>15</v>
      </c>
      <c r="C31" s="38">
        <f t="shared" ref="C31:D31" si="0">C14++C11+C19+C8+C5</f>
        <v>5</v>
      </c>
      <c r="D31" s="39">
        <f t="shared" si="0"/>
        <v>25</v>
      </c>
      <c r="E31" s="287"/>
      <c r="F31" s="93" t="s">
        <v>99</v>
      </c>
      <c r="G31" s="38">
        <f>G14++G11+G19+G8+G5</f>
        <v>15</v>
      </c>
      <c r="H31" s="38">
        <f t="shared" ref="H31:I31" si="1">H14++H11+H19+H8+H5</f>
        <v>5</v>
      </c>
      <c r="I31" s="39">
        <f t="shared" si="1"/>
        <v>25</v>
      </c>
      <c r="J31" s="287"/>
      <c r="K31" s="93" t="s">
        <v>99</v>
      </c>
      <c r="L31" s="38">
        <f>L14++L11+L19+L8+L5</f>
        <v>15</v>
      </c>
      <c r="M31" s="38">
        <f t="shared" ref="M31:N31" si="2">M14++M11+M19+M8+M5</f>
        <v>5</v>
      </c>
      <c r="N31" s="39">
        <f t="shared" si="2"/>
        <v>25</v>
      </c>
      <c r="O31" s="238"/>
      <c r="P31" s="93" t="s">
        <v>99</v>
      </c>
      <c r="Q31" s="38">
        <f>Q14++Q11+Q19+Q8+Q5</f>
        <v>15</v>
      </c>
      <c r="R31" s="38">
        <f t="shared" ref="R31:S31" si="3">R14++R11+R19+R8+R5</f>
        <v>6</v>
      </c>
      <c r="S31" s="39">
        <f t="shared" si="3"/>
        <v>24</v>
      </c>
      <c r="T31" s="242"/>
      <c r="U31" s="93" t="s">
        <v>99</v>
      </c>
      <c r="V31" s="38">
        <f>V14++V11+V8+V19+V5</f>
        <v>14</v>
      </c>
      <c r="W31" s="38">
        <f t="shared" ref="W31:X31" si="4">W14++W11+W8+W19+W5</f>
        <v>7</v>
      </c>
      <c r="X31" s="39">
        <f t="shared" si="4"/>
        <v>21</v>
      </c>
      <c r="Y31" s="242"/>
      <c r="Z31" s="37" t="s">
        <v>99</v>
      </c>
      <c r="AA31" s="38">
        <f>+AA19+AA14+AA11+AA8+AA5</f>
        <v>13</v>
      </c>
      <c r="AB31" s="38">
        <f t="shared" ref="AB31:AC31" si="5">+AB19+AB14+AB11+AB8+AB5</f>
        <v>7</v>
      </c>
      <c r="AC31" s="39">
        <f t="shared" si="5"/>
        <v>19</v>
      </c>
      <c r="AD31" s="238"/>
      <c r="AE31" s="93" t="s">
        <v>99</v>
      </c>
      <c r="AF31" s="38">
        <f>AF19+AF14+AF11+AF8+AF5</f>
        <v>13</v>
      </c>
      <c r="AG31" s="38">
        <f t="shared" ref="AG31:AH31" si="6">AG19+AG14+AG11+AG8+AG5</f>
        <v>6</v>
      </c>
      <c r="AH31" s="38">
        <f t="shared" si="6"/>
        <v>20</v>
      </c>
      <c r="AI31" s="242"/>
      <c r="AJ31" s="37" t="s">
        <v>99</v>
      </c>
      <c r="AK31" s="38">
        <f>+AK19+AK14+AK11+AK8+AK5</f>
        <v>13</v>
      </c>
      <c r="AL31" s="38">
        <f t="shared" ref="AL31:AM31" si="7">+AL19+AL14+AL11+AL8+AL5</f>
        <v>6</v>
      </c>
      <c r="AM31" s="38">
        <f t="shared" si="7"/>
        <v>20</v>
      </c>
      <c r="AN31" s="313"/>
    </row>
    <row r="32" spans="1:42" ht="30.75" customHeight="1" x14ac:dyDescent="0.25">
      <c r="A32" s="40" t="s">
        <v>100</v>
      </c>
      <c r="B32" s="41">
        <f>B31*16</f>
        <v>240</v>
      </c>
      <c r="C32" s="41">
        <f>C31*16</f>
        <v>80</v>
      </c>
      <c r="D32" s="42">
        <f>D31*16</f>
        <v>400</v>
      </c>
      <c r="E32" s="287"/>
      <c r="F32" s="94" t="s">
        <v>100</v>
      </c>
      <c r="G32" s="41">
        <f>G31*16</f>
        <v>240</v>
      </c>
      <c r="H32" s="41">
        <f>H31*16</f>
        <v>80</v>
      </c>
      <c r="I32" s="42">
        <f>I31*16</f>
        <v>400</v>
      </c>
      <c r="J32" s="287"/>
      <c r="K32" s="94" t="s">
        <v>100</v>
      </c>
      <c r="L32" s="41">
        <f>L31*16</f>
        <v>240</v>
      </c>
      <c r="M32" s="41">
        <f>M31*16</f>
        <v>80</v>
      </c>
      <c r="N32" s="42">
        <f>N31*16</f>
        <v>400</v>
      </c>
      <c r="O32" s="238"/>
      <c r="P32" s="94" t="s">
        <v>100</v>
      </c>
      <c r="Q32" s="41">
        <f>Q31*16</f>
        <v>240</v>
      </c>
      <c r="R32" s="41">
        <f>R31*16</f>
        <v>96</v>
      </c>
      <c r="S32" s="42">
        <f>S31*16</f>
        <v>384</v>
      </c>
      <c r="T32" s="242"/>
      <c r="U32" s="94" t="s">
        <v>100</v>
      </c>
      <c r="V32" s="41">
        <f>V31*16</f>
        <v>224</v>
      </c>
      <c r="W32" s="41">
        <f>W31*16</f>
        <v>112</v>
      </c>
      <c r="X32" s="42">
        <f>X31*16</f>
        <v>336</v>
      </c>
      <c r="Y32" s="242"/>
      <c r="Z32" s="40" t="s">
        <v>100</v>
      </c>
      <c r="AA32" s="41">
        <f>AA31*16</f>
        <v>208</v>
      </c>
      <c r="AB32" s="41">
        <f>AB31*16</f>
        <v>112</v>
      </c>
      <c r="AC32" s="42">
        <f>AC31*16</f>
        <v>304</v>
      </c>
      <c r="AD32" s="238"/>
      <c r="AE32" s="94" t="s">
        <v>100</v>
      </c>
      <c r="AF32" s="41">
        <f>AF31*16</f>
        <v>208</v>
      </c>
      <c r="AG32" s="41">
        <f>AG31*16</f>
        <v>96</v>
      </c>
      <c r="AH32" s="55">
        <f>AH31*16</f>
        <v>320</v>
      </c>
      <c r="AI32" s="242"/>
      <c r="AJ32" s="40" t="s">
        <v>100</v>
      </c>
      <c r="AK32" s="41">
        <f>AK31*16</f>
        <v>208</v>
      </c>
      <c r="AL32" s="41">
        <f>AL31*16</f>
        <v>96</v>
      </c>
      <c r="AM32" s="55">
        <f>AM31*16</f>
        <v>320</v>
      </c>
      <c r="AN32" s="313"/>
    </row>
    <row r="33" spans="1:40" ht="20.100000000000001" customHeight="1" thickBot="1" x14ac:dyDescent="0.3">
      <c r="A33" s="43" t="s">
        <v>101</v>
      </c>
      <c r="B33" s="44" t="s">
        <v>102</v>
      </c>
      <c r="C33" s="44" t="s">
        <v>103</v>
      </c>
      <c r="D33" s="45" t="s">
        <v>104</v>
      </c>
      <c r="E33" s="288"/>
      <c r="F33" s="95" t="s">
        <v>101</v>
      </c>
      <c r="G33" s="44" t="s">
        <v>102</v>
      </c>
      <c r="H33" s="44" t="s">
        <v>103</v>
      </c>
      <c r="I33" s="45" t="s">
        <v>104</v>
      </c>
      <c r="J33" s="288"/>
      <c r="K33" s="95" t="s">
        <v>101</v>
      </c>
      <c r="L33" s="44" t="s">
        <v>102</v>
      </c>
      <c r="M33" s="44" t="s">
        <v>103</v>
      </c>
      <c r="N33" s="45" t="s">
        <v>104</v>
      </c>
      <c r="O33" s="240"/>
      <c r="P33" s="95" t="s">
        <v>101</v>
      </c>
      <c r="Q33" s="44" t="s">
        <v>102</v>
      </c>
      <c r="R33" s="44" t="s">
        <v>103</v>
      </c>
      <c r="S33" s="45" t="s">
        <v>104</v>
      </c>
      <c r="T33" s="244"/>
      <c r="U33" s="95" t="s">
        <v>101</v>
      </c>
      <c r="V33" s="44" t="s">
        <v>102</v>
      </c>
      <c r="W33" s="44" t="s">
        <v>103</v>
      </c>
      <c r="X33" s="45" t="s">
        <v>104</v>
      </c>
      <c r="Y33" s="244"/>
      <c r="Z33" s="43" t="s">
        <v>101</v>
      </c>
      <c r="AA33" s="44" t="s">
        <v>102</v>
      </c>
      <c r="AB33" s="44" t="s">
        <v>103</v>
      </c>
      <c r="AC33" s="45" t="s">
        <v>104</v>
      </c>
      <c r="AD33" s="240"/>
      <c r="AE33" s="95" t="s">
        <v>101</v>
      </c>
      <c r="AF33" s="44" t="s">
        <v>102</v>
      </c>
      <c r="AG33" s="44" t="s">
        <v>103</v>
      </c>
      <c r="AH33" s="56" t="s">
        <v>104</v>
      </c>
      <c r="AI33" s="244"/>
      <c r="AJ33" s="43" t="s">
        <v>101</v>
      </c>
      <c r="AK33" s="44" t="s">
        <v>102</v>
      </c>
      <c r="AL33" s="44" t="s">
        <v>103</v>
      </c>
      <c r="AM33" s="56" t="s">
        <v>104</v>
      </c>
      <c r="AN33" s="314"/>
    </row>
    <row r="34" spans="1:40" ht="30" customHeight="1" x14ac:dyDescent="0.25">
      <c r="A34" s="13" t="s">
        <v>105</v>
      </c>
      <c r="B34" s="208">
        <v>5</v>
      </c>
      <c r="C34" s="209"/>
      <c r="D34" s="209"/>
      <c r="E34" s="210"/>
      <c r="F34" s="14" t="s">
        <v>105</v>
      </c>
      <c r="G34" s="208">
        <v>5</v>
      </c>
      <c r="H34" s="209"/>
      <c r="I34" s="209"/>
      <c r="J34" s="210"/>
      <c r="K34" s="13" t="s">
        <v>105</v>
      </c>
      <c r="L34" s="208">
        <v>5</v>
      </c>
      <c r="M34" s="209"/>
      <c r="N34" s="209"/>
      <c r="O34" s="210"/>
      <c r="P34" s="13" t="s">
        <v>105</v>
      </c>
      <c r="Q34" s="208">
        <v>5</v>
      </c>
      <c r="R34" s="209"/>
      <c r="S34" s="209"/>
      <c r="T34" s="210"/>
      <c r="U34" s="13" t="s">
        <v>105</v>
      </c>
      <c r="V34" s="208">
        <v>5</v>
      </c>
      <c r="W34" s="209"/>
      <c r="X34" s="209"/>
      <c r="Y34" s="210"/>
      <c r="Z34" s="13" t="s">
        <v>105</v>
      </c>
      <c r="AA34" s="208">
        <v>5</v>
      </c>
      <c r="AB34" s="209"/>
      <c r="AC34" s="209"/>
      <c r="AD34" s="210"/>
      <c r="AE34" s="13" t="s">
        <v>105</v>
      </c>
      <c r="AF34" s="208">
        <v>5</v>
      </c>
      <c r="AG34" s="209"/>
      <c r="AH34" s="209"/>
      <c r="AI34" s="210"/>
      <c r="AJ34" s="13" t="s">
        <v>105</v>
      </c>
      <c r="AK34" s="208">
        <v>5</v>
      </c>
      <c r="AL34" s="209"/>
      <c r="AM34" s="209"/>
      <c r="AN34" s="210"/>
    </row>
    <row r="35" spans="1:40" ht="22.5" customHeight="1" x14ac:dyDescent="0.25">
      <c r="A35" s="192" t="s">
        <v>106</v>
      </c>
      <c r="B35" s="186">
        <f>SUM(B31:D31)*16</f>
        <v>720</v>
      </c>
      <c r="C35" s="187"/>
      <c r="D35" s="187"/>
      <c r="E35" s="188"/>
      <c r="F35" s="211" t="s">
        <v>106</v>
      </c>
      <c r="G35" s="186">
        <f>SUM(G31:I31)*16</f>
        <v>720</v>
      </c>
      <c r="H35" s="187"/>
      <c r="I35" s="187"/>
      <c r="J35" s="188"/>
      <c r="K35" s="192" t="s">
        <v>106</v>
      </c>
      <c r="L35" s="186">
        <f>SUM(L31:N31)*16</f>
        <v>720</v>
      </c>
      <c r="M35" s="187"/>
      <c r="N35" s="187"/>
      <c r="O35" s="188"/>
      <c r="P35" s="192" t="s">
        <v>106</v>
      </c>
      <c r="Q35" s="186">
        <f>SUM(Q31:S31)*16</f>
        <v>720</v>
      </c>
      <c r="R35" s="187"/>
      <c r="S35" s="187"/>
      <c r="T35" s="188"/>
      <c r="U35" s="192" t="s">
        <v>106</v>
      </c>
      <c r="V35" s="186">
        <f>SUM(V31:X31)*16+X21</f>
        <v>720</v>
      </c>
      <c r="W35" s="187"/>
      <c r="X35" s="187"/>
      <c r="Y35" s="188"/>
      <c r="Z35" s="192" t="s">
        <v>106</v>
      </c>
      <c r="AA35" s="186">
        <f>SUM(AA31:AC31)*16+AC21</f>
        <v>720</v>
      </c>
      <c r="AB35" s="187"/>
      <c r="AC35" s="187"/>
      <c r="AD35" s="188"/>
      <c r="AE35" s="192" t="s">
        <v>106</v>
      </c>
      <c r="AF35" s="186">
        <f>SUM(AF31:AH31)*16+AH21+AH16</f>
        <v>720</v>
      </c>
      <c r="AG35" s="187"/>
      <c r="AH35" s="187"/>
      <c r="AI35" s="188"/>
      <c r="AJ35" s="192" t="s">
        <v>106</v>
      </c>
      <c r="AK35" s="186">
        <f>SUM(AK31:AM31)*16+AM21</f>
        <v>720</v>
      </c>
      <c r="AL35" s="187"/>
      <c r="AM35" s="187"/>
      <c r="AN35" s="188"/>
    </row>
    <row r="36" spans="1:40" ht="22.5" customHeight="1" thickBot="1" x14ac:dyDescent="0.3">
      <c r="A36" s="193"/>
      <c r="B36" s="189"/>
      <c r="C36" s="190"/>
      <c r="D36" s="190"/>
      <c r="E36" s="191"/>
      <c r="F36" s="212"/>
      <c r="G36" s="189"/>
      <c r="H36" s="190"/>
      <c r="I36" s="190"/>
      <c r="J36" s="191"/>
      <c r="K36" s="193"/>
      <c r="L36" s="189"/>
      <c r="M36" s="190"/>
      <c r="N36" s="190"/>
      <c r="O36" s="191"/>
      <c r="P36" s="193"/>
      <c r="Q36" s="189"/>
      <c r="R36" s="190"/>
      <c r="S36" s="190"/>
      <c r="T36" s="191"/>
      <c r="U36" s="193"/>
      <c r="V36" s="189"/>
      <c r="W36" s="190"/>
      <c r="X36" s="190"/>
      <c r="Y36" s="191"/>
      <c r="Z36" s="193"/>
      <c r="AA36" s="189"/>
      <c r="AB36" s="190"/>
      <c r="AC36" s="190"/>
      <c r="AD36" s="191"/>
      <c r="AE36" s="193"/>
      <c r="AF36" s="189"/>
      <c r="AG36" s="190"/>
      <c r="AH36" s="190"/>
      <c r="AI36" s="191"/>
      <c r="AJ36" s="193"/>
      <c r="AK36" s="189"/>
      <c r="AL36" s="190"/>
      <c r="AM36" s="190"/>
      <c r="AN36" s="191"/>
    </row>
    <row r="37" spans="1:40" ht="21.75" customHeight="1" x14ac:dyDescent="0.25">
      <c r="D37" s="1"/>
      <c r="E37" s="1"/>
      <c r="F37" s="1"/>
      <c r="G37" s="1"/>
      <c r="H37" s="1"/>
      <c r="I37" s="1"/>
      <c r="J37" s="1"/>
      <c r="K37" s="3"/>
      <c r="L37" s="3"/>
      <c r="M37" s="3"/>
      <c r="P37" s="3"/>
      <c r="Q37" s="3"/>
      <c r="R37" s="3"/>
      <c r="U37" s="3"/>
      <c r="V37" s="3"/>
      <c r="W37" s="3"/>
      <c r="X37" s="3"/>
      <c r="Y37" s="3"/>
      <c r="Z37" s="3"/>
      <c r="AA37" s="3"/>
      <c r="AB37" s="3"/>
      <c r="AE37" s="3"/>
      <c r="AF37" s="3"/>
      <c r="AG37" s="3"/>
      <c r="AJ37" s="3"/>
      <c r="AK37" s="3"/>
      <c r="AL37" s="3"/>
    </row>
    <row r="38" spans="1:40" ht="21.75" customHeight="1" x14ac:dyDescent="0.25">
      <c r="A38" s="124" t="s">
        <v>107</v>
      </c>
      <c r="B38" s="124"/>
      <c r="C38" s="124"/>
      <c r="D38" s="124"/>
      <c r="E38" s="124"/>
      <c r="F38" s="124"/>
      <c r="G38" s="124"/>
      <c r="H38" s="1"/>
      <c r="I38" s="1"/>
      <c r="J38" s="1"/>
      <c r="K38" s="3"/>
      <c r="L38" s="3"/>
      <c r="M38" s="3"/>
      <c r="P38" s="3"/>
      <c r="Q38" s="3"/>
      <c r="R38" s="3"/>
      <c r="U38" s="3"/>
      <c r="V38" s="3"/>
      <c r="W38" s="3"/>
      <c r="X38" s="3"/>
      <c r="Y38" s="3"/>
      <c r="Z38" s="3"/>
      <c r="AA38" s="3"/>
      <c r="AB38" s="3"/>
      <c r="AE38" s="3"/>
      <c r="AF38" s="3"/>
      <c r="AG38" s="3"/>
      <c r="AJ38" s="3"/>
      <c r="AK38" s="3"/>
      <c r="AL38" s="3"/>
    </row>
    <row r="39" spans="1:40" ht="18" customHeight="1" x14ac:dyDescent="0.25">
      <c r="A39" s="11"/>
      <c r="B39" s="11"/>
      <c r="C39" s="11"/>
      <c r="D39" s="11"/>
      <c r="E39" s="11"/>
      <c r="F39" s="9"/>
      <c r="G39" s="9"/>
      <c r="H39" s="9"/>
      <c r="I39" s="9"/>
      <c r="J39" s="9"/>
      <c r="K39" s="9"/>
      <c r="L39" s="9"/>
      <c r="M39" s="9"/>
      <c r="N39" s="9"/>
      <c r="O39" s="1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8"/>
    </row>
    <row r="40" spans="1:40" ht="18" customHeight="1" x14ac:dyDescent="0.25">
      <c r="A40" s="145" t="s">
        <v>108</v>
      </c>
      <c r="B40" s="146"/>
      <c r="C40" s="146"/>
      <c r="D40" s="146"/>
      <c r="E40" s="147"/>
      <c r="F40" s="154" t="s">
        <v>109</v>
      </c>
      <c r="G40" s="155"/>
      <c r="H40" s="155"/>
      <c r="I40" s="155"/>
      <c r="J40" s="155"/>
      <c r="K40" s="156"/>
      <c r="L40" s="11"/>
      <c r="M40" s="11"/>
      <c r="N40" s="11"/>
      <c r="O40" s="11"/>
      <c r="Q40" s="173" t="s">
        <v>110</v>
      </c>
      <c r="R40" s="174"/>
      <c r="S40" s="174"/>
      <c r="T40" s="174"/>
      <c r="U40" s="174"/>
      <c r="V40" s="174"/>
      <c r="W40" s="174"/>
      <c r="X40" s="174"/>
      <c r="Y40" s="175"/>
      <c r="Z40" s="157" t="s">
        <v>111</v>
      </c>
      <c r="AA40" s="158"/>
      <c r="AB40" s="158"/>
      <c r="AC40" s="158"/>
      <c r="AD40" s="159"/>
      <c r="AE40" s="18"/>
      <c r="AF40" s="200" t="s">
        <v>112</v>
      </c>
      <c r="AG40" s="201"/>
      <c r="AH40" s="201"/>
      <c r="AI40" s="202"/>
      <c r="AJ40" s="203" t="s">
        <v>113</v>
      </c>
      <c r="AK40" s="201"/>
      <c r="AL40" s="201"/>
      <c r="AM40" s="201"/>
      <c r="AN40" s="204"/>
    </row>
    <row r="41" spans="1:40" ht="18" customHeight="1" x14ac:dyDescent="0.25">
      <c r="A41" s="148"/>
      <c r="B41" s="149"/>
      <c r="C41" s="149"/>
      <c r="D41" s="149"/>
      <c r="E41" s="150"/>
      <c r="F41" s="160" t="s">
        <v>114</v>
      </c>
      <c r="G41" s="161"/>
      <c r="H41" s="161"/>
      <c r="I41" s="161"/>
      <c r="J41" s="161"/>
      <c r="K41" s="162"/>
      <c r="L41" s="11"/>
      <c r="M41" s="11"/>
      <c r="N41" s="11"/>
      <c r="O41" s="11"/>
      <c r="Q41" s="176" t="s">
        <v>115</v>
      </c>
      <c r="R41" s="177"/>
      <c r="S41" s="177"/>
      <c r="T41" s="177"/>
      <c r="U41" s="177"/>
      <c r="V41" s="177"/>
      <c r="W41" s="177"/>
      <c r="X41" s="177"/>
      <c r="Y41" s="178"/>
      <c r="Z41" s="169">
        <f>B32+G32+L32+Q32+V32+AA32+AF32+AK32</f>
        <v>1808</v>
      </c>
      <c r="AA41" s="169"/>
      <c r="AB41" s="169"/>
      <c r="AC41" s="169"/>
      <c r="AD41" s="170"/>
      <c r="AE41" s="18"/>
      <c r="AF41" s="197" t="s">
        <v>116</v>
      </c>
      <c r="AG41" s="198"/>
      <c r="AH41" s="198"/>
      <c r="AI41" s="199"/>
      <c r="AJ41" s="194" t="s">
        <v>117</v>
      </c>
      <c r="AK41" s="195"/>
      <c r="AL41" s="195"/>
      <c r="AM41" s="195"/>
      <c r="AN41" s="196"/>
    </row>
    <row r="42" spans="1:40" ht="18" customHeight="1" x14ac:dyDescent="0.25">
      <c r="A42" s="148"/>
      <c r="B42" s="149"/>
      <c r="C42" s="149"/>
      <c r="D42" s="149"/>
      <c r="E42" s="150"/>
      <c r="F42" s="163"/>
      <c r="G42" s="164"/>
      <c r="H42" s="164"/>
      <c r="I42" s="164"/>
      <c r="J42" s="164"/>
      <c r="K42" s="165"/>
      <c r="L42" s="11"/>
      <c r="M42" s="11"/>
      <c r="N42" s="11"/>
      <c r="O42" s="11"/>
      <c r="Q42" s="176" t="s">
        <v>118</v>
      </c>
      <c r="R42" s="177"/>
      <c r="S42" s="177"/>
      <c r="T42" s="177"/>
      <c r="U42" s="177"/>
      <c r="V42" s="177"/>
      <c r="W42" s="177"/>
      <c r="X42" s="177"/>
      <c r="Y42" s="178"/>
      <c r="Z42" s="169">
        <f>C32+H32+M32+R32+W32+AB32+AG32+AL32</f>
        <v>752</v>
      </c>
      <c r="AA42" s="169"/>
      <c r="AB42" s="169"/>
      <c r="AC42" s="169"/>
      <c r="AD42" s="170"/>
      <c r="AE42" s="18"/>
      <c r="AF42" s="205" t="s">
        <v>119</v>
      </c>
      <c r="AG42" s="206"/>
      <c r="AH42" s="206"/>
      <c r="AI42" s="207"/>
      <c r="AJ42" s="194" t="s">
        <v>120</v>
      </c>
      <c r="AK42" s="195"/>
      <c r="AL42" s="195"/>
      <c r="AM42" s="195"/>
      <c r="AN42" s="196"/>
    </row>
    <row r="43" spans="1:40" ht="18" customHeight="1" x14ac:dyDescent="0.25">
      <c r="A43" s="151"/>
      <c r="B43" s="152"/>
      <c r="C43" s="152"/>
      <c r="D43" s="152"/>
      <c r="E43" s="153"/>
      <c r="F43" s="166"/>
      <c r="G43" s="167"/>
      <c r="H43" s="167"/>
      <c r="I43" s="167"/>
      <c r="J43" s="167"/>
      <c r="K43" s="168"/>
      <c r="L43" s="11"/>
      <c r="M43" s="11"/>
      <c r="N43" s="11"/>
      <c r="O43" s="11"/>
      <c r="Q43" s="179" t="s">
        <v>121</v>
      </c>
      <c r="R43" s="180"/>
      <c r="S43" s="180"/>
      <c r="T43" s="180"/>
      <c r="U43" s="180"/>
      <c r="V43" s="180"/>
      <c r="W43" s="180"/>
      <c r="X43" s="180"/>
      <c r="Y43" s="181"/>
      <c r="Z43" s="171">
        <f>D32+I32+N32+S32+X32+AC32+AH32+AM32</f>
        <v>2864</v>
      </c>
      <c r="AA43" s="171"/>
      <c r="AB43" s="171"/>
      <c r="AC43" s="171"/>
      <c r="AD43" s="172"/>
      <c r="AE43" s="18"/>
      <c r="AF43" s="125" t="s">
        <v>122</v>
      </c>
      <c r="AG43" s="126"/>
      <c r="AH43" s="126"/>
      <c r="AI43" s="127"/>
      <c r="AJ43" s="194" t="s">
        <v>123</v>
      </c>
      <c r="AK43" s="195"/>
      <c r="AL43" s="195"/>
      <c r="AM43" s="195"/>
      <c r="AN43" s="196"/>
    </row>
    <row r="44" spans="1:40" ht="18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Q44" s="140" t="s">
        <v>124</v>
      </c>
      <c r="R44" s="141"/>
      <c r="S44" s="141"/>
      <c r="T44" s="141"/>
      <c r="U44" s="141"/>
      <c r="V44" s="141"/>
      <c r="W44" s="141"/>
      <c r="X44" s="141"/>
      <c r="Y44" s="142"/>
      <c r="Z44" s="129">
        <f>AH21+AC21+X21+AH16+AM21</f>
        <v>336</v>
      </c>
      <c r="AA44" s="129"/>
      <c r="AB44" s="129"/>
      <c r="AC44" s="129"/>
      <c r="AD44" s="129"/>
      <c r="AE44" s="18"/>
      <c r="AF44" s="137" t="s">
        <v>125</v>
      </c>
      <c r="AG44" s="138"/>
      <c r="AH44" s="138"/>
      <c r="AI44" s="139"/>
      <c r="AJ44" s="194" t="s">
        <v>126</v>
      </c>
      <c r="AK44" s="195"/>
      <c r="AL44" s="195"/>
      <c r="AM44" s="195"/>
      <c r="AN44" s="196"/>
    </row>
    <row r="45" spans="1:40" ht="18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Q45" s="133" t="s">
        <v>127</v>
      </c>
      <c r="R45" s="134"/>
      <c r="S45" s="134"/>
      <c r="T45" s="134"/>
      <c r="U45" s="134"/>
      <c r="V45" s="134"/>
      <c r="W45" s="134"/>
      <c r="X45" s="134"/>
      <c r="Y45" s="135"/>
      <c r="Z45" s="133">
        <f>(AK19+AL19+AM19+AK11+AL11+AM11)*16</f>
        <v>288</v>
      </c>
      <c r="AA45" s="134"/>
      <c r="AB45" s="134"/>
      <c r="AC45" s="134"/>
      <c r="AD45" s="135"/>
      <c r="AE45" s="18"/>
      <c r="AF45" s="130" t="s">
        <v>128</v>
      </c>
      <c r="AG45" s="131"/>
      <c r="AH45" s="131"/>
      <c r="AI45" s="132"/>
      <c r="AJ45" s="325" t="s">
        <v>129</v>
      </c>
      <c r="AK45" s="326"/>
      <c r="AL45" s="326"/>
      <c r="AM45" s="326"/>
      <c r="AN45" s="327"/>
    </row>
    <row r="46" spans="1:40" ht="18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Q46" s="337" t="s">
        <v>130</v>
      </c>
      <c r="R46" s="338"/>
      <c r="S46" s="338"/>
      <c r="T46" s="338"/>
      <c r="U46" s="338"/>
      <c r="V46" s="338"/>
      <c r="W46" s="338"/>
      <c r="X46" s="338"/>
      <c r="Y46" s="339"/>
      <c r="Z46" s="337">
        <f>+Z41+Z42+Z43+Z44</f>
        <v>5760</v>
      </c>
      <c r="AA46" s="338"/>
      <c r="AB46" s="338"/>
      <c r="AC46" s="338"/>
      <c r="AD46" s="339"/>
      <c r="AE46" s="18"/>
      <c r="AF46" s="136"/>
      <c r="AG46" s="136"/>
      <c r="AH46" s="136"/>
      <c r="AI46" s="136"/>
      <c r="AJ46" s="136"/>
      <c r="AK46" s="136"/>
      <c r="AL46" s="136"/>
      <c r="AM46" s="136"/>
      <c r="AN46" s="136"/>
    </row>
    <row r="47" spans="1:40" ht="26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5"/>
      <c r="AF47" s="136"/>
      <c r="AG47" s="136"/>
      <c r="AH47" s="136"/>
      <c r="AI47" s="136"/>
      <c r="AJ47" s="136"/>
      <c r="AK47" s="136"/>
      <c r="AL47" s="136"/>
      <c r="AM47" s="136"/>
      <c r="AN47" s="136"/>
    </row>
    <row r="48" spans="1:40" s="4" customFormat="1" ht="37.5" customHeight="1" x14ac:dyDescent="0.25">
      <c r="A48" s="116" t="s">
        <v>131</v>
      </c>
      <c r="B48" s="117"/>
      <c r="C48" s="117"/>
      <c r="D48" s="117"/>
      <c r="E48" s="118"/>
      <c r="F48" s="116" t="s">
        <v>132</v>
      </c>
      <c r="G48" s="117"/>
      <c r="H48" s="117"/>
      <c r="I48" s="117"/>
      <c r="J48" s="118"/>
      <c r="K48" s="116" t="s">
        <v>133</v>
      </c>
      <c r="L48" s="117"/>
      <c r="M48" s="117"/>
      <c r="N48" s="117"/>
      <c r="O48" s="118"/>
      <c r="P48" s="1"/>
      <c r="Q48" s="143" t="s">
        <v>134</v>
      </c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12"/>
      <c r="AK48" s="111"/>
      <c r="AL48" s="111"/>
      <c r="AM48" s="111"/>
      <c r="AN48" s="111"/>
    </row>
    <row r="49" spans="1:40" ht="18" customHeight="1" x14ac:dyDescent="0.25">
      <c r="A49" s="342"/>
      <c r="B49" s="343"/>
      <c r="C49" s="343"/>
      <c r="D49" s="343"/>
      <c r="E49" s="343"/>
      <c r="F49" s="348"/>
      <c r="G49" s="349"/>
      <c r="H49" s="349"/>
      <c r="I49" s="349"/>
      <c r="J49" s="349"/>
      <c r="K49" s="348"/>
      <c r="L49" s="349"/>
      <c r="M49" s="349"/>
      <c r="N49" s="349"/>
      <c r="O49" s="354"/>
      <c r="Q49" s="340" t="s">
        <v>135</v>
      </c>
      <c r="R49" s="341"/>
      <c r="S49" s="341"/>
      <c r="T49" s="341"/>
      <c r="U49" s="128" t="s">
        <v>136</v>
      </c>
      <c r="V49" s="128" t="s">
        <v>137</v>
      </c>
      <c r="W49" s="128"/>
      <c r="X49" s="128"/>
      <c r="Y49" s="128"/>
      <c r="Z49" s="128" t="s">
        <v>138</v>
      </c>
      <c r="AA49" s="128" t="s">
        <v>139</v>
      </c>
      <c r="AB49" s="128"/>
      <c r="AC49" s="128"/>
      <c r="AD49" s="128"/>
      <c r="AE49" s="128" t="s">
        <v>140</v>
      </c>
      <c r="AF49" s="128" t="s">
        <v>141</v>
      </c>
      <c r="AG49" s="128"/>
      <c r="AH49" s="128"/>
      <c r="AI49" s="128"/>
      <c r="AJ49" s="111"/>
      <c r="AK49" s="111"/>
      <c r="AL49" s="111"/>
      <c r="AM49" s="111"/>
      <c r="AN49" s="111"/>
    </row>
    <row r="50" spans="1:40" ht="19.5" customHeight="1" x14ac:dyDescent="0.25">
      <c r="A50" s="344"/>
      <c r="B50" s="345"/>
      <c r="C50" s="345"/>
      <c r="D50" s="345"/>
      <c r="E50" s="345"/>
      <c r="F50" s="350"/>
      <c r="G50" s="351"/>
      <c r="H50" s="351"/>
      <c r="I50" s="351"/>
      <c r="J50" s="351"/>
      <c r="K50" s="350"/>
      <c r="L50" s="351"/>
      <c r="M50" s="351"/>
      <c r="N50" s="351"/>
      <c r="O50" s="355"/>
      <c r="Q50" s="340"/>
      <c r="R50" s="341"/>
      <c r="S50" s="341"/>
      <c r="T50" s="341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</row>
    <row r="51" spans="1:40" ht="27.75" customHeight="1" x14ac:dyDescent="0.25">
      <c r="A51" s="344"/>
      <c r="B51" s="345"/>
      <c r="C51" s="345"/>
      <c r="D51" s="345"/>
      <c r="E51" s="345"/>
      <c r="F51" s="350"/>
      <c r="G51" s="351"/>
      <c r="H51" s="351"/>
      <c r="I51" s="351"/>
      <c r="J51" s="351"/>
      <c r="K51" s="350"/>
      <c r="L51" s="351"/>
      <c r="M51" s="351"/>
      <c r="N51" s="351"/>
      <c r="O51" s="355"/>
      <c r="Q51" s="366" t="s">
        <v>80</v>
      </c>
      <c r="R51" s="367"/>
      <c r="S51" s="367"/>
      <c r="T51" s="367"/>
      <c r="U51" s="114">
        <v>16</v>
      </c>
      <c r="V51" s="331">
        <v>32</v>
      </c>
      <c r="W51" s="331"/>
      <c r="X51" s="331"/>
      <c r="Y51" s="331"/>
      <c r="Z51" s="114">
        <v>0</v>
      </c>
      <c r="AA51" s="332">
        <v>48</v>
      </c>
      <c r="AB51" s="332"/>
      <c r="AC51" s="332"/>
      <c r="AD51" s="332"/>
      <c r="AE51" s="114">
        <v>0</v>
      </c>
      <c r="AF51" s="332">
        <v>96</v>
      </c>
      <c r="AG51" s="332"/>
      <c r="AH51" s="332"/>
      <c r="AI51" s="333"/>
    </row>
    <row r="52" spans="1:40" ht="27.75" customHeight="1" x14ac:dyDescent="0.25">
      <c r="A52" s="346"/>
      <c r="B52" s="347"/>
      <c r="C52" s="347"/>
      <c r="D52" s="347"/>
      <c r="E52" s="347"/>
      <c r="F52" s="352"/>
      <c r="G52" s="353"/>
      <c r="H52" s="353"/>
      <c r="I52" s="353"/>
      <c r="J52" s="353"/>
      <c r="K52" s="352"/>
      <c r="L52" s="353"/>
      <c r="M52" s="353"/>
      <c r="N52" s="353"/>
      <c r="O52" s="356"/>
      <c r="Q52" s="370" t="s">
        <v>81</v>
      </c>
      <c r="R52" s="371"/>
      <c r="S52" s="371"/>
      <c r="T52" s="371"/>
      <c r="U52" s="113">
        <v>16</v>
      </c>
      <c r="V52" s="334">
        <v>32</v>
      </c>
      <c r="W52" s="334"/>
      <c r="X52" s="334"/>
      <c r="Y52" s="334"/>
      <c r="Z52" s="113">
        <v>0</v>
      </c>
      <c r="AA52" s="335">
        <v>48</v>
      </c>
      <c r="AB52" s="335"/>
      <c r="AC52" s="335"/>
      <c r="AD52" s="335"/>
      <c r="AE52" s="113">
        <v>0</v>
      </c>
      <c r="AF52" s="335">
        <v>96</v>
      </c>
      <c r="AG52" s="335"/>
      <c r="AH52" s="335"/>
      <c r="AI52" s="336"/>
    </row>
    <row r="53" spans="1:40" ht="27.75" customHeight="1" x14ac:dyDescent="0.25">
      <c r="A53" s="357" t="s">
        <v>142</v>
      </c>
      <c r="B53" s="358"/>
      <c r="C53" s="358"/>
      <c r="D53" s="358"/>
      <c r="E53" s="359"/>
      <c r="F53" s="363" t="s">
        <v>143</v>
      </c>
      <c r="G53" s="358"/>
      <c r="H53" s="358"/>
      <c r="I53" s="358"/>
      <c r="J53" s="359"/>
      <c r="K53" s="372" t="s">
        <v>144</v>
      </c>
      <c r="L53" s="373"/>
      <c r="M53" s="373"/>
      <c r="N53" s="373"/>
      <c r="O53" s="374"/>
      <c r="Q53" s="370" t="s">
        <v>83</v>
      </c>
      <c r="R53" s="371"/>
      <c r="S53" s="371"/>
      <c r="T53" s="371"/>
      <c r="U53" s="113">
        <v>48</v>
      </c>
      <c r="V53" s="334">
        <v>16</v>
      </c>
      <c r="W53" s="334"/>
      <c r="X53" s="334"/>
      <c r="Y53" s="334"/>
      <c r="Z53" s="113">
        <v>80</v>
      </c>
      <c r="AA53" s="335">
        <v>96</v>
      </c>
      <c r="AB53" s="335"/>
      <c r="AC53" s="335"/>
      <c r="AD53" s="335"/>
      <c r="AE53" s="113">
        <v>0</v>
      </c>
      <c r="AF53" s="335">
        <v>240</v>
      </c>
      <c r="AG53" s="335"/>
      <c r="AH53" s="335"/>
      <c r="AI53" s="336"/>
    </row>
    <row r="54" spans="1:40" ht="27.75" customHeight="1" x14ac:dyDescent="0.25">
      <c r="A54" s="360" t="s">
        <v>145</v>
      </c>
      <c r="B54" s="361"/>
      <c r="C54" s="361"/>
      <c r="D54" s="361"/>
      <c r="E54" s="362"/>
      <c r="F54" s="364" t="s">
        <v>146</v>
      </c>
      <c r="G54" s="361"/>
      <c r="H54" s="361"/>
      <c r="I54" s="361"/>
      <c r="J54" s="362"/>
      <c r="K54" s="364" t="s">
        <v>147</v>
      </c>
      <c r="L54" s="361"/>
      <c r="M54" s="361"/>
      <c r="N54" s="361"/>
      <c r="O54" s="365"/>
      <c r="Q54" s="368" t="s">
        <v>82</v>
      </c>
      <c r="R54" s="369"/>
      <c r="S54" s="369"/>
      <c r="T54" s="369"/>
      <c r="U54" s="115">
        <v>16</v>
      </c>
      <c r="V54" s="328">
        <v>32</v>
      </c>
      <c r="W54" s="328"/>
      <c r="X54" s="328"/>
      <c r="Y54" s="328"/>
      <c r="Z54" s="115">
        <v>0</v>
      </c>
      <c r="AA54" s="329">
        <v>0</v>
      </c>
      <c r="AB54" s="329"/>
      <c r="AC54" s="329"/>
      <c r="AD54" s="329"/>
      <c r="AE54" s="115">
        <v>96</v>
      </c>
      <c r="AF54" s="329">
        <v>144</v>
      </c>
      <c r="AG54" s="329"/>
      <c r="AH54" s="329"/>
      <c r="AI54" s="330"/>
    </row>
  </sheetData>
  <mergeCells count="224">
    <mergeCell ref="A49:E52"/>
    <mergeCell ref="F49:J52"/>
    <mergeCell ref="K49:O52"/>
    <mergeCell ref="A53:E53"/>
    <mergeCell ref="A54:E54"/>
    <mergeCell ref="F53:J53"/>
    <mergeCell ref="F54:J54"/>
    <mergeCell ref="K54:O54"/>
    <mergeCell ref="Q51:T51"/>
    <mergeCell ref="Q54:T54"/>
    <mergeCell ref="Q53:T53"/>
    <mergeCell ref="K53:O53"/>
    <mergeCell ref="Q52:T52"/>
    <mergeCell ref="AJ47:AN47"/>
    <mergeCell ref="AJ45:AN45"/>
    <mergeCell ref="AJ46:AN46"/>
    <mergeCell ref="AJ44:AN44"/>
    <mergeCell ref="V54:Y54"/>
    <mergeCell ref="AA54:AD54"/>
    <mergeCell ref="AF54:AI54"/>
    <mergeCell ref="V51:Y51"/>
    <mergeCell ref="AA51:AD51"/>
    <mergeCell ref="AF51:AI51"/>
    <mergeCell ref="V52:Y52"/>
    <mergeCell ref="AA52:AD52"/>
    <mergeCell ref="AF52:AI52"/>
    <mergeCell ref="V53:Y53"/>
    <mergeCell ref="AA53:AD53"/>
    <mergeCell ref="AF53:AI53"/>
    <mergeCell ref="Z46:AD46"/>
    <mergeCell ref="AF47:AI47"/>
    <mergeCell ref="Q46:Y46"/>
    <mergeCell ref="Z49:Z50"/>
    <mergeCell ref="Q49:T50"/>
    <mergeCell ref="AN3:AN33"/>
    <mergeCell ref="AE4:AH4"/>
    <mergeCell ref="AJ4:AM4"/>
    <mergeCell ref="A1:E1"/>
    <mergeCell ref="F1:J1"/>
    <mergeCell ref="K1:O1"/>
    <mergeCell ref="P1:T1"/>
    <mergeCell ref="U1:Y1"/>
    <mergeCell ref="Z1:AD1"/>
    <mergeCell ref="AE1:AI1"/>
    <mergeCell ref="AJ1:AN1"/>
    <mergeCell ref="B6:D6"/>
    <mergeCell ref="G6:I6"/>
    <mergeCell ref="L6:N6"/>
    <mergeCell ref="Q6:S6"/>
    <mergeCell ref="AF6:AH6"/>
    <mergeCell ref="AK6:AM6"/>
    <mergeCell ref="U16:W16"/>
    <mergeCell ref="Z16:AB16"/>
    <mergeCell ref="P7:S7"/>
    <mergeCell ref="U7:X7"/>
    <mergeCell ref="Y3:Y33"/>
    <mergeCell ref="V12:X12"/>
    <mergeCell ref="AA12:AC12"/>
    <mergeCell ref="P16:R16"/>
    <mergeCell ref="L12:N12"/>
    <mergeCell ref="Q12:S12"/>
    <mergeCell ref="Q9:S9"/>
    <mergeCell ref="V9:X9"/>
    <mergeCell ref="AK12:AM12"/>
    <mergeCell ref="AK9:AM9"/>
    <mergeCell ref="AK15:AM15"/>
    <mergeCell ref="Z13:AC13"/>
    <mergeCell ref="AJ10:AM10"/>
    <mergeCell ref="AJ27:AL27"/>
    <mergeCell ref="Z7:AC7"/>
    <mergeCell ref="AE18:AH18"/>
    <mergeCell ref="AE7:AH7"/>
    <mergeCell ref="AA9:AC9"/>
    <mergeCell ref="AE16:AG16"/>
    <mergeCell ref="AF9:AH9"/>
    <mergeCell ref="Z18:AC18"/>
    <mergeCell ref="AE10:AH10"/>
    <mergeCell ref="AE13:AH13"/>
    <mergeCell ref="AF15:AH15"/>
    <mergeCell ref="AE23:AH23"/>
    <mergeCell ref="A4:D4"/>
    <mergeCell ref="F4:I4"/>
    <mergeCell ref="K4:N4"/>
    <mergeCell ref="P4:S4"/>
    <mergeCell ref="U4:X4"/>
    <mergeCell ref="Z4:AC4"/>
    <mergeCell ref="E3:E33"/>
    <mergeCell ref="J3:J33"/>
    <mergeCell ref="O3:O33"/>
    <mergeCell ref="T3:T33"/>
    <mergeCell ref="V6:X6"/>
    <mergeCell ref="AA6:AC6"/>
    <mergeCell ref="A10:D10"/>
    <mergeCell ref="F10:I10"/>
    <mergeCell ref="K10:N10"/>
    <mergeCell ref="P10:S10"/>
    <mergeCell ref="U10:X10"/>
    <mergeCell ref="Z10:AC10"/>
    <mergeCell ref="L20:N20"/>
    <mergeCell ref="Q20:S20"/>
    <mergeCell ref="V20:X20"/>
    <mergeCell ref="A7:D7"/>
    <mergeCell ref="F7:I7"/>
    <mergeCell ref="K7:N7"/>
    <mergeCell ref="B12:D12"/>
    <mergeCell ref="G12:I12"/>
    <mergeCell ref="F13:I13"/>
    <mergeCell ref="K13:N13"/>
    <mergeCell ref="P13:S13"/>
    <mergeCell ref="U13:X13"/>
    <mergeCell ref="AF12:AH12"/>
    <mergeCell ref="AJ23:AM23"/>
    <mergeCell ref="B25:D25"/>
    <mergeCell ref="B15:D15"/>
    <mergeCell ref="G15:I15"/>
    <mergeCell ref="L15:N15"/>
    <mergeCell ref="Q15:S15"/>
    <mergeCell ref="V15:X15"/>
    <mergeCell ref="AA15:AC15"/>
    <mergeCell ref="A13:D13"/>
    <mergeCell ref="AK25:AM25"/>
    <mergeCell ref="G20:I20"/>
    <mergeCell ref="G25:I25"/>
    <mergeCell ref="L25:N25"/>
    <mergeCell ref="Q25:S25"/>
    <mergeCell ref="V25:X25"/>
    <mergeCell ref="AA25:AC25"/>
    <mergeCell ref="AF25:AH25"/>
    <mergeCell ref="AL30:AM30"/>
    <mergeCell ref="AJ18:AM18"/>
    <mergeCell ref="B9:D9"/>
    <mergeCell ref="G9:I9"/>
    <mergeCell ref="L9:N9"/>
    <mergeCell ref="AA20:AC20"/>
    <mergeCell ref="AF20:AH20"/>
    <mergeCell ref="AK20:AM20"/>
    <mergeCell ref="A18:D18"/>
    <mergeCell ref="F18:I18"/>
    <mergeCell ref="K18:N18"/>
    <mergeCell ref="P18:S18"/>
    <mergeCell ref="U18:X18"/>
    <mergeCell ref="AJ13:AM13"/>
    <mergeCell ref="AD3:AD33"/>
    <mergeCell ref="AI3:AI33"/>
    <mergeCell ref="AJ7:AM7"/>
    <mergeCell ref="A23:D23"/>
    <mergeCell ref="F23:I23"/>
    <mergeCell ref="K23:N23"/>
    <mergeCell ref="P23:S23"/>
    <mergeCell ref="U23:X23"/>
    <mergeCell ref="Z23:AC23"/>
    <mergeCell ref="B20:D20"/>
    <mergeCell ref="Q34:T34"/>
    <mergeCell ref="V34:Y34"/>
    <mergeCell ref="AA34:AD34"/>
    <mergeCell ref="AF34:AI34"/>
    <mergeCell ref="M30:N30"/>
    <mergeCell ref="P30:Q30"/>
    <mergeCell ref="R30:S30"/>
    <mergeCell ref="U30:V30"/>
    <mergeCell ref="AB30:AC30"/>
    <mergeCell ref="AE30:AF30"/>
    <mergeCell ref="A35:A36"/>
    <mergeCell ref="B35:E36"/>
    <mergeCell ref="F35:F36"/>
    <mergeCell ref="G35:J36"/>
    <mergeCell ref="K35:K36"/>
    <mergeCell ref="A30:B30"/>
    <mergeCell ref="C30:D30"/>
    <mergeCell ref="F30:G30"/>
    <mergeCell ref="H30:I30"/>
    <mergeCell ref="K30:L30"/>
    <mergeCell ref="L35:O36"/>
    <mergeCell ref="B34:E34"/>
    <mergeCell ref="G34:J34"/>
    <mergeCell ref="L34:O34"/>
    <mergeCell ref="Q42:Y42"/>
    <mergeCell ref="Q43:Y43"/>
    <mergeCell ref="AG30:AH30"/>
    <mergeCell ref="AJ30:AK30"/>
    <mergeCell ref="AK35:AN36"/>
    <mergeCell ref="P35:P36"/>
    <mergeCell ref="Q35:T36"/>
    <mergeCell ref="U35:U36"/>
    <mergeCell ref="V35:Y36"/>
    <mergeCell ref="Z35:Z36"/>
    <mergeCell ref="AA35:AD36"/>
    <mergeCell ref="AE35:AE36"/>
    <mergeCell ref="AF35:AI36"/>
    <mergeCell ref="AJ35:AJ36"/>
    <mergeCell ref="AJ41:AN41"/>
    <mergeCell ref="AF41:AI41"/>
    <mergeCell ref="AF40:AI40"/>
    <mergeCell ref="AJ40:AN40"/>
    <mergeCell ref="AJ43:AN43"/>
    <mergeCell ref="AJ42:AN42"/>
    <mergeCell ref="AF42:AI42"/>
    <mergeCell ref="AK34:AN34"/>
    <mergeCell ref="W30:X30"/>
    <mergeCell ref="Z30:AA30"/>
    <mergeCell ref="A38:G38"/>
    <mergeCell ref="AF43:AI43"/>
    <mergeCell ref="U49:U50"/>
    <mergeCell ref="Z44:AD44"/>
    <mergeCell ref="AF45:AI45"/>
    <mergeCell ref="Z45:AD45"/>
    <mergeCell ref="AF46:AI46"/>
    <mergeCell ref="AF44:AI44"/>
    <mergeCell ref="Q44:Y44"/>
    <mergeCell ref="Q45:Y45"/>
    <mergeCell ref="V49:Y50"/>
    <mergeCell ref="AA49:AD50"/>
    <mergeCell ref="AF49:AI50"/>
    <mergeCell ref="AE49:AE50"/>
    <mergeCell ref="Q48:AI48"/>
    <mergeCell ref="A40:E43"/>
    <mergeCell ref="F40:K40"/>
    <mergeCell ref="Z40:AD40"/>
    <mergeCell ref="F41:K43"/>
    <mergeCell ref="Z41:AD41"/>
    <mergeCell ref="Z42:AD42"/>
    <mergeCell ref="Z43:AD43"/>
    <mergeCell ref="Q40:Y40"/>
    <mergeCell ref="Q41:Y41"/>
  </mergeCells>
  <pageMargins left="0.7" right="0.7" top="0.75" bottom="0.75" header="0.3" footer="0.3"/>
  <pageSetup paperSize="9" fitToHeight="0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d66e2-1385-4809-a357-c18c153e4466">
      <Terms xmlns="http://schemas.microsoft.com/office/infopath/2007/PartnerControls"/>
    </lcf76f155ced4ddcb4097134ff3c332f>
    <TaxCatchAll xmlns="1856923d-1a7e-419a-b4bc-4f7819647df2" xsi:nil="true"/>
    <PublishingExpirationDate xmlns="http://schemas.microsoft.com/sharepoint/v3" xsi:nil="true"/>
    <PublishingStartDate xmlns="http://schemas.microsoft.com/sharepoint/v3" xsi:nil="true"/>
    <_dlc_DocId xmlns="1856923d-1a7e-419a-b4bc-4f7819647df2">XFHPDEAJU5UD-1929385430-230726</_dlc_DocId>
    <_dlc_DocIdUrl xmlns="1856923d-1a7e-419a-b4bc-4f7819647df2">
      <Url>https://mailinternacionaledu.sharepoint.com/sites/sitios/ProcesosAgregadores/_layouts/15/DocIdRedir.aspx?ID=XFHPDEAJU5UD-1929385430-230726</Url>
      <Description>XFHPDEAJU5UD-1929385430-230726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DFEEEB52BEAA4E83694ADBB5232A3F" ma:contentTypeVersion="16" ma:contentTypeDescription="Crear nuevo documento." ma:contentTypeScope="" ma:versionID="02f1f683b002f12365345cbeacf76846">
  <xsd:schema xmlns:xsd="http://www.w3.org/2001/XMLSchema" xmlns:xs="http://www.w3.org/2001/XMLSchema" xmlns:p="http://schemas.microsoft.com/office/2006/metadata/properties" xmlns:ns1="http://schemas.microsoft.com/sharepoint/v3" xmlns:ns2="1856923d-1a7e-419a-b4bc-4f7819647df2" xmlns:ns3="b20a8ef5-4484-44ea-ad87-d59648c94bcb" xmlns:ns4="ca7d66e2-1385-4809-a357-c18c153e4466" targetNamespace="http://schemas.microsoft.com/office/2006/metadata/properties" ma:root="true" ma:fieldsID="10e3ea913333557db98142ae7fa2bbe4" ns1:_="" ns2:_="" ns3:_="" ns4:_="">
    <xsd:import namespace="http://schemas.microsoft.com/sharepoint/v3"/>
    <xsd:import namespace="1856923d-1a7e-419a-b4bc-4f7819647df2"/>
    <xsd:import namespace="b20a8ef5-4484-44ea-ad87-d59648c94bcb"/>
    <xsd:import namespace="ca7d66e2-1385-4809-a357-c18c153e446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lcf76f155ced4ddcb4097134ff3c332f" minOccurs="0"/>
                <xsd:element ref="ns2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12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6923d-1a7e-419a-b4bc-4f7819647df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9" nillable="true" ma:displayName="Taxonomy Catch All Column" ma:hidden="true" ma:list="{73015816-8f77-4bd2-b551-63abf743dc0f}" ma:internalName="TaxCatchAll" ma:showField="CatchAllData" ma:web="1856923d-1a7e-419a-b4bc-4f7819647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a8ef5-4484-44ea-ad87-d59648c94b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d66e2-1385-4809-a357-c18c153e4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20c5bd8-60b4-4348-aafa-0885dd9c9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3221CD0-C647-47A8-8EDA-F866CF0E0D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123F1-2C18-4E3E-B973-C59BF097EA80}">
  <ds:schemaRefs>
    <ds:schemaRef ds:uri="http://schemas.microsoft.com/office/2006/metadata/properties"/>
    <ds:schemaRef ds:uri="http://schemas.microsoft.com/office/infopath/2007/PartnerControls"/>
    <ds:schemaRef ds:uri="ca7d66e2-1385-4809-a357-c18c153e4466"/>
    <ds:schemaRef ds:uri="1856923d-1a7e-419a-b4bc-4f7819647df2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BC2268C-3840-4500-A42D-2F6C161CE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56923d-1a7e-419a-b4bc-4f7819647df2"/>
    <ds:schemaRef ds:uri="b20a8ef5-4484-44ea-ad87-d59648c94bcb"/>
    <ds:schemaRef ds:uri="ca7d66e2-1385-4809-a357-c18c153e4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8518B57-70D7-4CB1-BD38-B4CFC081EEE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Chicaiza Guaña Emerson Gonzalo</dc:creator>
  <cp:keywords/>
  <dc:description/>
  <cp:lastModifiedBy>Dario</cp:lastModifiedBy>
  <cp:revision/>
  <dcterms:created xsi:type="dcterms:W3CDTF">2015-02-09T15:53:57Z</dcterms:created>
  <dcterms:modified xsi:type="dcterms:W3CDTF">2025-08-07T15:57:09Z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0x01010000DFEEEB52BEAA4E83694ADBB5232A3F</vt:lpwstr>
  </property>
  <property fmtid="{D5CDD505-2E9C-101B-9397-08002B2CF9AE}" pid="3" name="_dlc_DocIdItemGuid">
    <vt:lpwstr>dcf448d3-3224-4a54-bd18-bdffbd395c0f</vt:lpwstr>
  </property>
</Properties>
</file>