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chock\Desktop\school\GRAD\OM516\dev\OMP1\"/>
    </mc:Choice>
  </mc:AlternateContent>
  <xr:revisionPtr revIDLastSave="0" documentId="13_ncr:1_{1B7735E4-443A-4CFC-AA0A-36ED9F80179C}" xr6:coauthVersionLast="47" xr6:coauthVersionMax="47" xr10:uidLastSave="{00000000-0000-0000-0000-000000000000}"/>
  <bookViews>
    <workbookView xWindow="3360" yWindow="5655" windowWidth="15660" windowHeight="8460" firstSheet="8" xr2:uid="{117D388F-8E02-48E4-BAB9-6DBDE62B405D}"/>
  </bookViews>
  <sheets>
    <sheet name="data" sheetId="1" r:id="rId1"/>
    <sheet name="Calculations" sheetId="17" r:id="rId2"/>
    <sheet name="Accepted Variables " sheetId="19" r:id="rId3"/>
    <sheet name="Rejected Variables" sheetId="18" r:id="rId4"/>
    <sheet name="debt2income" sheetId="2" r:id="rId5"/>
    <sheet name="Year and Eligibles" sheetId="6" r:id="rId6"/>
    <sheet name="Eligibles and Payments" sheetId="7" r:id="rId7"/>
    <sheet name="Year and Payments" sheetId="8" r:id="rId8"/>
    <sheet name="Sheet6" sheetId="16" r:id="rId9"/>
    <sheet name="testing" sheetId="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K9" i="1"/>
  <c r="K8" i="1"/>
  <c r="F8" i="1"/>
  <c r="F9" i="1"/>
  <c r="F10" i="1"/>
  <c r="F11" i="1"/>
  <c r="F12" i="1"/>
  <c r="F13" i="1"/>
  <c r="F14" i="1"/>
  <c r="F15" i="1"/>
  <c r="F16" i="1"/>
  <c r="F17" i="1"/>
  <c r="U7" i="3"/>
  <c r="T7" i="3"/>
  <c r="V7" i="3"/>
  <c r="W7" i="3"/>
  <c r="X7" i="3"/>
  <c r="S7" i="3"/>
  <c r="F7" i="3"/>
  <c r="F6" i="3"/>
  <c r="F5" i="3"/>
  <c r="F4" i="3"/>
  <c r="F3" i="3"/>
  <c r="F2" i="3"/>
  <c r="F4" i="1"/>
  <c r="F5" i="1"/>
  <c r="F6" i="1"/>
  <c r="F7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tc={01092630-7344-5D47-A1B6-B7ED3944E1F0}</author>
  </authors>
  <commentList>
    <comment ref="N1" authorId="0" shapeId="0" xr:uid="{01092630-7344-5D47-A1B6-B7ED3944E1F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https://fred.stlouisfed.org/series/GDPALL01089</t>
      </text>
    </comment>
  </commentList>
</comments>
</file>

<file path=xl/sharedStrings.xml><?xml version="1.0" encoding="utf-8"?>
<sst xmlns="http://schemas.openxmlformats.org/spreadsheetml/2006/main" count="472" uniqueCount="69">
  <si>
    <t>Year</t>
  </si>
  <si>
    <t>Madison Eligibles</t>
  </si>
  <si>
    <t>Total Eligibles</t>
  </si>
  <si>
    <t>State Population</t>
  </si>
  <si>
    <t>Benefit Payments</t>
  </si>
  <si>
    <t>Benefit Payments per Eligible</t>
  </si>
  <si>
    <t>State Unemployment</t>
  </si>
  <si>
    <t>Consumer Price Index</t>
  </si>
  <si>
    <t>Median Household Income</t>
  </si>
  <si>
    <t>SNAP Recipients</t>
  </si>
  <si>
    <t>65+ (estimate)</t>
  </si>
  <si>
    <t>Population Aged 65+</t>
  </si>
  <si>
    <t>65-69</t>
  </si>
  <si>
    <t>70-74</t>
  </si>
  <si>
    <t>75-79</t>
  </si>
  <si>
    <t>80-84</t>
  </si>
  <si>
    <t>85+</t>
  </si>
  <si>
    <t>total</t>
  </si>
  <si>
    <t>Sources</t>
  </si>
  <si>
    <t xml:space="preserve">(All from the Cencus.gov table </t>
  </si>
  <si>
    <t>https://data.census.gov/table/ACSST1Y2022.S0101?g=050XX00US01089</t>
  </si>
  <si>
    <t>https://data.census.gov/table/ACSST1Y2021.S0101?g=050XX00US01089</t>
  </si>
  <si>
    <t>https://data.census.gov/table/ACSST5Y2020.S0101?g=050XX00US01089</t>
  </si>
  <si>
    <t>https://data.census.gov/table/ACSST1Y2019.S0101?g=050XX00US01089</t>
  </si>
  <si>
    <t>https://data.census.gov/table/ACSST1Y2018.S0101?g=050XX00US01089</t>
  </si>
  <si>
    <t>https://data.census.gov/table/ACSST1Y2017.S0101?g=050XX00US01089</t>
  </si>
  <si>
    <t>Individual Regression Analysis of each added variable: variable vs benefit payments</t>
  </si>
  <si>
    <t>Unemployment</t>
  </si>
  <si>
    <t>CPI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</si>
  <si>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</si>
  <si>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</si>
  <si>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</si>
  <si>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</si>
  <si>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</si>
  <si>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</si>
  <si>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</si>
  <si>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</si>
  <si>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</si>
  <si>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</si>
  <si>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</si>
  <si>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</si>
  <si>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</si>
  <si>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</si>
  <si>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</si>
  <si>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</si>
  <si>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</si>
  <si>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</si>
  <si>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</si>
  <si>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</si>
  <si>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</si>
  <si>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</si>
  <si>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</si>
  <si>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</si>
  <si>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SNAP</t>
  </si>
  <si>
    <t>65+</t>
  </si>
  <si>
    <t>SUMMARY OUTPUT - 65+</t>
  </si>
  <si>
    <t>Single-Parent Households Percentage</t>
  </si>
  <si>
    <t>year</t>
  </si>
  <si>
    <t>Quarter</t>
  </si>
  <si>
    <t>County</t>
  </si>
  <si>
    <t>Debt-to-Income Ratio Low</t>
  </si>
  <si>
    <t>Debt-to-Income Ratio High</t>
  </si>
  <si>
    <t>Q4</t>
  </si>
  <si>
    <t>Madison, AL</t>
  </si>
  <si>
    <t>Q3</t>
  </si>
  <si>
    <t>Q2</t>
  </si>
  <si>
    <t>Q1</t>
  </si>
  <si>
    <t>GDP</t>
  </si>
  <si>
    <t xml:space="preserve">SUMMARY OUTPUT - GDP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</si>
</sst>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%"/>
    <numFmt numFmtId="165" formatCode="#,##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rgb="FF222222"/>
      <name val="Verdana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3" fontId="0" fillId="0" borderId="0" xfId="0" applyNumberFormat="1"/>
    <xf numFmtId="6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8" fontId="0" fillId="0" borderId="0" xfId="0" applyNumberFormat="1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1" xfId="0" applyFill="1" applyBorder="1"/>
    <xf numFmtId="0" fontId="0" fillId="0" borderId="3" xfId="0" applyBorder="1"/>
    <xf numFmtId="10" fontId="0" fillId="0" borderId="0" xfId="0" applyNumberFormat="1"/>
    <xf numFmtId="9" fontId="0" fillId="0" borderId="0" xfId="0" applyNumberFormat="1"/>
    <xf numFmtId="0" fontId="5" fillId="0" borderId="0" xfId="0" applyFont="1"/>
    <xf numFmtId="0" fontId="4" fillId="0" borderId="0" xfId="2"/>
    <xf numFmtId="0" fontId="6" fillId="0" borderId="0" xfId="0" applyFont="1"/>
    <xf numFmtId="0" fontId="7" fillId="0" borderId="0" xfId="0" applyFont="1"/>
    <xf numFmtId="0" fontId="6" fillId="3" borderId="0" xfId="0" applyFont="1" applyFill="1"/>
    <xf numFmtId="0" fontId="7" fillId="3" borderId="0" xfId="0" applyFont="1" applyFill="1"/>
    <xf numFmtId="0" fontId="8" fillId="0" borderId="0" xfId="0" applyFont="1" applyAlignment="1">
      <alignment horizontal="left"/>
    </xf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0" xfId="1" applyNumberFormat="1" applyFont="1" applyBorder="1"/>
    <xf numFmtId="0" fontId="3" fillId="0" borderId="8" xfId="0" applyFont="1" applyBorder="1" applyAlignment="1">
      <alignment horizontal="centerContinuous"/>
    </xf>
    <xf numFmtId="0" fontId="0" fillId="0" borderId="9" xfId="0" applyBorder="1"/>
    <xf numFmtId="0" fontId="3" fillId="0" borderId="8" xfId="0" applyFont="1" applyBorder="1" applyAlignment="1">
      <alignment horizontal="center"/>
    </xf>
    <xf numFmtId="0" fontId="0" fillId="0" borderId="10" xfId="0" applyBorder="1"/>
    <xf numFmtId="0" fontId="0" fillId="3" borderId="0" xfId="0" applyFill="1"/>
    <xf numFmtId="0" fontId="0" fillId="3" borderId="6" xfId="0" applyFill="1" applyBorder="1"/>
    <xf numFmtId="0" fontId="0" fillId="3" borderId="1" xfId="0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h Hazelwood" id="{D1BC2FB0-0276-48CA-BA63-7824EB02790B}" userId="S::hrhazelwood@crimson.ua.edu::35f5d068-cb67-4518-9bbe-2a1621ac220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5-09-21T18:43:38.38" personId="{D1BC2FB0-0276-48CA-BA63-7824EB02790B}" id="{01092630-7344-5D47-A1B6-B7ED3944E1F0}">
    <text>https://fred.stlouisfed.org/series/GDPALL01089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data.census.gov/table/ACSST1Y2022.S0101?g=050XX00US01089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census.gov/table/ACSST5Y2020.S0101?g=050XX00US01089" TargetMode="External"/><Relationship Id="rId2" Type="http://schemas.openxmlformats.org/officeDocument/2006/relationships/hyperlink" Target="https://data.census.gov/table/ACSST1Y2021.S0101?g=050XX00US01089" TargetMode="External"/><Relationship Id="rId1" Type="http://schemas.openxmlformats.org/officeDocument/2006/relationships/hyperlink" Target="https://data.census.gov/table/ACSST1Y2022.S0101?g=050XX00US01089" TargetMode="External"/><Relationship Id="rId6" Type="http://schemas.openxmlformats.org/officeDocument/2006/relationships/hyperlink" Target="https://data.census.gov/table/ACSST1Y2017.S0101?g=050XX00US01089" TargetMode="External"/><Relationship Id="rId5" Type="http://schemas.openxmlformats.org/officeDocument/2006/relationships/hyperlink" Target="https://data.census.gov/table/ACSST1Y2018.S0101?g=050XX00US01089" TargetMode="External"/><Relationship Id="rId4" Type="http://schemas.openxmlformats.org/officeDocument/2006/relationships/hyperlink" Target="https://data.census.gov/table/ACSST1Y2019.S0101?g=050XX00US010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98E2C-729F-4B9C-B948-8EA96E1EC4B2}">
  <dimension ref="A1:K17"/>
  <sheetViews>
    <sheetView tabSelected="1" workbookViewId="0">
      <selection activeCell="E10" sqref="E10"/>
    </sheetView>
  </sheetViews>
  <sheetFormatPr defaultColWidth="8.86328125" defaultRowHeight="14.25" x14ac:dyDescent="0.45"/>
  <cols>
    <col min="1" max="1" width="7.59765625" bestFit="1" customWidth="1"/>
    <col min="2" max="2" width="16.1328125" bestFit="1" customWidth="1"/>
    <col min="3" max="3" width="12.86328125" bestFit="1" customWidth="1"/>
    <col min="4" max="4" width="15.3984375" bestFit="1" customWidth="1"/>
    <col min="5" max="5" width="16.1328125" bestFit="1" customWidth="1"/>
    <col min="6" max="6" width="26.3984375" bestFit="1" customWidth="1"/>
    <col min="7" max="7" width="19.3984375" bestFit="1" customWidth="1"/>
    <col min="8" max="8" width="20.1328125" bestFit="1" customWidth="1"/>
    <col min="9" max="9" width="24.3984375" bestFit="1" customWidth="1"/>
    <col min="10" max="10" width="15.3984375" bestFit="1" customWidth="1"/>
    <col min="11" max="11" width="29.13281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0" t="s">
        <v>10</v>
      </c>
    </row>
    <row r="2" spans="1:11" x14ac:dyDescent="0.45">
      <c r="A2">
        <v>2022</v>
      </c>
      <c r="B2">
        <v>65483</v>
      </c>
      <c r="C2" s="1">
        <v>1341940</v>
      </c>
      <c r="D2">
        <v>5074296</v>
      </c>
      <c r="E2" s="2">
        <v>366782122</v>
      </c>
      <c r="F2" s="2">
        <f>E2/B2</f>
        <v>5601.1807950154998</v>
      </c>
      <c r="G2" s="3">
        <v>2.5999999999999999E-2</v>
      </c>
      <c r="H2" s="4">
        <v>292.65499999999997</v>
      </c>
      <c r="I2">
        <v>80426</v>
      </c>
      <c r="J2">
        <v>36551</v>
      </c>
      <c r="K2">
        <v>64228</v>
      </c>
    </row>
    <row r="3" spans="1:11" x14ac:dyDescent="0.45">
      <c r="A3">
        <v>2021</v>
      </c>
      <c r="B3">
        <v>59559</v>
      </c>
      <c r="C3" s="1">
        <v>1253365</v>
      </c>
      <c r="D3">
        <v>5039877</v>
      </c>
      <c r="E3" s="2">
        <v>324808584</v>
      </c>
      <c r="F3" s="2">
        <f>E3/B3</f>
        <v>5453.5600664886915</v>
      </c>
      <c r="G3" s="3">
        <v>4.1000000000000002E-2</v>
      </c>
      <c r="H3" s="4">
        <v>270.97000000000003</v>
      </c>
      <c r="I3">
        <v>78386</v>
      </c>
      <c r="J3">
        <v>37964</v>
      </c>
      <c r="K3">
        <v>61779</v>
      </c>
    </row>
    <row r="4" spans="1:11" x14ac:dyDescent="0.45">
      <c r="A4">
        <v>2020</v>
      </c>
      <c r="B4">
        <v>53580</v>
      </c>
      <c r="C4" s="1">
        <v>1197320</v>
      </c>
      <c r="D4">
        <v>5024803</v>
      </c>
      <c r="E4" s="2">
        <v>297089228</v>
      </c>
      <c r="F4" s="2">
        <f t="shared" ref="F4:F17" si="0">E4/B4</f>
        <v>5544.7784247853679</v>
      </c>
      <c r="G4" s="3">
        <v>3.2000000000000001E-2</v>
      </c>
      <c r="H4" s="4">
        <v>258.81099999999998</v>
      </c>
      <c r="I4">
        <v>67810</v>
      </c>
      <c r="J4">
        <v>37893</v>
      </c>
      <c r="K4">
        <v>55157</v>
      </c>
    </row>
    <row r="5" spans="1:11" x14ac:dyDescent="0.45">
      <c r="A5">
        <v>2019</v>
      </c>
      <c r="B5">
        <v>51443</v>
      </c>
      <c r="C5" s="1">
        <v>1199951</v>
      </c>
      <c r="D5">
        <v>4903185</v>
      </c>
      <c r="E5" s="2">
        <v>306885758</v>
      </c>
      <c r="F5" s="2">
        <f t="shared" si="0"/>
        <v>5965.5494041949341</v>
      </c>
      <c r="G5" s="3">
        <v>3.6999999999999998E-2</v>
      </c>
      <c r="H5" s="4">
        <v>255.65700000000001</v>
      </c>
      <c r="I5">
        <v>68609</v>
      </c>
      <c r="J5">
        <v>36578</v>
      </c>
      <c r="K5">
        <v>57890</v>
      </c>
    </row>
    <row r="6" spans="1:11" x14ac:dyDescent="0.45">
      <c r="A6">
        <v>2018</v>
      </c>
      <c r="B6">
        <v>50328</v>
      </c>
      <c r="C6" s="1">
        <v>1206830</v>
      </c>
      <c r="D6">
        <v>4887871</v>
      </c>
      <c r="E6" s="2">
        <v>270549405</v>
      </c>
      <c r="F6" s="2">
        <f t="shared" si="0"/>
        <v>5375.7233547925607</v>
      </c>
      <c r="G6" s="3">
        <v>0.04</v>
      </c>
      <c r="H6" s="4">
        <v>251.107</v>
      </c>
      <c r="I6">
        <v>63755</v>
      </c>
      <c r="J6">
        <v>37088</v>
      </c>
      <c r="K6">
        <v>55665</v>
      </c>
    </row>
    <row r="7" spans="1:11" x14ac:dyDescent="0.45">
      <c r="A7">
        <v>2017</v>
      </c>
      <c r="B7">
        <v>49640</v>
      </c>
      <c r="C7" s="1">
        <v>1208471</v>
      </c>
      <c r="D7">
        <v>4874747</v>
      </c>
      <c r="E7" s="2">
        <v>252498244</v>
      </c>
      <c r="F7" s="2">
        <f t="shared" si="0"/>
        <v>5086.5883158742945</v>
      </c>
      <c r="G7" s="3">
        <v>5.3999999999999999E-2</v>
      </c>
      <c r="H7" s="4">
        <v>245.12</v>
      </c>
      <c r="I7">
        <v>62750</v>
      </c>
      <c r="J7">
        <v>38675</v>
      </c>
      <c r="K7">
        <v>53250</v>
      </c>
    </row>
    <row r="8" spans="1:11" x14ac:dyDescent="0.45">
      <c r="A8">
        <v>2016</v>
      </c>
      <c r="B8" s="1">
        <v>50283</v>
      </c>
      <c r="D8">
        <v>4867000</v>
      </c>
      <c r="E8" s="2">
        <v>241273915</v>
      </c>
      <c r="F8" s="2">
        <f t="shared" si="0"/>
        <v>4798.3198098761013</v>
      </c>
      <c r="G8" s="17">
        <v>5.6000000000000001E-2</v>
      </c>
      <c r="H8" s="19">
        <v>240.00700000000001</v>
      </c>
      <c r="I8">
        <v>61193</v>
      </c>
      <c r="J8">
        <v>39658</v>
      </c>
      <c r="K8" s="26">
        <f>356967*0.144</f>
        <v>51403.248</v>
      </c>
    </row>
    <row r="9" spans="1:11" x14ac:dyDescent="0.45">
      <c r="A9">
        <v>2015</v>
      </c>
      <c r="B9" s="1">
        <v>50362</v>
      </c>
      <c r="D9">
        <v>4855000</v>
      </c>
      <c r="E9" s="2">
        <v>226848256</v>
      </c>
      <c r="F9" s="2">
        <f t="shared" si="0"/>
        <v>4504.3535999364603</v>
      </c>
      <c r="G9" s="17">
        <v>6.2E-2</v>
      </c>
      <c r="H9" s="19">
        <v>237.017</v>
      </c>
      <c r="I9">
        <v>59117</v>
      </c>
      <c r="J9">
        <v>42533</v>
      </c>
      <c r="K9" s="26">
        <f>353089*0.14</f>
        <v>49432.460000000006</v>
      </c>
    </row>
    <row r="10" spans="1:11" x14ac:dyDescent="0.45">
      <c r="A10">
        <v>2014</v>
      </c>
      <c r="B10" s="1">
        <v>47707</v>
      </c>
      <c r="D10">
        <v>4844000</v>
      </c>
      <c r="E10" s="2">
        <v>216470797</v>
      </c>
      <c r="F10" s="2">
        <f t="shared" si="0"/>
        <v>4537.5059634854424</v>
      </c>
      <c r="G10" s="17">
        <v>7.1999999999999995E-2</v>
      </c>
      <c r="H10" s="19">
        <v>236.73599999999999</v>
      </c>
      <c r="I10">
        <v>58833</v>
      </c>
      <c r="J10">
        <v>42607</v>
      </c>
      <c r="K10" s="26">
        <f>350299*0.138</f>
        <v>48341.262000000002</v>
      </c>
    </row>
    <row r="11" spans="1:11" x14ac:dyDescent="0.45">
      <c r="A11">
        <v>2013</v>
      </c>
      <c r="B11" s="1">
        <v>43472</v>
      </c>
      <c r="D11">
        <v>4832000</v>
      </c>
      <c r="E11" s="1">
        <v>223639193</v>
      </c>
      <c r="F11" s="2">
        <f t="shared" si="0"/>
        <v>5144.4422386823699</v>
      </c>
      <c r="G11" s="17">
        <v>7.6999999999999999E-2</v>
      </c>
      <c r="H11" s="19">
        <v>232.95699999999999</v>
      </c>
      <c r="I11">
        <v>58258</v>
      </c>
      <c r="J11">
        <v>41640</v>
      </c>
      <c r="K11" s="26">
        <f>346892*0.134</f>
        <v>46483.528000000006</v>
      </c>
    </row>
    <row r="12" spans="1:11" x14ac:dyDescent="0.45">
      <c r="A12">
        <v>2012</v>
      </c>
      <c r="B12" s="1">
        <v>52557</v>
      </c>
      <c r="C12" s="2"/>
      <c r="D12">
        <v>4817000</v>
      </c>
      <c r="E12" s="1">
        <v>189526937</v>
      </c>
      <c r="F12" s="2">
        <f t="shared" si="0"/>
        <v>3606.1216774168997</v>
      </c>
      <c r="G12" s="17">
        <v>8.5999999999999993E-2</v>
      </c>
      <c r="H12" s="19">
        <v>229.59399999999999</v>
      </c>
      <c r="I12">
        <v>57072</v>
      </c>
      <c r="J12">
        <v>40466</v>
      </c>
      <c r="K12" s="26">
        <f>343080*0.13</f>
        <v>44600.4</v>
      </c>
    </row>
    <row r="13" spans="1:11" x14ac:dyDescent="0.45">
      <c r="A13">
        <v>2011</v>
      </c>
      <c r="B13" s="1">
        <v>48720</v>
      </c>
      <c r="C13" s="2"/>
      <c r="D13">
        <v>4800000</v>
      </c>
      <c r="E13" s="2">
        <v>210350455</v>
      </c>
      <c r="F13" s="2">
        <f t="shared" si="0"/>
        <v>4317.5380747126437</v>
      </c>
      <c r="G13" s="17">
        <v>0.10100000000000001</v>
      </c>
      <c r="H13" s="19">
        <v>224.93899999999999</v>
      </c>
      <c r="I13">
        <v>55298</v>
      </c>
      <c r="J13">
        <v>43020</v>
      </c>
      <c r="K13" s="26">
        <f>340111*0.125</f>
        <v>42513.875</v>
      </c>
    </row>
    <row r="14" spans="1:11" x14ac:dyDescent="0.45">
      <c r="A14">
        <v>2010</v>
      </c>
      <c r="B14" s="1">
        <v>45799</v>
      </c>
      <c r="C14" s="2"/>
      <c r="D14">
        <v>4786000</v>
      </c>
      <c r="E14" s="2">
        <v>216510561</v>
      </c>
      <c r="F14" s="2">
        <f t="shared" si="0"/>
        <v>4727.4080438437522</v>
      </c>
      <c r="G14" s="18">
        <v>0.11</v>
      </c>
      <c r="H14" s="19">
        <v>218.05600000000001</v>
      </c>
      <c r="I14">
        <v>54633</v>
      </c>
      <c r="J14">
        <v>33178</v>
      </c>
      <c r="K14" s="26">
        <f>335988*0.122</f>
        <v>40990.536</v>
      </c>
    </row>
    <row r="15" spans="1:11" x14ac:dyDescent="0.45">
      <c r="A15">
        <v>2009</v>
      </c>
      <c r="B15" s="1">
        <v>41581</v>
      </c>
      <c r="C15" s="2"/>
      <c r="D15">
        <v>4758000</v>
      </c>
      <c r="E15" s="2">
        <v>197656171</v>
      </c>
      <c r="F15" s="2">
        <f t="shared" si="0"/>
        <v>4753.5213438830233</v>
      </c>
      <c r="G15" s="18">
        <v>0.08</v>
      </c>
      <c r="H15" s="19">
        <v>214.53700000000001</v>
      </c>
      <c r="I15">
        <v>57327</v>
      </c>
      <c r="J15">
        <v>28116</v>
      </c>
    </row>
    <row r="16" spans="1:11" x14ac:dyDescent="0.45">
      <c r="A16">
        <v>2008</v>
      </c>
      <c r="B16" s="1">
        <v>39274</v>
      </c>
      <c r="C16" s="2"/>
      <c r="D16">
        <v>4718000</v>
      </c>
      <c r="E16" s="2">
        <v>183854151</v>
      </c>
      <c r="F16" s="2">
        <f t="shared" si="0"/>
        <v>4681.3197280643681</v>
      </c>
      <c r="G16" s="17">
        <v>4.5999999999999999E-2</v>
      </c>
      <c r="H16" s="19">
        <v>215.303</v>
      </c>
      <c r="I16">
        <v>55324</v>
      </c>
      <c r="J16">
        <v>22953</v>
      </c>
    </row>
    <row r="17" spans="1:10" x14ac:dyDescent="0.45">
      <c r="A17">
        <v>2007</v>
      </c>
      <c r="B17" s="1">
        <v>39717</v>
      </c>
      <c r="C17" s="2"/>
      <c r="D17">
        <v>4673000</v>
      </c>
      <c r="E17" s="2">
        <v>179775949</v>
      </c>
      <c r="F17" s="2">
        <f t="shared" si="0"/>
        <v>4526.4231689201097</v>
      </c>
      <c r="G17" s="17">
        <v>3.7999999999999999E-2</v>
      </c>
      <c r="H17" s="19">
        <v>207.3</v>
      </c>
      <c r="I17">
        <v>52870</v>
      </c>
      <c r="J17">
        <v>19247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3B8-FB0E-470F-9B37-7E8D518D4C7E}">
  <dimension ref="A1:X59"/>
  <sheetViews>
    <sheetView topLeftCell="F1" workbookViewId="0">
      <selection activeCell="H14" sqref="H14"/>
    </sheetView>
  </sheetViews>
  <sheetFormatPr defaultColWidth="8.86328125" defaultRowHeight="14.25" x14ac:dyDescent="0.45"/>
  <cols>
    <col min="1" max="1" width="5.1328125" bestFit="1" customWidth="1"/>
    <col min="2" max="2" width="14" bestFit="1" customWidth="1"/>
    <col min="3" max="3" width="13" bestFit="1" customWidth="1"/>
    <col min="4" max="4" width="13.265625" bestFit="1" customWidth="1"/>
    <col min="5" max="5" width="13.86328125" bestFit="1" customWidth="1"/>
    <col min="6" max="6" width="22.3984375" bestFit="1" customWidth="1"/>
    <col min="7" max="7" width="13" bestFit="1" customWidth="1"/>
    <col min="8" max="8" width="14" bestFit="1" customWidth="1"/>
    <col min="9" max="9" width="17" bestFit="1" customWidth="1"/>
    <col min="10" max="10" width="17.265625" bestFit="1" customWidth="1"/>
    <col min="11" max="11" width="21.3984375" bestFit="1" customWidth="1"/>
    <col min="12" max="12" width="13.1328125" bestFit="1" customWidth="1"/>
    <col min="13" max="13" width="29.1328125" bestFit="1" customWidth="1"/>
    <col min="14" max="14" width="9.86328125" bestFit="1" customWidth="1"/>
  </cols>
  <sheetData>
    <row r="1" spans="1:24" x14ac:dyDescent="0.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0</v>
      </c>
      <c r="H1" s="10" t="s">
        <v>1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56</v>
      </c>
      <c r="N1" s="10" t="s">
        <v>67</v>
      </c>
      <c r="O1" s="10" t="s">
        <v>54</v>
      </c>
      <c r="S1">
        <v>2022</v>
      </c>
      <c r="T1">
        <v>2021</v>
      </c>
      <c r="U1">
        <v>2020</v>
      </c>
      <c r="V1">
        <v>2019</v>
      </c>
      <c r="W1">
        <v>2018</v>
      </c>
      <c r="X1">
        <v>2017</v>
      </c>
    </row>
    <row r="2" spans="1:24" x14ac:dyDescent="0.45">
      <c r="A2" s="10">
        <v>2022</v>
      </c>
      <c r="B2" s="10">
        <v>65483</v>
      </c>
      <c r="C2" s="11">
        <v>1341940</v>
      </c>
      <c r="D2" s="11">
        <v>5074296</v>
      </c>
      <c r="E2" s="12">
        <v>366782122</v>
      </c>
      <c r="F2" s="12">
        <f>E2/B2</f>
        <v>5601.1807950154998</v>
      </c>
      <c r="G2" s="10">
        <v>2022</v>
      </c>
      <c r="H2" s="10">
        <v>65483</v>
      </c>
      <c r="I2" s="13">
        <v>2.5999999999999999E-2</v>
      </c>
      <c r="J2" s="14">
        <v>292.65499999999997</v>
      </c>
      <c r="K2" s="10">
        <v>80426</v>
      </c>
      <c r="L2" s="10">
        <v>36551</v>
      </c>
      <c r="M2" s="10">
        <v>31.763999999999999</v>
      </c>
      <c r="N2" s="10">
        <v>32716506</v>
      </c>
      <c r="O2">
        <v>64228</v>
      </c>
      <c r="S2">
        <v>20866</v>
      </c>
      <c r="T2">
        <v>20374</v>
      </c>
      <c r="U2">
        <v>17034</v>
      </c>
      <c r="V2">
        <v>17442</v>
      </c>
      <c r="W2">
        <v>16906</v>
      </c>
      <c r="X2">
        <v>17791</v>
      </c>
    </row>
    <row r="3" spans="1:24" x14ac:dyDescent="0.45">
      <c r="A3" s="10">
        <v>2021</v>
      </c>
      <c r="B3" s="10">
        <v>59559</v>
      </c>
      <c r="C3" s="11">
        <v>1253365</v>
      </c>
      <c r="D3" s="11">
        <v>5039877</v>
      </c>
      <c r="E3" s="12">
        <v>324808584</v>
      </c>
      <c r="F3" s="12">
        <f>E3/B3</f>
        <v>5453.5600664886915</v>
      </c>
      <c r="G3" s="10">
        <v>2021</v>
      </c>
      <c r="H3" s="10">
        <v>59559</v>
      </c>
      <c r="I3" s="13">
        <v>4.1000000000000002E-2</v>
      </c>
      <c r="J3" s="14">
        <v>270.97000000000003</v>
      </c>
      <c r="K3" s="10">
        <v>78386</v>
      </c>
      <c r="L3" s="10">
        <v>37964</v>
      </c>
      <c r="M3" s="10">
        <v>32.978999999999999</v>
      </c>
      <c r="N3" s="10">
        <v>29855509</v>
      </c>
      <c r="O3">
        <v>61779</v>
      </c>
      <c r="S3">
        <v>16357</v>
      </c>
      <c r="T3">
        <v>16777</v>
      </c>
      <c r="U3">
        <v>14948</v>
      </c>
      <c r="V3">
        <v>16252</v>
      </c>
      <c r="W3">
        <v>15412</v>
      </c>
      <c r="X3">
        <v>13632</v>
      </c>
    </row>
    <row r="4" spans="1:24" x14ac:dyDescent="0.45">
      <c r="A4" s="10">
        <v>2020</v>
      </c>
      <c r="B4" s="10">
        <v>53580</v>
      </c>
      <c r="C4" s="11">
        <v>1197320</v>
      </c>
      <c r="D4" s="11">
        <v>5024803</v>
      </c>
      <c r="E4" s="12">
        <v>297089228</v>
      </c>
      <c r="F4" s="12">
        <f t="shared" ref="F4:F7" si="0">E4/B4</f>
        <v>5544.7784247853679</v>
      </c>
      <c r="G4" s="10">
        <v>2020</v>
      </c>
      <c r="H4" s="10">
        <v>53580</v>
      </c>
      <c r="I4" s="13">
        <v>3.2000000000000001E-2</v>
      </c>
      <c r="J4" s="14">
        <v>258.81099999999998</v>
      </c>
      <c r="K4" s="10">
        <v>67810</v>
      </c>
      <c r="L4" s="10">
        <v>37893</v>
      </c>
      <c r="M4" s="10">
        <v>33.261000000000003</v>
      </c>
      <c r="N4" s="10">
        <v>27870185</v>
      </c>
      <c r="O4">
        <v>55157</v>
      </c>
      <c r="S4">
        <v>12283</v>
      </c>
      <c r="T4">
        <v>12004</v>
      </c>
      <c r="U4">
        <v>9556</v>
      </c>
      <c r="V4">
        <v>9852</v>
      </c>
      <c r="W4">
        <v>10142</v>
      </c>
      <c r="X4">
        <v>9342</v>
      </c>
    </row>
    <row r="5" spans="1:24" x14ac:dyDescent="0.45">
      <c r="A5" s="10">
        <v>2019</v>
      </c>
      <c r="B5" s="10">
        <v>51443</v>
      </c>
      <c r="C5" s="11">
        <v>1199951</v>
      </c>
      <c r="D5" s="11">
        <v>4903185</v>
      </c>
      <c r="E5" s="12">
        <v>306885758</v>
      </c>
      <c r="F5" s="12">
        <f t="shared" si="0"/>
        <v>5965.5494041949341</v>
      </c>
      <c r="G5" s="10">
        <v>2019</v>
      </c>
      <c r="H5" s="10">
        <v>51443</v>
      </c>
      <c r="I5" s="13">
        <v>3.6999999999999998E-2</v>
      </c>
      <c r="J5" s="14">
        <v>255.65700000000001</v>
      </c>
      <c r="K5" s="10">
        <v>68609</v>
      </c>
      <c r="L5" s="10">
        <v>36578</v>
      </c>
      <c r="M5" s="10">
        <v>31.844999999999999</v>
      </c>
      <c r="N5" s="10">
        <v>26926239</v>
      </c>
      <c r="O5">
        <v>57890</v>
      </c>
      <c r="S5">
        <v>8899</v>
      </c>
      <c r="T5">
        <v>5829</v>
      </c>
      <c r="U5">
        <v>7643</v>
      </c>
      <c r="V5">
        <v>7475</v>
      </c>
      <c r="W5">
        <v>7871</v>
      </c>
      <c r="X5">
        <v>6915</v>
      </c>
    </row>
    <row r="6" spans="1:24" x14ac:dyDescent="0.45">
      <c r="A6" s="10">
        <v>2018</v>
      </c>
      <c r="B6" s="10">
        <v>50328</v>
      </c>
      <c r="C6" s="11">
        <v>1206830</v>
      </c>
      <c r="D6" s="11">
        <v>4887871</v>
      </c>
      <c r="E6" s="12">
        <v>270549405</v>
      </c>
      <c r="F6" s="12">
        <f t="shared" si="0"/>
        <v>5375.7233547925607</v>
      </c>
      <c r="G6" s="10">
        <v>2018</v>
      </c>
      <c r="H6" s="10">
        <v>50328</v>
      </c>
      <c r="I6" s="13">
        <v>0.04</v>
      </c>
      <c r="J6" s="14">
        <v>251.107</v>
      </c>
      <c r="K6" s="10">
        <v>63755</v>
      </c>
      <c r="L6" s="10">
        <v>37088</v>
      </c>
      <c r="M6" s="10">
        <v>29.672000000000001</v>
      </c>
      <c r="N6" s="10">
        <v>25219264</v>
      </c>
      <c r="O6">
        <v>55665</v>
      </c>
      <c r="S6">
        <v>5823</v>
      </c>
      <c r="T6">
        <v>6795</v>
      </c>
      <c r="U6">
        <v>5976</v>
      </c>
      <c r="V6">
        <v>6869</v>
      </c>
      <c r="W6">
        <v>5334</v>
      </c>
      <c r="X6">
        <v>5570</v>
      </c>
    </row>
    <row r="7" spans="1:24" x14ac:dyDescent="0.45">
      <c r="A7" s="10">
        <v>2017</v>
      </c>
      <c r="B7" s="10">
        <v>49640</v>
      </c>
      <c r="C7" s="11">
        <v>1208471</v>
      </c>
      <c r="D7" s="11">
        <v>4874747</v>
      </c>
      <c r="E7" s="12">
        <v>252498244</v>
      </c>
      <c r="F7" s="12">
        <f t="shared" si="0"/>
        <v>5086.5883158742945</v>
      </c>
      <c r="G7" s="10">
        <v>2017</v>
      </c>
      <c r="H7" s="10">
        <v>49640</v>
      </c>
      <c r="I7" s="13">
        <v>5.3999999999999999E-2</v>
      </c>
      <c r="J7" s="14">
        <v>245.12</v>
      </c>
      <c r="K7" s="10">
        <v>62750</v>
      </c>
      <c r="L7" s="10">
        <v>38675</v>
      </c>
      <c r="M7" s="10">
        <v>31.056999999999999</v>
      </c>
      <c r="N7" s="10">
        <v>23737673</v>
      </c>
      <c r="O7">
        <v>53250</v>
      </c>
      <c r="R7" t="s">
        <v>17</v>
      </c>
      <c r="S7">
        <f t="shared" ref="S7:X7" si="1">SUM(S2:S6)</f>
        <v>64228</v>
      </c>
      <c r="T7">
        <f t="shared" si="1"/>
        <v>61779</v>
      </c>
      <c r="U7">
        <f t="shared" si="1"/>
        <v>55157</v>
      </c>
      <c r="V7">
        <f t="shared" si="1"/>
        <v>57890</v>
      </c>
      <c r="W7">
        <f t="shared" si="1"/>
        <v>55665</v>
      </c>
      <c r="X7">
        <f t="shared" si="1"/>
        <v>53250</v>
      </c>
    </row>
    <row r="8" spans="1:24" x14ac:dyDescent="0.45">
      <c r="S8">
        <v>64228</v>
      </c>
      <c r="T8">
        <v>61779</v>
      </c>
      <c r="U8">
        <v>55157</v>
      </c>
      <c r="V8">
        <v>57890</v>
      </c>
      <c r="W8">
        <v>55665</v>
      </c>
      <c r="X8">
        <v>53250</v>
      </c>
    </row>
    <row r="11" spans="1:24" x14ac:dyDescent="0.45">
      <c r="R11">
        <v>2022</v>
      </c>
      <c r="S11" s="20" t="s">
        <v>20</v>
      </c>
    </row>
    <row r="12" spans="1:24" x14ac:dyDescent="0.45">
      <c r="C12" s="2"/>
      <c r="R12">
        <v>2021</v>
      </c>
      <c r="S12" t="s">
        <v>21</v>
      </c>
    </row>
    <row r="13" spans="1:24" x14ac:dyDescent="0.45">
      <c r="C13" s="2"/>
      <c r="D13" s="5"/>
      <c r="R13">
        <v>2020</v>
      </c>
      <c r="S13" t="s">
        <v>22</v>
      </c>
    </row>
    <row r="14" spans="1:24" x14ac:dyDescent="0.45">
      <c r="C14" s="2"/>
      <c r="R14">
        <v>2019</v>
      </c>
      <c r="S14" t="s">
        <v>23</v>
      </c>
    </row>
    <row r="15" spans="1:24" x14ac:dyDescent="0.45">
      <c r="C15" s="2"/>
      <c r="R15">
        <v>2018</v>
      </c>
      <c r="S15" t="s">
        <v>24</v>
      </c>
    </row>
    <row r="16" spans="1:24" x14ac:dyDescent="0.45">
      <c r="C16" s="2"/>
      <c r="R16">
        <v>2017</v>
      </c>
      <c r="S16" t="s">
        <v>25</v>
      </c>
    </row>
    <row r="17" spans="2:7" x14ac:dyDescent="0.45">
      <c r="C17" s="2"/>
    </row>
    <row r="18" spans="2:7" x14ac:dyDescent="0.45">
      <c r="B18" t="s">
        <v>68</v>
      </c>
    </row>
    <row r="20" spans="2:7" x14ac:dyDescent="0.45">
      <c r="B20" s="8" t="s">
        <v>30</v>
      </c>
      <c r="C20" s="8"/>
    </row>
    <row r="21" spans="2:7" x14ac:dyDescent="0.45">
      <c r="B21" t="s">
        <v>31</v>
      </c>
      <c r="C21">
        <v>0.98296620963229053</v>
      </c>
    </row>
    <row r="22" spans="2:7" x14ac:dyDescent="0.45">
      <c r="B22" t="s">
        <v>32</v>
      </c>
      <c r="C22">
        <v>0.96622256927887218</v>
      </c>
    </row>
    <row r="23" spans="2:7" x14ac:dyDescent="0.45">
      <c r="B23" t="s">
        <v>33</v>
      </c>
      <c r="C23">
        <v>0.95777821159859022</v>
      </c>
    </row>
    <row r="24" spans="2:7" x14ac:dyDescent="0.45">
      <c r="B24" t="s">
        <v>34</v>
      </c>
      <c r="C24">
        <v>8319868.9899134235</v>
      </c>
    </row>
    <row r="25" spans="2:7" x14ac:dyDescent="0.45">
      <c r="B25" s="7" t="s">
        <v>35</v>
      </c>
      <c r="C25" s="7">
        <v>6</v>
      </c>
    </row>
    <row r="27" spans="2:7" x14ac:dyDescent="0.45">
      <c r="B27" t="s">
        <v>36</v>
      </c>
    </row>
    <row r="28" spans="2:7" x14ac:dyDescent="0.45">
      <c r="B28" s="8"/>
      <c r="C28" s="8" t="s">
        <v>37</v>
      </c>
      <c r="D28" s="8" t="s">
        <v>38</v>
      </c>
      <c r="E28" s="8" t="s">
        <v>39</v>
      </c>
      <c r="F28" s="8" t="s">
        <v>40</v>
      </c>
      <c r="G28" s="8" t="s">
        <v>41</v>
      </c>
    </row>
    <row r="29" spans="2:7" x14ac:dyDescent="0.45">
      <c r="B29" t="s">
        <v>42</v>
      </c>
      <c r="C29">
        <v>1</v>
      </c>
      <c r="D29">
        <v>7920334660815042</v>
      </c>
      <c r="E29">
        <v>7920334660815042</v>
      </c>
      <c r="F29">
        <v>114.42226938527907</v>
      </c>
      <c r="G29">
        <v>4.327538441772958E-4</v>
      </c>
    </row>
    <row r="30" spans="2:7" x14ac:dyDescent="0.45">
      <c r="B30" t="s">
        <v>43</v>
      </c>
      <c r="C30">
        <v>4</v>
      </c>
      <c r="D30">
        <v>276880880037292.06</v>
      </c>
      <c r="E30">
        <v>69220220009323.016</v>
      </c>
    </row>
    <row r="31" spans="2:7" x14ac:dyDescent="0.45">
      <c r="B31" s="7" t="s">
        <v>44</v>
      </c>
      <c r="C31" s="7">
        <v>5</v>
      </c>
      <c r="D31" s="7">
        <v>8197215540852334</v>
      </c>
      <c r="E31" s="7"/>
      <c r="F31" s="7"/>
      <c r="G31" s="7"/>
    </row>
    <row r="33" spans="2:10" x14ac:dyDescent="0.45">
      <c r="B33" s="8"/>
      <c r="C33" s="8" t="s">
        <v>45</v>
      </c>
      <c r="D33" s="8" t="s">
        <v>34</v>
      </c>
      <c r="E33" s="8" t="s">
        <v>46</v>
      </c>
      <c r="F33" s="8" t="s">
        <v>47</v>
      </c>
      <c r="G33" s="8" t="s">
        <v>48</v>
      </c>
      <c r="H33" s="8" t="s">
        <v>49</v>
      </c>
      <c r="I33" s="8" t="s">
        <v>50</v>
      </c>
      <c r="J33" s="8" t="s">
        <v>51</v>
      </c>
    </row>
    <row r="34" spans="2:10" x14ac:dyDescent="0.45">
      <c r="B34" t="s">
        <v>52</v>
      </c>
      <c r="C34">
        <v>-38064650.182438195</v>
      </c>
      <c r="D34">
        <v>32074539.123817336</v>
      </c>
      <c r="E34">
        <v>-1.1867559510519305</v>
      </c>
      <c r="F34">
        <v>0.30099018685712509</v>
      </c>
      <c r="G34">
        <v>-127117847.33423595</v>
      </c>
      <c r="H34">
        <v>50988546.969359569</v>
      </c>
      <c r="I34">
        <v>-127117847.33423595</v>
      </c>
      <c r="J34">
        <v>50988546.969359569</v>
      </c>
    </row>
    <row r="35" spans="2:10" x14ac:dyDescent="0.45">
      <c r="B35" s="7" t="s">
        <v>67</v>
      </c>
      <c r="C35" s="7">
        <v>12.307209466910384</v>
      </c>
      <c r="D35" s="7">
        <v>1.1505468659574842</v>
      </c>
      <c r="E35" s="7">
        <v>10.696834549775888</v>
      </c>
      <c r="F35" s="7">
        <v>4.3275384417729542E-4</v>
      </c>
      <c r="G35" s="7">
        <v>9.1127792526220652</v>
      </c>
      <c r="H35" s="7">
        <v>15.501639681198704</v>
      </c>
      <c r="I35" s="7">
        <v>9.1127792526220652</v>
      </c>
      <c r="J35" s="7">
        <v>15.501639681198704</v>
      </c>
    </row>
    <row r="42" spans="2:10" x14ac:dyDescent="0.45">
      <c r="B42" t="s">
        <v>55</v>
      </c>
    </row>
    <row r="44" spans="2:10" x14ac:dyDescent="0.45">
      <c r="B44" s="8" t="s">
        <v>30</v>
      </c>
      <c r="C44" s="8"/>
    </row>
    <row r="45" spans="2:10" x14ac:dyDescent="0.45">
      <c r="B45" t="s">
        <v>31</v>
      </c>
      <c r="C45">
        <v>0.94934762159116093</v>
      </c>
    </row>
    <row r="46" spans="2:10" x14ac:dyDescent="0.45">
      <c r="B46" t="s">
        <v>32</v>
      </c>
      <c r="C46">
        <v>0.90126090662079417</v>
      </c>
    </row>
    <row r="47" spans="2:10" x14ac:dyDescent="0.45">
      <c r="B47" t="s">
        <v>33</v>
      </c>
      <c r="C47">
        <v>0.87657613327599271</v>
      </c>
    </row>
    <row r="48" spans="2:10" x14ac:dyDescent="0.45">
      <c r="B48" t="s">
        <v>34</v>
      </c>
      <c r="C48">
        <v>14224851.763179258</v>
      </c>
    </row>
    <row r="49" spans="2:10" x14ac:dyDescent="0.45">
      <c r="B49" s="7" t="s">
        <v>35</v>
      </c>
      <c r="C49" s="7">
        <v>6</v>
      </c>
    </row>
    <row r="51" spans="2:10" x14ac:dyDescent="0.45">
      <c r="B51" t="s">
        <v>36</v>
      </c>
    </row>
    <row r="52" spans="2:10" x14ac:dyDescent="0.45">
      <c r="B52" s="8"/>
      <c r="C52" s="8" t="s">
        <v>37</v>
      </c>
      <c r="D52" s="8" t="s">
        <v>38</v>
      </c>
      <c r="E52" s="8" t="s">
        <v>39</v>
      </c>
      <c r="F52" s="8" t="s">
        <v>40</v>
      </c>
      <c r="G52" s="8" t="s">
        <v>41</v>
      </c>
    </row>
    <row r="53" spans="2:10" x14ac:dyDescent="0.45">
      <c r="B53" t="s">
        <v>42</v>
      </c>
      <c r="C53">
        <v>1</v>
      </c>
      <c r="D53">
        <v>7387829910114638</v>
      </c>
      <c r="E53">
        <v>7387829910114638</v>
      </c>
      <c r="F53">
        <v>36.510803402235688</v>
      </c>
      <c r="G53">
        <v>3.7835166800307273E-3</v>
      </c>
    </row>
    <row r="54" spans="2:10" x14ac:dyDescent="0.45">
      <c r="B54" t="s">
        <v>43</v>
      </c>
      <c r="C54">
        <v>4</v>
      </c>
      <c r="D54">
        <v>809385630737696.13</v>
      </c>
      <c r="E54">
        <v>202346407684424.03</v>
      </c>
    </row>
    <row r="55" spans="2:10" x14ac:dyDescent="0.45">
      <c r="B55" s="7" t="s">
        <v>44</v>
      </c>
      <c r="C55" s="7">
        <v>5</v>
      </c>
      <c r="D55" s="7">
        <v>8197215540852334</v>
      </c>
      <c r="E55" s="7"/>
      <c r="F55" s="7"/>
      <c r="G55" s="7"/>
    </row>
    <row r="57" spans="2:10" x14ac:dyDescent="0.45">
      <c r="B57" s="8"/>
      <c r="C57" s="8" t="s">
        <v>45</v>
      </c>
      <c r="D57" s="8" t="s">
        <v>34</v>
      </c>
      <c r="E57" s="8" t="s">
        <v>46</v>
      </c>
      <c r="F57" s="8" t="s">
        <v>47</v>
      </c>
      <c r="G57" s="8" t="s">
        <v>48</v>
      </c>
      <c r="H57" s="8" t="s">
        <v>49</v>
      </c>
      <c r="I57" s="8" t="s">
        <v>50</v>
      </c>
      <c r="J57" s="8" t="s">
        <v>51</v>
      </c>
    </row>
    <row r="58" spans="2:10" x14ac:dyDescent="0.45">
      <c r="B58" t="s">
        <v>52</v>
      </c>
      <c r="C58">
        <v>-224757525.12487268</v>
      </c>
      <c r="D58">
        <v>87551848.841910526</v>
      </c>
      <c r="E58">
        <v>-2.5671362523789751</v>
      </c>
      <c r="F58">
        <v>6.216677304482307E-2</v>
      </c>
      <c r="G58">
        <v>-467840427.29301226</v>
      </c>
      <c r="H58">
        <v>18325377.043266892</v>
      </c>
      <c r="I58">
        <v>-467840427.29301226</v>
      </c>
      <c r="J58">
        <v>18325377.043266892</v>
      </c>
    </row>
    <row r="59" spans="2:10" x14ac:dyDescent="0.45">
      <c r="B59" s="7" t="s">
        <v>54</v>
      </c>
      <c r="C59" s="7">
        <v>9101.8409448808252</v>
      </c>
      <c r="D59" s="7">
        <v>1506.3245254189571</v>
      </c>
      <c r="E59" s="7">
        <v>6.0424170165783577</v>
      </c>
      <c r="F59" s="7">
        <v>3.7835166800307238E-3</v>
      </c>
      <c r="G59" s="7">
        <v>4919.6135894419722</v>
      </c>
      <c r="H59" s="7">
        <v>13284.068300319677</v>
      </c>
      <c r="I59" s="7">
        <v>4919.6135894419722</v>
      </c>
      <c r="J59" s="7">
        <v>13284.068300319677</v>
      </c>
    </row>
  </sheetData>
  <hyperlinks>
    <hyperlink ref="S11" r:id="rId1" xr:uid="{05B0F098-77C2-4C0B-8CB9-A85E83F1B800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7058-EB58-9A40-9ACD-7278802022E0}">
  <dimension ref="A1:G18"/>
  <sheetViews>
    <sheetView workbookViewId="0">
      <selection activeCell="B4" sqref="B4"/>
    </sheetView>
  </sheetViews>
  <sheetFormatPr defaultRowHeight="14.25" x14ac:dyDescent="0.45"/>
  <sheetData>
    <row r="1" spans="1:7" x14ac:dyDescent="0.45">
      <c r="A1" t="s">
        <v>11</v>
      </c>
    </row>
    <row r="3" spans="1:7" x14ac:dyDescent="0.45">
      <c r="A3" s="22" t="s">
        <v>0</v>
      </c>
      <c r="B3" s="22">
        <v>2022</v>
      </c>
      <c r="C3" s="22">
        <v>2021</v>
      </c>
      <c r="D3" s="22">
        <v>2020</v>
      </c>
      <c r="E3" s="22">
        <v>2019</v>
      </c>
      <c r="F3" s="22">
        <v>2018</v>
      </c>
      <c r="G3" s="22">
        <v>2017</v>
      </c>
    </row>
    <row r="4" spans="1:7" x14ac:dyDescent="0.45">
      <c r="A4" s="22" t="s">
        <v>12</v>
      </c>
      <c r="B4" s="21">
        <v>20866</v>
      </c>
      <c r="C4" s="21">
        <v>20374</v>
      </c>
      <c r="D4" s="21">
        <v>17034</v>
      </c>
      <c r="E4" s="21">
        <v>17442</v>
      </c>
      <c r="F4" s="21">
        <v>16906</v>
      </c>
      <c r="G4" s="21">
        <v>17791</v>
      </c>
    </row>
    <row r="5" spans="1:7" x14ac:dyDescent="0.45">
      <c r="A5" s="22" t="s">
        <v>13</v>
      </c>
      <c r="B5" s="21">
        <v>16357</v>
      </c>
      <c r="C5" s="21">
        <v>16777</v>
      </c>
      <c r="D5" s="21">
        <v>14948</v>
      </c>
      <c r="E5" s="21">
        <v>16252</v>
      </c>
      <c r="F5" s="21">
        <v>15412</v>
      </c>
      <c r="G5" s="21">
        <v>13632</v>
      </c>
    </row>
    <row r="6" spans="1:7" x14ac:dyDescent="0.45">
      <c r="A6" s="22" t="s">
        <v>14</v>
      </c>
      <c r="B6" s="21">
        <v>12283</v>
      </c>
      <c r="C6" s="21">
        <v>12004</v>
      </c>
      <c r="D6" s="21">
        <v>9556</v>
      </c>
      <c r="E6" s="21">
        <v>9852</v>
      </c>
      <c r="F6" s="21">
        <v>10142</v>
      </c>
      <c r="G6" s="21">
        <v>9342</v>
      </c>
    </row>
    <row r="7" spans="1:7" x14ac:dyDescent="0.45">
      <c r="A7" s="22" t="s">
        <v>15</v>
      </c>
      <c r="B7" s="21">
        <v>8899</v>
      </c>
      <c r="C7" s="21">
        <v>5829</v>
      </c>
      <c r="D7" s="21">
        <v>7643</v>
      </c>
      <c r="E7" s="21">
        <v>7475</v>
      </c>
      <c r="F7" s="21">
        <v>7871</v>
      </c>
      <c r="G7" s="21">
        <v>6915</v>
      </c>
    </row>
    <row r="8" spans="1:7" x14ac:dyDescent="0.45">
      <c r="A8" s="22" t="s">
        <v>16</v>
      </c>
      <c r="B8" s="21">
        <v>5823</v>
      </c>
      <c r="C8" s="21">
        <v>6795</v>
      </c>
      <c r="D8" s="21">
        <v>5976</v>
      </c>
      <c r="E8" s="21">
        <v>6869</v>
      </c>
      <c r="F8" s="21">
        <v>5334</v>
      </c>
      <c r="G8" s="21">
        <v>5570</v>
      </c>
    </row>
    <row r="9" spans="1:7" x14ac:dyDescent="0.45">
      <c r="A9" s="24" t="s">
        <v>17</v>
      </c>
      <c r="B9" s="23">
        <v>64228</v>
      </c>
      <c r="C9" s="23">
        <v>61779</v>
      </c>
      <c r="D9" s="23">
        <v>55157</v>
      </c>
      <c r="E9" s="23">
        <v>57890</v>
      </c>
      <c r="F9" s="23">
        <v>55665</v>
      </c>
      <c r="G9" s="23">
        <v>53250</v>
      </c>
    </row>
    <row r="10" spans="1:7" x14ac:dyDescent="0.45">
      <c r="A10" s="21"/>
      <c r="B10" s="21">
        <v>64228</v>
      </c>
      <c r="C10" s="21">
        <v>61779</v>
      </c>
      <c r="D10" s="21">
        <v>55157</v>
      </c>
      <c r="E10" s="21">
        <v>57890</v>
      </c>
      <c r="F10" s="21">
        <v>55665</v>
      </c>
      <c r="G10" s="21">
        <v>53250</v>
      </c>
    </row>
    <row r="11" spans="1:7" x14ac:dyDescent="0.45">
      <c r="A11" s="21"/>
      <c r="B11" s="21"/>
      <c r="C11" s="21"/>
      <c r="D11" s="21"/>
      <c r="E11" s="21"/>
      <c r="F11" s="21"/>
      <c r="G11" s="21"/>
    </row>
    <row r="12" spans="1:7" x14ac:dyDescent="0.45">
      <c r="A12" s="21" t="s">
        <v>18</v>
      </c>
      <c r="B12" s="21" t="s">
        <v>19</v>
      </c>
      <c r="C12" s="21"/>
      <c r="D12" s="21"/>
      <c r="E12" s="21"/>
      <c r="F12" s="21"/>
      <c r="G12" s="21"/>
    </row>
    <row r="13" spans="1:7" x14ac:dyDescent="0.45">
      <c r="A13" s="21">
        <v>2022</v>
      </c>
      <c r="B13" s="20" t="s">
        <v>20</v>
      </c>
    </row>
    <row r="14" spans="1:7" x14ac:dyDescent="0.45">
      <c r="A14" s="21">
        <v>2021</v>
      </c>
      <c r="B14" s="20" t="s">
        <v>21</v>
      </c>
    </row>
    <row r="15" spans="1:7" x14ac:dyDescent="0.45">
      <c r="A15" s="21">
        <v>2020</v>
      </c>
      <c r="B15" s="20" t="s">
        <v>22</v>
      </c>
    </row>
    <row r="16" spans="1:7" x14ac:dyDescent="0.45">
      <c r="A16" s="21">
        <v>2019</v>
      </c>
      <c r="B16" s="20" t="s">
        <v>23</v>
      </c>
    </row>
    <row r="17" spans="1:2" x14ac:dyDescent="0.45">
      <c r="A17" s="21">
        <v>2018</v>
      </c>
      <c r="B17" s="20" t="s">
        <v>24</v>
      </c>
    </row>
    <row r="18" spans="1:2" x14ac:dyDescent="0.45">
      <c r="A18" s="21">
        <v>2017</v>
      </c>
      <c r="B18" s="20" t="s">
        <v>25</v>
      </c>
    </row>
  </sheetData>
  <hyperlinks>
    <hyperlink ref="B13" r:id="rId1" xr:uid="{AC375DD9-F2AA-CF4D-A0AD-CE743CD56A7C}"/>
    <hyperlink ref="B14" r:id="rId2" xr:uid="{AF4FD7F3-9EB2-5F47-8FBF-2F36F093F170}"/>
    <hyperlink ref="B15" r:id="rId3" xr:uid="{CABCB393-91DE-F74B-9A79-6113E3203569}"/>
    <hyperlink ref="B16" r:id="rId4" xr:uid="{4C991F25-1F7F-9A40-A41B-FCB4A14C59D3}"/>
    <hyperlink ref="B17" r:id="rId5" xr:uid="{D178EFF7-4CDC-604E-882E-65C15FFD8BED}"/>
    <hyperlink ref="B18" r:id="rId6" xr:uid="{8FAA5EAA-DA29-5A4C-8B24-2767296959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1656-2BFD-8241-9F3B-98EFF273CAB4}">
  <dimension ref="A1:U93"/>
  <sheetViews>
    <sheetView topLeftCell="A4" workbookViewId="0">
      <selection activeCell="A16" sqref="A16"/>
    </sheetView>
  </sheetViews>
  <sheetFormatPr defaultRowHeight="14.25" x14ac:dyDescent="0.45"/>
  <cols>
    <col min="2" max="2" width="24.3984375" bestFit="1" customWidth="1"/>
    <col min="3" max="3" width="16.1328125" bestFit="1" customWidth="1"/>
    <col min="13" max="13" width="20.1328125" bestFit="1" customWidth="1"/>
    <col min="14" max="14" width="16.1328125" bestFit="1" customWidth="1"/>
  </cols>
  <sheetData>
    <row r="1" spans="1:21" x14ac:dyDescent="0.45">
      <c r="A1" t="s">
        <v>26</v>
      </c>
    </row>
    <row r="3" spans="1:21" x14ac:dyDescent="0.45">
      <c r="A3" s="27" t="s">
        <v>27</v>
      </c>
      <c r="B3" s="16"/>
      <c r="C3" s="16"/>
      <c r="D3" s="16"/>
      <c r="E3" s="16"/>
      <c r="F3" s="16"/>
      <c r="G3" s="16"/>
      <c r="H3" s="16"/>
      <c r="I3" s="16"/>
      <c r="J3" s="28"/>
      <c r="L3" s="27" t="s">
        <v>28</v>
      </c>
      <c r="M3" s="16"/>
      <c r="N3" s="16"/>
      <c r="O3" s="16"/>
      <c r="P3" s="16"/>
      <c r="Q3" s="16"/>
      <c r="R3" s="16"/>
      <c r="S3" s="16"/>
      <c r="T3" s="16"/>
      <c r="U3" s="28"/>
    </row>
    <row r="4" spans="1:21" x14ac:dyDescent="0.45">
      <c r="A4" s="29" t="s">
        <v>0</v>
      </c>
      <c r="B4" t="s">
        <v>6</v>
      </c>
      <c r="C4" t="s">
        <v>4</v>
      </c>
      <c r="J4" s="30"/>
      <c r="L4" s="29" t="s">
        <v>0</v>
      </c>
      <c r="M4" t="s">
        <v>7</v>
      </c>
      <c r="N4" t="s">
        <v>4</v>
      </c>
      <c r="U4" s="30"/>
    </row>
    <row r="5" spans="1:21" x14ac:dyDescent="0.45">
      <c r="A5" s="29">
        <v>2022</v>
      </c>
      <c r="B5" s="31">
        <v>2.5999999999999999E-2</v>
      </c>
      <c r="C5" s="2">
        <v>366782122</v>
      </c>
      <c r="J5" s="30"/>
      <c r="L5" s="29">
        <v>2022</v>
      </c>
      <c r="M5" s="4">
        <v>292.65499999999997</v>
      </c>
      <c r="N5" s="2">
        <v>366782122</v>
      </c>
      <c r="U5" s="30"/>
    </row>
    <row r="6" spans="1:21" x14ac:dyDescent="0.45">
      <c r="A6" s="29">
        <v>2021</v>
      </c>
      <c r="B6" s="31">
        <v>4.1000000000000002E-2</v>
      </c>
      <c r="C6" s="2">
        <v>324808584</v>
      </c>
      <c r="J6" s="30"/>
      <c r="L6" s="29">
        <v>2021</v>
      </c>
      <c r="M6" s="4">
        <v>270.97000000000003</v>
      </c>
      <c r="N6" s="2">
        <v>324808584</v>
      </c>
      <c r="U6" s="30"/>
    </row>
    <row r="7" spans="1:21" x14ac:dyDescent="0.45">
      <c r="A7" s="29">
        <v>2020</v>
      </c>
      <c r="B7" s="31">
        <v>3.2000000000000001E-2</v>
      </c>
      <c r="C7" s="2">
        <v>297089228</v>
      </c>
      <c r="J7" s="30"/>
      <c r="L7" s="29">
        <v>2020</v>
      </c>
      <c r="M7" s="4">
        <v>258.81099999999998</v>
      </c>
      <c r="N7" s="2">
        <v>297089228</v>
      </c>
      <c r="U7" s="30"/>
    </row>
    <row r="8" spans="1:21" x14ac:dyDescent="0.45">
      <c r="A8" s="29">
        <v>2019</v>
      </c>
      <c r="B8" s="31">
        <v>3.6999999999999998E-2</v>
      </c>
      <c r="C8" s="2">
        <v>306885758</v>
      </c>
      <c r="J8" s="30"/>
      <c r="L8" s="29">
        <v>2019</v>
      </c>
      <c r="M8" s="4">
        <v>255.65700000000001</v>
      </c>
      <c r="N8" s="2">
        <v>306885758</v>
      </c>
      <c r="U8" s="30"/>
    </row>
    <row r="9" spans="1:21" x14ac:dyDescent="0.45">
      <c r="A9" s="29">
        <v>2018</v>
      </c>
      <c r="B9" s="31">
        <v>0.04</v>
      </c>
      <c r="C9" s="2">
        <v>270549405</v>
      </c>
      <c r="J9" s="30"/>
      <c r="L9" s="29">
        <v>2018</v>
      </c>
      <c r="M9" s="4">
        <v>251.107</v>
      </c>
      <c r="N9" s="2">
        <v>270549405</v>
      </c>
      <c r="U9" s="30"/>
    </row>
    <row r="10" spans="1:21" x14ac:dyDescent="0.45">
      <c r="A10" s="29">
        <v>2017</v>
      </c>
      <c r="B10" s="31">
        <v>5.3999999999999999E-2</v>
      </c>
      <c r="C10" s="2">
        <v>252498244</v>
      </c>
      <c r="J10" s="30"/>
      <c r="L10" s="29">
        <v>2017</v>
      </c>
      <c r="M10" s="4">
        <v>245.12</v>
      </c>
      <c r="N10" s="2">
        <v>252498244</v>
      </c>
      <c r="U10" s="30"/>
    </row>
    <row r="11" spans="1:21" x14ac:dyDescent="0.45">
      <c r="A11" s="29"/>
      <c r="J11" s="30"/>
      <c r="L11" s="29"/>
      <c r="U11" s="30"/>
    </row>
    <row r="12" spans="1:21" x14ac:dyDescent="0.45">
      <c r="A12" s="29"/>
      <c r="J12" s="30"/>
      <c r="L12" s="29"/>
      <c r="U12" s="30"/>
    </row>
    <row r="13" spans="1:21" x14ac:dyDescent="0.45">
      <c r="A13" s="29" t="s">
        <v>29</v>
      </c>
      <c r="J13" s="30"/>
      <c r="L13" s="29" t="s">
        <v>29</v>
      </c>
      <c r="U13" s="30"/>
    </row>
    <row r="14" spans="1:21" x14ac:dyDescent="0.45">
      <c r="A14" s="29"/>
      <c r="J14" s="30"/>
      <c r="L14" s="29"/>
      <c r="U14" s="30"/>
    </row>
    <row r="15" spans="1:21" x14ac:dyDescent="0.45">
      <c r="A15" s="32" t="s">
        <v>30</v>
      </c>
      <c r="B15" s="9"/>
      <c r="J15" s="30"/>
      <c r="L15" s="32" t="s">
        <v>30</v>
      </c>
      <c r="M15" s="9"/>
      <c r="U15" s="30"/>
    </row>
    <row r="16" spans="1:21" x14ac:dyDescent="0.45">
      <c r="A16" s="29" t="s">
        <v>31</v>
      </c>
      <c r="B16">
        <v>0.80321190729279845</v>
      </c>
      <c r="J16" s="30"/>
      <c r="L16" s="29" t="s">
        <v>31</v>
      </c>
      <c r="M16">
        <v>0.96420475662286631</v>
      </c>
      <c r="U16" s="30"/>
    </row>
    <row r="17" spans="1:21" x14ac:dyDescent="0.45">
      <c r="A17" s="37" t="s">
        <v>32</v>
      </c>
      <c r="B17" s="36">
        <v>0.64514936801693512</v>
      </c>
      <c r="J17" s="30"/>
      <c r="L17" s="29" t="s">
        <v>32</v>
      </c>
      <c r="M17" s="36">
        <v>0.92969081269416087</v>
      </c>
      <c r="U17" s="30"/>
    </row>
    <row r="18" spans="1:21" x14ac:dyDescent="0.45">
      <c r="A18" s="29" t="s">
        <v>33</v>
      </c>
      <c r="B18">
        <v>0.5564367100211689</v>
      </c>
      <c r="J18" s="30"/>
      <c r="L18" s="29" t="s">
        <v>33</v>
      </c>
      <c r="M18">
        <v>0.91211351586770106</v>
      </c>
      <c r="U18" s="30"/>
    </row>
    <row r="19" spans="1:21" x14ac:dyDescent="0.45">
      <c r="A19" s="29" t="s">
        <v>34</v>
      </c>
      <c r="B19">
        <v>26966586.339268323</v>
      </c>
      <c r="J19" s="30"/>
      <c r="L19" s="29" t="s">
        <v>34</v>
      </c>
      <c r="M19">
        <v>12003536.591856183</v>
      </c>
      <c r="U19" s="30"/>
    </row>
    <row r="20" spans="1:21" x14ac:dyDescent="0.45">
      <c r="A20" s="33" t="s">
        <v>35</v>
      </c>
      <c r="B20" s="7">
        <v>6</v>
      </c>
      <c r="J20" s="30"/>
      <c r="L20" s="33" t="s">
        <v>35</v>
      </c>
      <c r="M20" s="7">
        <v>6</v>
      </c>
      <c r="U20" s="30"/>
    </row>
    <row r="21" spans="1:21" x14ac:dyDescent="0.45">
      <c r="A21" s="29"/>
      <c r="J21" s="30"/>
      <c r="L21" s="29"/>
      <c r="U21" s="30"/>
    </row>
    <row r="22" spans="1:21" x14ac:dyDescent="0.45">
      <c r="A22" s="29" t="s">
        <v>36</v>
      </c>
      <c r="J22" s="30"/>
      <c r="L22" s="29" t="s">
        <v>36</v>
      </c>
      <c r="U22" s="30"/>
    </row>
    <row r="23" spans="1:21" x14ac:dyDescent="0.45">
      <c r="A23" s="34"/>
      <c r="B23" s="8" t="s">
        <v>37</v>
      </c>
      <c r="C23" s="8" t="s">
        <v>38</v>
      </c>
      <c r="D23" s="8" t="s">
        <v>39</v>
      </c>
      <c r="E23" s="8" t="s">
        <v>40</v>
      </c>
      <c r="F23" s="8" t="s">
        <v>41</v>
      </c>
      <c r="J23" s="30"/>
      <c r="L23" s="34"/>
      <c r="M23" s="8" t="s">
        <v>37</v>
      </c>
      <c r="N23" s="8" t="s">
        <v>38</v>
      </c>
      <c r="O23" s="8" t="s">
        <v>39</v>
      </c>
      <c r="P23" s="8" t="s">
        <v>40</v>
      </c>
      <c r="Q23" s="8" t="s">
        <v>41</v>
      </c>
      <c r="U23" s="30"/>
    </row>
    <row r="24" spans="1:21" x14ac:dyDescent="0.45">
      <c r="A24" s="29" t="s">
        <v>42</v>
      </c>
      <c r="B24">
        <v>1</v>
      </c>
      <c r="C24">
        <v>5288428425679482</v>
      </c>
      <c r="D24">
        <v>5288428425679482</v>
      </c>
      <c r="E24">
        <v>7.272348530552704</v>
      </c>
      <c r="F24">
        <v>5.4277966247615286E-2</v>
      </c>
      <c r="J24" s="30"/>
      <c r="L24" s="29" t="s">
        <v>42</v>
      </c>
      <c r="M24">
        <v>1</v>
      </c>
      <c r="N24">
        <v>7620875978004212</v>
      </c>
      <c r="O24">
        <v>7620875978004212</v>
      </c>
      <c r="P24">
        <v>52.891569271030491</v>
      </c>
      <c r="Q24">
        <v>1.8990169598446054E-3</v>
      </c>
      <c r="U24" s="30"/>
    </row>
    <row r="25" spans="1:21" x14ac:dyDescent="0.45">
      <c r="A25" s="29" t="s">
        <v>43</v>
      </c>
      <c r="B25">
        <v>4</v>
      </c>
      <c r="C25">
        <v>2908787115172852</v>
      </c>
      <c r="D25">
        <v>727196778793213</v>
      </c>
      <c r="J25" s="30"/>
      <c r="L25" s="29" t="s">
        <v>43</v>
      </c>
      <c r="M25">
        <v>4</v>
      </c>
      <c r="N25">
        <v>576339562848121.5</v>
      </c>
      <c r="O25">
        <v>144084890712030.38</v>
      </c>
      <c r="U25" s="30"/>
    </row>
    <row r="26" spans="1:21" x14ac:dyDescent="0.45">
      <c r="A26" s="33" t="s">
        <v>44</v>
      </c>
      <c r="B26" s="7">
        <v>5</v>
      </c>
      <c r="C26" s="7">
        <v>8197215540852334</v>
      </c>
      <c r="D26" s="7"/>
      <c r="E26" s="7"/>
      <c r="F26" s="7"/>
      <c r="J26" s="30"/>
      <c r="L26" s="33" t="s">
        <v>44</v>
      </c>
      <c r="M26" s="7">
        <v>5</v>
      </c>
      <c r="N26" s="7">
        <v>8197215540852334</v>
      </c>
      <c r="O26" s="7"/>
      <c r="P26" s="7"/>
      <c r="Q26" s="7"/>
      <c r="U26" s="30"/>
    </row>
    <row r="27" spans="1:21" x14ac:dyDescent="0.45">
      <c r="A27" s="29"/>
      <c r="J27" s="30"/>
      <c r="L27" s="29"/>
      <c r="U27" s="30"/>
    </row>
    <row r="28" spans="1:21" x14ac:dyDescent="0.45">
      <c r="A28" s="34"/>
      <c r="B28" s="8" t="s">
        <v>45</v>
      </c>
      <c r="C28" s="8" t="s">
        <v>34</v>
      </c>
      <c r="D28" s="8" t="s">
        <v>46</v>
      </c>
      <c r="E28" s="8" t="s">
        <v>47</v>
      </c>
      <c r="F28" s="8" t="s">
        <v>48</v>
      </c>
      <c r="G28" s="8" t="s">
        <v>49</v>
      </c>
      <c r="H28" s="8" t="s">
        <v>50</v>
      </c>
      <c r="I28" s="8" t="s">
        <v>51</v>
      </c>
      <c r="J28" s="30"/>
      <c r="L28" s="34"/>
      <c r="M28" s="8" t="s">
        <v>45</v>
      </c>
      <c r="N28" s="8" t="s">
        <v>34</v>
      </c>
      <c r="O28" s="8" t="s">
        <v>46</v>
      </c>
      <c r="P28" s="8" t="s">
        <v>47</v>
      </c>
      <c r="Q28" s="8" t="s">
        <v>48</v>
      </c>
      <c r="R28" s="8" t="s">
        <v>49</v>
      </c>
      <c r="S28" s="8" t="s">
        <v>50</v>
      </c>
      <c r="T28" s="8" t="s">
        <v>51</v>
      </c>
      <c r="U28" s="30"/>
    </row>
    <row r="29" spans="1:21" x14ac:dyDescent="0.45">
      <c r="A29" s="29" t="s">
        <v>52</v>
      </c>
      <c r="B29">
        <v>434611255.89243329</v>
      </c>
      <c r="C29">
        <v>49993342.851697318</v>
      </c>
      <c r="D29">
        <v>8.6933825805904839</v>
      </c>
      <c r="E29">
        <v>9.638845338077733E-4</v>
      </c>
      <c r="F29">
        <v>295807483.83936316</v>
      </c>
      <c r="G29">
        <v>573415027.94550335</v>
      </c>
      <c r="H29">
        <v>295807483.83936316</v>
      </c>
      <c r="I29">
        <v>573415027.94550335</v>
      </c>
      <c r="J29" s="30"/>
      <c r="L29" s="29" t="s">
        <v>52</v>
      </c>
      <c r="M29">
        <v>-293658692.86726952</v>
      </c>
      <c r="N29">
        <v>82201594.67000322</v>
      </c>
      <c r="O29">
        <v>-3.5724208763364858</v>
      </c>
      <c r="P29">
        <v>2.3325170938032123E-2</v>
      </c>
      <c r="Q29">
        <v>-521886908.02825296</v>
      </c>
      <c r="R29">
        <v>-65430477.70628605</v>
      </c>
      <c r="S29">
        <v>-521886908.02825296</v>
      </c>
      <c r="T29">
        <v>-65430477.70628605</v>
      </c>
      <c r="U29" s="30"/>
    </row>
    <row r="30" spans="1:21" x14ac:dyDescent="0.45">
      <c r="A30" s="33" t="s">
        <v>6</v>
      </c>
      <c r="B30" s="7">
        <v>-3430670410.2373896</v>
      </c>
      <c r="C30" s="7">
        <v>1272159760.9006994</v>
      </c>
      <c r="D30" s="7">
        <v>-2.6967292282601734</v>
      </c>
      <c r="E30" s="38">
        <v>5.4277966247615224E-2</v>
      </c>
      <c r="F30" s="7">
        <v>-6962752151.4197311</v>
      </c>
      <c r="G30" s="7">
        <v>101411330.94495244</v>
      </c>
      <c r="H30" s="7">
        <v>-6962752151.4197311</v>
      </c>
      <c r="I30" s="7">
        <v>101411330.94495244</v>
      </c>
      <c r="J30" s="30"/>
      <c r="L30" s="33" t="s">
        <v>7</v>
      </c>
      <c r="M30" s="7">
        <v>2274356.8640451864</v>
      </c>
      <c r="N30" s="7">
        <v>312727.00352360937</v>
      </c>
      <c r="O30" s="7">
        <v>7.2726590234267494</v>
      </c>
      <c r="P30" s="38">
        <v>1.8990169598446034E-3</v>
      </c>
      <c r="Q30" s="7">
        <v>1406087.5058488881</v>
      </c>
      <c r="R30" s="7">
        <v>3142626.2222414846</v>
      </c>
      <c r="S30" s="7">
        <v>1406087.5058488881</v>
      </c>
      <c r="T30" s="7">
        <v>3142626.2222414846</v>
      </c>
      <c r="U30" s="30"/>
    </row>
    <row r="31" spans="1:21" x14ac:dyDescent="0.45">
      <c r="A31" s="33"/>
      <c r="B31" s="7"/>
      <c r="C31" s="7"/>
      <c r="D31" s="7"/>
      <c r="E31" s="7"/>
      <c r="F31" s="7"/>
      <c r="G31" s="7"/>
      <c r="H31" s="7"/>
      <c r="I31" s="7"/>
      <c r="J31" s="35"/>
      <c r="L31" s="33"/>
      <c r="M31" s="7"/>
      <c r="N31" s="7"/>
      <c r="O31" s="7"/>
      <c r="P31" s="7"/>
      <c r="Q31" s="7"/>
      <c r="R31" s="7"/>
      <c r="S31" s="7"/>
      <c r="T31" s="7"/>
      <c r="U31" s="35"/>
    </row>
    <row r="34" spans="1:21" x14ac:dyDescent="0.45">
      <c r="A34" s="27" t="s">
        <v>8</v>
      </c>
      <c r="B34" s="16"/>
      <c r="C34" s="16"/>
      <c r="D34" s="16"/>
      <c r="E34" s="16"/>
      <c r="F34" s="16"/>
      <c r="G34" s="16"/>
      <c r="H34" s="16"/>
      <c r="I34" s="16"/>
      <c r="J34" s="28"/>
      <c r="L34" s="27" t="s">
        <v>53</v>
      </c>
      <c r="M34" s="16"/>
      <c r="N34" s="16"/>
      <c r="O34" s="16"/>
      <c r="P34" s="16"/>
      <c r="Q34" s="16"/>
      <c r="R34" s="16"/>
      <c r="S34" s="16"/>
      <c r="T34" s="16"/>
      <c r="U34" s="28"/>
    </row>
    <row r="35" spans="1:21" x14ac:dyDescent="0.45">
      <c r="A35" s="29" t="s">
        <v>0</v>
      </c>
      <c r="B35" t="s">
        <v>8</v>
      </c>
      <c r="C35" t="s">
        <v>4</v>
      </c>
      <c r="J35" s="30"/>
      <c r="L35" s="29" t="s">
        <v>0</v>
      </c>
      <c r="M35" t="s">
        <v>9</v>
      </c>
      <c r="N35" t="s">
        <v>4</v>
      </c>
      <c r="U35" s="30"/>
    </row>
    <row r="36" spans="1:21" x14ac:dyDescent="0.45">
      <c r="A36" s="29">
        <v>2022</v>
      </c>
      <c r="B36">
        <v>80426</v>
      </c>
      <c r="C36" s="2">
        <v>366782122</v>
      </c>
      <c r="J36" s="30"/>
      <c r="L36" s="29">
        <v>2022</v>
      </c>
      <c r="M36">
        <v>36551</v>
      </c>
      <c r="N36" s="2">
        <v>366782122</v>
      </c>
      <c r="U36" s="30"/>
    </row>
    <row r="37" spans="1:21" x14ac:dyDescent="0.45">
      <c r="A37" s="29">
        <v>2021</v>
      </c>
      <c r="B37">
        <v>78386</v>
      </c>
      <c r="C37" s="2">
        <v>324808584</v>
      </c>
      <c r="J37" s="30"/>
      <c r="L37" s="29">
        <v>2021</v>
      </c>
      <c r="M37">
        <v>37964</v>
      </c>
      <c r="N37" s="2">
        <v>324808584</v>
      </c>
      <c r="U37" s="30"/>
    </row>
    <row r="38" spans="1:21" x14ac:dyDescent="0.45">
      <c r="A38" s="29">
        <v>2020</v>
      </c>
      <c r="B38">
        <v>67810</v>
      </c>
      <c r="C38" s="2">
        <v>297089228</v>
      </c>
      <c r="J38" s="30"/>
      <c r="L38" s="29">
        <v>2020</v>
      </c>
      <c r="M38">
        <v>37893</v>
      </c>
      <c r="N38" s="2">
        <v>297089228</v>
      </c>
      <c r="U38" s="30"/>
    </row>
    <row r="39" spans="1:21" x14ac:dyDescent="0.45">
      <c r="A39" s="29">
        <v>2019</v>
      </c>
      <c r="B39">
        <v>68609</v>
      </c>
      <c r="C39" s="2">
        <v>306885758</v>
      </c>
      <c r="J39" s="30"/>
      <c r="L39" s="29">
        <v>2019</v>
      </c>
      <c r="M39">
        <v>36578</v>
      </c>
      <c r="N39" s="2">
        <v>306885758</v>
      </c>
      <c r="U39" s="30"/>
    </row>
    <row r="40" spans="1:21" x14ac:dyDescent="0.45">
      <c r="A40" s="29">
        <v>2018</v>
      </c>
      <c r="B40">
        <v>63755</v>
      </c>
      <c r="C40" s="2">
        <v>270549405</v>
      </c>
      <c r="J40" s="30"/>
      <c r="L40" s="29">
        <v>2018</v>
      </c>
      <c r="M40">
        <v>37088</v>
      </c>
      <c r="N40" s="2">
        <v>270549405</v>
      </c>
      <c r="U40" s="30"/>
    </row>
    <row r="41" spans="1:21" x14ac:dyDescent="0.45">
      <c r="A41" s="29">
        <v>2017</v>
      </c>
      <c r="B41">
        <v>62750</v>
      </c>
      <c r="C41" s="2">
        <v>252498244</v>
      </c>
      <c r="J41" s="30"/>
      <c r="L41" s="29">
        <v>2017</v>
      </c>
      <c r="M41">
        <v>38675</v>
      </c>
      <c r="N41" s="2">
        <v>252498244</v>
      </c>
      <c r="U41" s="30"/>
    </row>
    <row r="42" spans="1:21" x14ac:dyDescent="0.45">
      <c r="A42" s="29"/>
      <c r="J42" s="30"/>
      <c r="L42" s="29"/>
      <c r="U42" s="30"/>
    </row>
    <row r="43" spans="1:21" x14ac:dyDescent="0.45">
      <c r="A43" s="29"/>
      <c r="J43" s="30"/>
      <c r="L43" s="29"/>
      <c r="U43" s="30"/>
    </row>
    <row r="44" spans="1:21" x14ac:dyDescent="0.45">
      <c r="A44" t="s">
        <v>29</v>
      </c>
      <c r="J44" s="30"/>
      <c r="L44" s="29" t="s">
        <v>29</v>
      </c>
      <c r="U44" s="30"/>
    </row>
    <row r="45" spans="1:21" x14ac:dyDescent="0.45">
      <c r="J45" s="30"/>
      <c r="L45" s="29"/>
      <c r="U45" s="30"/>
    </row>
    <row r="46" spans="1:21" x14ac:dyDescent="0.45">
      <c r="A46" s="9" t="s">
        <v>30</v>
      </c>
      <c r="B46" s="9"/>
      <c r="J46" s="30"/>
      <c r="L46" s="32" t="s">
        <v>30</v>
      </c>
      <c r="M46" s="9"/>
      <c r="U46" s="30"/>
    </row>
    <row r="47" spans="1:21" x14ac:dyDescent="0.45">
      <c r="A47" t="s">
        <v>31</v>
      </c>
      <c r="B47">
        <v>0.94534412557421466</v>
      </c>
      <c r="J47" s="30"/>
      <c r="L47" s="29" t="s">
        <v>31</v>
      </c>
      <c r="M47">
        <v>0.59035598492095365</v>
      </c>
      <c r="U47" s="30"/>
    </row>
    <row r="48" spans="1:21" x14ac:dyDescent="0.45">
      <c r="A48" t="s">
        <v>32</v>
      </c>
      <c r="B48" s="36">
        <v>0.89367551575767645</v>
      </c>
      <c r="J48" s="30"/>
      <c r="L48" s="37" t="s">
        <v>32</v>
      </c>
      <c r="M48" s="36">
        <v>0.34852018893198927</v>
      </c>
      <c r="U48" s="30"/>
    </row>
    <row r="49" spans="1:21" x14ac:dyDescent="0.45">
      <c r="A49" t="s">
        <v>33</v>
      </c>
      <c r="B49">
        <v>0.86709439469709559</v>
      </c>
      <c r="J49" s="30"/>
      <c r="L49" s="29" t="s">
        <v>33</v>
      </c>
      <c r="M49">
        <v>0.1856502361649866</v>
      </c>
      <c r="U49" s="30"/>
    </row>
    <row r="50" spans="1:21" x14ac:dyDescent="0.45">
      <c r="A50" t="s">
        <v>34</v>
      </c>
      <c r="B50">
        <v>14761137.444352688</v>
      </c>
      <c r="J50" s="30"/>
      <c r="L50" s="29" t="s">
        <v>34</v>
      </c>
      <c r="M50">
        <v>36538748.0349226</v>
      </c>
      <c r="U50" s="30"/>
    </row>
    <row r="51" spans="1:21" x14ac:dyDescent="0.45">
      <c r="A51" s="7" t="s">
        <v>35</v>
      </c>
      <c r="B51" s="7">
        <v>6</v>
      </c>
      <c r="J51" s="30"/>
      <c r="L51" s="33" t="s">
        <v>35</v>
      </c>
      <c r="M51" s="7">
        <v>6</v>
      </c>
      <c r="U51" s="30"/>
    </row>
    <row r="52" spans="1:21" x14ac:dyDescent="0.45">
      <c r="J52" s="30"/>
      <c r="L52" s="29"/>
      <c r="U52" s="30"/>
    </row>
    <row r="53" spans="1:21" x14ac:dyDescent="0.45">
      <c r="A53" t="s">
        <v>36</v>
      </c>
      <c r="J53" s="30"/>
      <c r="L53" s="29" t="s">
        <v>36</v>
      </c>
      <c r="U53" s="30"/>
    </row>
    <row r="54" spans="1:21" x14ac:dyDescent="0.45">
      <c r="A54" s="8"/>
      <c r="B54" s="8" t="s">
        <v>37</v>
      </c>
      <c r="C54" s="8" t="s">
        <v>38</v>
      </c>
      <c r="D54" s="8" t="s">
        <v>39</v>
      </c>
      <c r="E54" s="8" t="s">
        <v>40</v>
      </c>
      <c r="F54" s="8" t="s">
        <v>41</v>
      </c>
      <c r="J54" s="30"/>
      <c r="L54" s="34"/>
      <c r="M54" s="8" t="s">
        <v>37</v>
      </c>
      <c r="N54" s="8" t="s">
        <v>38</v>
      </c>
      <c r="O54" s="8" t="s">
        <v>39</v>
      </c>
      <c r="P54" s="8" t="s">
        <v>40</v>
      </c>
      <c r="Q54" s="8" t="s">
        <v>41</v>
      </c>
      <c r="U54" s="30"/>
    </row>
    <row r="55" spans="1:21" x14ac:dyDescent="0.45">
      <c r="A55" t="s">
        <v>42</v>
      </c>
      <c r="B55">
        <v>1</v>
      </c>
      <c r="C55">
        <v>7325650826248050</v>
      </c>
      <c r="D55">
        <v>7325650826248050</v>
      </c>
      <c r="E55">
        <v>33.620685663366302</v>
      </c>
      <c r="F55">
        <v>4.3992611341910313E-3</v>
      </c>
      <c r="J55" s="30"/>
      <c r="L55" s="29" t="s">
        <v>42</v>
      </c>
      <c r="M55">
        <v>1</v>
      </c>
      <c r="N55">
        <v>2856895109014094</v>
      </c>
      <c r="O55">
        <v>2856895109014094</v>
      </c>
      <c r="P55">
        <v>2.1398679315058975</v>
      </c>
      <c r="Q55">
        <v>0.21734151231946011</v>
      </c>
      <c r="U55" s="30"/>
    </row>
    <row r="56" spans="1:21" x14ac:dyDescent="0.45">
      <c r="A56" t="s">
        <v>43</v>
      </c>
      <c r="B56">
        <v>4</v>
      </c>
      <c r="C56">
        <v>871564714604284.13</v>
      </c>
      <c r="D56">
        <v>217891178651071.03</v>
      </c>
      <c r="J56" s="30"/>
      <c r="L56" s="29" t="s">
        <v>43</v>
      </c>
      <c r="M56">
        <v>4</v>
      </c>
      <c r="N56">
        <v>5340320431838240</v>
      </c>
      <c r="O56">
        <v>1335080107959560</v>
      </c>
      <c r="U56" s="30"/>
    </row>
    <row r="57" spans="1:21" x14ac:dyDescent="0.45">
      <c r="A57" s="7" t="s">
        <v>44</v>
      </c>
      <c r="B57" s="7">
        <v>5</v>
      </c>
      <c r="C57" s="7">
        <v>8197215540852334</v>
      </c>
      <c r="D57" s="7"/>
      <c r="E57" s="7"/>
      <c r="F57" s="7"/>
      <c r="J57" s="30"/>
      <c r="L57" s="33" t="s">
        <v>44</v>
      </c>
      <c r="M57" s="7">
        <v>5</v>
      </c>
      <c r="N57" s="7">
        <v>8197215540852334</v>
      </c>
      <c r="O57" s="7"/>
      <c r="P57" s="7"/>
      <c r="Q57" s="7"/>
      <c r="U57" s="30"/>
    </row>
    <row r="58" spans="1:21" x14ac:dyDescent="0.45">
      <c r="J58" s="30"/>
      <c r="L58" s="29"/>
      <c r="U58" s="30"/>
    </row>
    <row r="59" spans="1:21" x14ac:dyDescent="0.45">
      <c r="A59" s="8"/>
      <c r="B59" s="8" t="s">
        <v>45</v>
      </c>
      <c r="C59" s="8" t="s">
        <v>34</v>
      </c>
      <c r="D59" s="8" t="s">
        <v>46</v>
      </c>
      <c r="E59" s="8" t="s">
        <v>47</v>
      </c>
      <c r="F59" s="8" t="s">
        <v>48</v>
      </c>
      <c r="G59" s="8" t="s">
        <v>49</v>
      </c>
      <c r="H59" s="8" t="s">
        <v>50</v>
      </c>
      <c r="I59" s="8" t="s">
        <v>51</v>
      </c>
      <c r="J59" s="30"/>
      <c r="L59" s="34"/>
      <c r="M59" s="8" t="s">
        <v>45</v>
      </c>
      <c r="N59" s="8" t="s">
        <v>34</v>
      </c>
      <c r="O59" s="8" t="s">
        <v>46</v>
      </c>
      <c r="P59" s="8" t="s">
        <v>47</v>
      </c>
      <c r="Q59" s="8" t="s">
        <v>48</v>
      </c>
      <c r="R59" s="8" t="s">
        <v>49</v>
      </c>
      <c r="S59" s="8" t="s">
        <v>50</v>
      </c>
      <c r="T59" s="8" t="s">
        <v>51</v>
      </c>
      <c r="U59" s="30"/>
    </row>
    <row r="60" spans="1:21" x14ac:dyDescent="0.45">
      <c r="A60" t="s">
        <v>52</v>
      </c>
      <c r="B60">
        <v>-58487106.967272282</v>
      </c>
      <c r="C60">
        <v>62651385.807762176</v>
      </c>
      <c r="D60">
        <v>-0.93353253424804594</v>
      </c>
      <c r="E60">
        <v>0.40339327022713201</v>
      </c>
      <c r="F60">
        <v>-232435240.42709208</v>
      </c>
      <c r="G60">
        <v>115461026.49254751</v>
      </c>
      <c r="H60">
        <v>-232435240.42709208</v>
      </c>
      <c r="I60">
        <v>115461026.49254751</v>
      </c>
      <c r="J60" s="30"/>
      <c r="L60" s="29" t="s">
        <v>52</v>
      </c>
      <c r="M60">
        <v>1349592973.0162387</v>
      </c>
      <c r="N60">
        <v>715543926.65690172</v>
      </c>
      <c r="O60">
        <v>1.8861077884088575</v>
      </c>
      <c r="P60">
        <v>0.13234404541564554</v>
      </c>
      <c r="Q60">
        <v>-637075459.70432496</v>
      </c>
      <c r="R60">
        <v>3336261405.7368026</v>
      </c>
      <c r="S60">
        <v>-637075459.70432496</v>
      </c>
      <c r="T60">
        <v>3336261405.7368026</v>
      </c>
      <c r="U60" s="30"/>
    </row>
    <row r="61" spans="1:21" x14ac:dyDescent="0.45">
      <c r="A61" s="7" t="s">
        <v>8</v>
      </c>
      <c r="B61" s="7">
        <v>5144.29876226747</v>
      </c>
      <c r="C61" s="7">
        <v>887.20279185500476</v>
      </c>
      <c r="D61" s="7">
        <v>5.7983347319179774</v>
      </c>
      <c r="E61" s="38">
        <v>4.3992611341910279E-3</v>
      </c>
      <c r="F61" s="7">
        <v>2681.0289135038252</v>
      </c>
      <c r="G61" s="7">
        <v>7607.5686110311144</v>
      </c>
      <c r="H61" s="7">
        <v>2681.0289135038252</v>
      </c>
      <c r="I61" s="7">
        <v>7607.5686110311144</v>
      </c>
      <c r="J61" s="30"/>
      <c r="L61" s="33" t="s">
        <v>9</v>
      </c>
      <c r="M61" s="7">
        <v>-27937.58591627741</v>
      </c>
      <c r="N61" s="7">
        <v>19098.329896051186</v>
      </c>
      <c r="O61" s="7">
        <v>-1.4628287430543259</v>
      </c>
      <c r="P61" s="38">
        <v>0.21734151231946003</v>
      </c>
      <c r="Q61" s="7">
        <v>-80963.050473621406</v>
      </c>
      <c r="R61" s="7">
        <v>25087.878641066585</v>
      </c>
      <c r="S61" s="7">
        <v>-80963.050473621406</v>
      </c>
      <c r="T61" s="7">
        <v>25087.878641066585</v>
      </c>
      <c r="U61" s="30"/>
    </row>
    <row r="62" spans="1:21" x14ac:dyDescent="0.45">
      <c r="A62" s="33"/>
      <c r="B62" s="7"/>
      <c r="C62" s="7"/>
      <c r="D62" s="7"/>
      <c r="E62" s="7"/>
      <c r="F62" s="7"/>
      <c r="G62" s="7"/>
      <c r="H62" s="7"/>
      <c r="I62" s="7"/>
      <c r="J62" s="35"/>
      <c r="L62" s="33"/>
      <c r="M62" s="7"/>
      <c r="N62" s="7"/>
      <c r="O62" s="7"/>
      <c r="P62" s="7"/>
      <c r="Q62" s="7"/>
      <c r="R62" s="7"/>
      <c r="S62" s="7"/>
      <c r="T62" s="7"/>
      <c r="U62" s="35"/>
    </row>
    <row r="65" spans="1:10" x14ac:dyDescent="0.45">
      <c r="A65" s="27" t="s">
        <v>54</v>
      </c>
      <c r="B65" s="16"/>
      <c r="C65" s="16"/>
      <c r="D65" s="16"/>
      <c r="E65" s="16"/>
      <c r="F65" s="16"/>
      <c r="G65" s="16"/>
      <c r="H65" s="16"/>
      <c r="I65" s="16"/>
      <c r="J65" s="28"/>
    </row>
    <row r="66" spans="1:10" x14ac:dyDescent="0.45">
      <c r="A66" s="29" t="s">
        <v>0</v>
      </c>
      <c r="B66" s="10" t="s">
        <v>10</v>
      </c>
      <c r="C66" t="s">
        <v>4</v>
      </c>
      <c r="J66" s="30"/>
    </row>
    <row r="67" spans="1:10" x14ac:dyDescent="0.45">
      <c r="A67" s="29">
        <v>2022</v>
      </c>
      <c r="B67">
        <v>64228</v>
      </c>
      <c r="C67" s="2">
        <v>366782122</v>
      </c>
      <c r="J67" s="30"/>
    </row>
    <row r="68" spans="1:10" x14ac:dyDescent="0.45">
      <c r="A68" s="29">
        <v>2021</v>
      </c>
      <c r="B68">
        <v>61779</v>
      </c>
      <c r="C68" s="2">
        <v>324808584</v>
      </c>
      <c r="J68" s="30"/>
    </row>
    <row r="69" spans="1:10" x14ac:dyDescent="0.45">
      <c r="A69" s="29">
        <v>2020</v>
      </c>
      <c r="B69">
        <v>55157</v>
      </c>
      <c r="C69" s="2">
        <v>297089228</v>
      </c>
      <c r="J69" s="30"/>
    </row>
    <row r="70" spans="1:10" x14ac:dyDescent="0.45">
      <c r="A70" s="29">
        <v>2019</v>
      </c>
      <c r="B70">
        <v>57890</v>
      </c>
      <c r="C70" s="2">
        <v>306885758</v>
      </c>
      <c r="J70" s="30"/>
    </row>
    <row r="71" spans="1:10" x14ac:dyDescent="0.45">
      <c r="A71" s="29">
        <v>2018</v>
      </c>
      <c r="B71">
        <v>55665</v>
      </c>
      <c r="C71" s="2">
        <v>270549405</v>
      </c>
      <c r="J71" s="30"/>
    </row>
    <row r="72" spans="1:10" x14ac:dyDescent="0.45">
      <c r="A72" s="29">
        <v>2017</v>
      </c>
      <c r="B72">
        <v>53250</v>
      </c>
      <c r="C72" s="2">
        <v>252498244</v>
      </c>
      <c r="J72" s="30"/>
    </row>
    <row r="73" spans="1:10" x14ac:dyDescent="0.45">
      <c r="A73" s="29"/>
      <c r="J73" s="30"/>
    </row>
    <row r="74" spans="1:10" x14ac:dyDescent="0.45">
      <c r="A74" s="29"/>
      <c r="J74" s="30"/>
    </row>
    <row r="75" spans="1:10" x14ac:dyDescent="0.45">
      <c r="A75" t="s">
        <v>55</v>
      </c>
      <c r="J75" s="30"/>
    </row>
    <row r="76" spans="1:10" x14ac:dyDescent="0.45">
      <c r="J76" s="30"/>
    </row>
    <row r="77" spans="1:10" x14ac:dyDescent="0.45">
      <c r="A77" s="9" t="s">
        <v>30</v>
      </c>
      <c r="B77" s="9"/>
      <c r="J77" s="30"/>
    </row>
    <row r="78" spans="1:10" x14ac:dyDescent="0.45">
      <c r="A78" t="s">
        <v>31</v>
      </c>
      <c r="B78">
        <v>0.94934762159116093</v>
      </c>
      <c r="J78" s="30"/>
    </row>
    <row r="79" spans="1:10" x14ac:dyDescent="0.45">
      <c r="A79" s="36" t="s">
        <v>32</v>
      </c>
      <c r="B79" s="36">
        <v>0.90126090662079417</v>
      </c>
      <c r="J79" s="30"/>
    </row>
    <row r="80" spans="1:10" x14ac:dyDescent="0.45">
      <c r="A80" t="s">
        <v>33</v>
      </c>
      <c r="B80">
        <v>0.87657613327599271</v>
      </c>
      <c r="J80" s="30"/>
    </row>
    <row r="81" spans="1:10" x14ac:dyDescent="0.45">
      <c r="A81" t="s">
        <v>34</v>
      </c>
      <c r="B81">
        <v>14224851.763179258</v>
      </c>
      <c r="J81" s="30"/>
    </row>
    <row r="82" spans="1:10" x14ac:dyDescent="0.45">
      <c r="A82" s="7" t="s">
        <v>35</v>
      </c>
      <c r="B82" s="7">
        <v>6</v>
      </c>
      <c r="J82" s="30"/>
    </row>
    <row r="83" spans="1:10" x14ac:dyDescent="0.45">
      <c r="J83" s="30"/>
    </row>
    <row r="84" spans="1:10" x14ac:dyDescent="0.45">
      <c r="A84" t="s">
        <v>36</v>
      </c>
      <c r="J84" s="30"/>
    </row>
    <row r="85" spans="1:10" x14ac:dyDescent="0.45">
      <c r="A85" s="8"/>
      <c r="B85" s="8" t="s">
        <v>37</v>
      </c>
      <c r="C85" s="8" t="s">
        <v>38</v>
      </c>
      <c r="D85" s="8" t="s">
        <v>39</v>
      </c>
      <c r="E85" s="8" t="s">
        <v>40</v>
      </c>
      <c r="F85" s="8" t="s">
        <v>41</v>
      </c>
      <c r="J85" s="30"/>
    </row>
    <row r="86" spans="1:10" x14ac:dyDescent="0.45">
      <c r="A86" t="s">
        <v>42</v>
      </c>
      <c r="B86">
        <v>1</v>
      </c>
      <c r="C86">
        <v>7387829910114638</v>
      </c>
      <c r="D86">
        <v>7387829910114638</v>
      </c>
      <c r="E86">
        <v>36.510803402235688</v>
      </c>
      <c r="F86">
        <v>3.7835166800307273E-3</v>
      </c>
      <c r="J86" s="30"/>
    </row>
    <row r="87" spans="1:10" x14ac:dyDescent="0.45">
      <c r="A87" t="s">
        <v>43</v>
      </c>
      <c r="B87">
        <v>4</v>
      </c>
      <c r="C87">
        <v>809385630737696.13</v>
      </c>
      <c r="D87">
        <v>202346407684424.03</v>
      </c>
      <c r="J87" s="30"/>
    </row>
    <row r="88" spans="1:10" x14ac:dyDescent="0.45">
      <c r="A88" s="7" t="s">
        <v>44</v>
      </c>
      <c r="B88" s="7">
        <v>5</v>
      </c>
      <c r="C88" s="7">
        <v>8197215540852334</v>
      </c>
      <c r="D88" s="7"/>
      <c r="E88" s="7"/>
      <c r="F88" s="7"/>
      <c r="J88" s="30"/>
    </row>
    <row r="89" spans="1:10" x14ac:dyDescent="0.45">
      <c r="J89" s="30"/>
    </row>
    <row r="90" spans="1:10" x14ac:dyDescent="0.45">
      <c r="A90" s="8"/>
      <c r="B90" s="8" t="s">
        <v>45</v>
      </c>
      <c r="C90" s="8" t="s">
        <v>34</v>
      </c>
      <c r="D90" s="8" t="s">
        <v>46</v>
      </c>
      <c r="E90" s="8" t="s">
        <v>47</v>
      </c>
      <c r="F90" s="8" t="s">
        <v>48</v>
      </c>
      <c r="G90" s="8" t="s">
        <v>49</v>
      </c>
      <c r="H90" s="8" t="s">
        <v>50</v>
      </c>
      <c r="I90" s="8" t="s">
        <v>51</v>
      </c>
      <c r="J90" s="30"/>
    </row>
    <row r="91" spans="1:10" x14ac:dyDescent="0.45">
      <c r="A91" t="s">
        <v>52</v>
      </c>
      <c r="B91">
        <v>-224757525.12487268</v>
      </c>
      <c r="C91">
        <v>87551848.841910526</v>
      </c>
      <c r="D91">
        <v>-2.5671362523789751</v>
      </c>
      <c r="E91">
        <v>6.216677304482307E-2</v>
      </c>
      <c r="F91">
        <v>-467840427.29301226</v>
      </c>
      <c r="G91">
        <v>18325377.043266892</v>
      </c>
      <c r="H91">
        <v>-467840427.29301226</v>
      </c>
      <c r="I91">
        <v>18325377.043266892</v>
      </c>
      <c r="J91" s="30"/>
    </row>
    <row r="92" spans="1:10" x14ac:dyDescent="0.45">
      <c r="A92" s="7" t="s">
        <v>54</v>
      </c>
      <c r="B92" s="7">
        <v>9101.8409448808252</v>
      </c>
      <c r="C92" s="7">
        <v>1506.3245254189571</v>
      </c>
      <c r="D92" s="7">
        <v>6.0424170165783577</v>
      </c>
      <c r="E92" s="38">
        <v>3.7835166800307238E-3</v>
      </c>
      <c r="F92" s="7">
        <v>4919.6135894419722</v>
      </c>
      <c r="G92" s="7">
        <v>13284.068300319677</v>
      </c>
      <c r="H92" s="7">
        <v>4919.6135894419722</v>
      </c>
      <c r="I92" s="7">
        <v>13284.068300319677</v>
      </c>
      <c r="J92" s="30"/>
    </row>
    <row r="93" spans="1:10" x14ac:dyDescent="0.45">
      <c r="A93" s="33"/>
      <c r="B93" s="7"/>
      <c r="C93" s="7"/>
      <c r="D93" s="7"/>
      <c r="E93" s="7"/>
      <c r="F93" s="7"/>
      <c r="G93" s="7"/>
      <c r="H93" s="7"/>
      <c r="I93" s="7"/>
      <c r="J93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E3F0-94A2-5E42-A6C7-F7913C7DD8A3}">
  <dimension ref="A1:I29"/>
  <sheetViews>
    <sheetView workbookViewId="0"/>
  </sheetViews>
  <sheetFormatPr defaultRowHeight="14.25" x14ac:dyDescent="0.45"/>
  <sheetData>
    <row r="1" spans="1:2" x14ac:dyDescent="0.45">
      <c r="A1" s="25" t="s">
        <v>0</v>
      </c>
      <c r="B1" s="25" t="s">
        <v>56</v>
      </c>
    </row>
    <row r="2" spans="1:2" x14ac:dyDescent="0.45">
      <c r="A2" s="10">
        <v>2022</v>
      </c>
      <c r="B2" s="10">
        <v>31.763999999999999</v>
      </c>
    </row>
    <row r="3" spans="1:2" x14ac:dyDescent="0.45">
      <c r="A3" s="10">
        <v>2021</v>
      </c>
      <c r="B3" s="10">
        <v>32.978999999999999</v>
      </c>
    </row>
    <row r="4" spans="1:2" x14ac:dyDescent="0.45">
      <c r="A4" s="10">
        <v>2020</v>
      </c>
      <c r="B4" s="10">
        <v>33.261000000000003</v>
      </c>
    </row>
    <row r="5" spans="1:2" x14ac:dyDescent="0.45">
      <c r="A5" s="10">
        <v>2019</v>
      </c>
      <c r="B5" s="10">
        <v>31.844999999999999</v>
      </c>
    </row>
    <row r="6" spans="1:2" x14ac:dyDescent="0.45">
      <c r="A6" s="10">
        <v>2018</v>
      </c>
      <c r="B6" s="10">
        <v>29.672000000000001</v>
      </c>
    </row>
    <row r="7" spans="1:2" x14ac:dyDescent="0.45">
      <c r="A7" s="10">
        <v>2017</v>
      </c>
      <c r="B7" s="10">
        <v>31.056999999999999</v>
      </c>
    </row>
    <row r="12" spans="1:2" x14ac:dyDescent="0.45">
      <c r="A12" t="s">
        <v>29</v>
      </c>
    </row>
    <row r="14" spans="1:2" x14ac:dyDescent="0.45">
      <c r="A14" s="9" t="s">
        <v>30</v>
      </c>
      <c r="B14" s="9"/>
    </row>
    <row r="15" spans="1:2" x14ac:dyDescent="0.45">
      <c r="A15" t="s">
        <v>31</v>
      </c>
      <c r="B15">
        <v>0.45781553797646241</v>
      </c>
    </row>
    <row r="16" spans="1:2" x14ac:dyDescent="0.45">
      <c r="A16" t="s">
        <v>32</v>
      </c>
      <c r="B16">
        <v>0.2095950668126777</v>
      </c>
    </row>
    <row r="17" spans="1:9" x14ac:dyDescent="0.45">
      <c r="A17" t="s">
        <v>33</v>
      </c>
      <c r="B17">
        <v>1.1993833515847124E-2</v>
      </c>
    </row>
    <row r="18" spans="1:9" x14ac:dyDescent="0.45">
      <c r="A18" t="s">
        <v>34</v>
      </c>
      <c r="B18">
        <v>40246489.29375539</v>
      </c>
    </row>
    <row r="19" spans="1:9" x14ac:dyDescent="0.45">
      <c r="A19" s="7" t="s">
        <v>35</v>
      </c>
      <c r="B19" s="7">
        <v>6</v>
      </c>
    </row>
    <row r="21" spans="1:9" x14ac:dyDescent="0.45">
      <c r="A21" t="s">
        <v>36</v>
      </c>
    </row>
    <row r="22" spans="1:9" x14ac:dyDescent="0.45">
      <c r="A22" s="8"/>
      <c r="B22" s="8" t="s">
        <v>37</v>
      </c>
      <c r="C22" s="8" t="s">
        <v>38</v>
      </c>
      <c r="D22" s="8" t="s">
        <v>39</v>
      </c>
      <c r="E22" s="8" t="s">
        <v>40</v>
      </c>
      <c r="F22" s="8" t="s">
        <v>41</v>
      </c>
    </row>
    <row r="23" spans="1:9" x14ac:dyDescent="0.45">
      <c r="A23" t="s">
        <v>42</v>
      </c>
      <c r="B23">
        <v>1</v>
      </c>
      <c r="C23">
        <v>1718095938962865</v>
      </c>
      <c r="D23">
        <v>1718095938962865</v>
      </c>
      <c r="E23">
        <v>1.0606971592015844</v>
      </c>
      <c r="F23">
        <v>0.36125463217033577</v>
      </c>
    </row>
    <row r="24" spans="1:9" x14ac:dyDescent="0.45">
      <c r="A24" t="s">
        <v>43</v>
      </c>
      <c r="B24">
        <v>4</v>
      </c>
      <c r="C24">
        <v>6479119601889469</v>
      </c>
      <c r="D24">
        <v>1619779900472367.3</v>
      </c>
    </row>
    <row r="25" spans="1:9" x14ac:dyDescent="0.45">
      <c r="A25" s="7" t="s">
        <v>44</v>
      </c>
      <c r="B25" s="7">
        <v>5</v>
      </c>
      <c r="C25" s="7">
        <v>8197215540852334</v>
      </c>
      <c r="D25" s="7"/>
      <c r="E25" s="7"/>
      <c r="F25" s="7"/>
    </row>
    <row r="27" spans="1:9" x14ac:dyDescent="0.45">
      <c r="A27" s="8"/>
      <c r="B27" s="8" t="s">
        <v>45</v>
      </c>
      <c r="C27" s="8" t="s">
        <v>34</v>
      </c>
      <c r="D27" s="8" t="s">
        <v>46</v>
      </c>
      <c r="E27" s="8" t="s">
        <v>47</v>
      </c>
      <c r="F27" s="8" t="s">
        <v>48</v>
      </c>
      <c r="G27" s="8" t="s">
        <v>49</v>
      </c>
      <c r="H27" s="8" t="s">
        <v>50</v>
      </c>
      <c r="I27" s="8" t="s">
        <v>51</v>
      </c>
    </row>
    <row r="28" spans="1:9" x14ac:dyDescent="0.45">
      <c r="A28" t="s">
        <v>52</v>
      </c>
      <c r="B28">
        <v>-145843066.03147978</v>
      </c>
      <c r="C28">
        <v>436220431.87966061</v>
      </c>
      <c r="D28">
        <v>-0.33433341350620932</v>
      </c>
      <c r="E28">
        <v>0.75492286603861092</v>
      </c>
      <c r="F28">
        <v>-1356985148.911031</v>
      </c>
      <c r="G28">
        <v>1065299016.8480713</v>
      </c>
      <c r="H28">
        <v>-1356985148.911031</v>
      </c>
      <c r="I28">
        <v>1065299016.8480713</v>
      </c>
    </row>
    <row r="29" spans="1:9" x14ac:dyDescent="0.45">
      <c r="A29" s="7" t="s">
        <v>56</v>
      </c>
      <c r="B29" s="7">
        <v>14134221.878647478</v>
      </c>
      <c r="C29" s="7">
        <v>13723857.555524509</v>
      </c>
      <c r="D29" s="7">
        <v>1.0299015288859348</v>
      </c>
      <c r="E29" s="15">
        <v>0.36125463217033515</v>
      </c>
      <c r="F29" s="7">
        <v>-23969315.2558203</v>
      </c>
      <c r="G29" s="7">
        <v>52237759.013115257</v>
      </c>
      <c r="H29" s="7">
        <v>-23969315.2558203</v>
      </c>
      <c r="I29" s="7">
        <v>52237759.013115257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8082-571A-4E80-9BE1-380FB4775FD7}">
  <dimension ref="A1:E41"/>
  <sheetViews>
    <sheetView topLeftCell="D19" workbookViewId="0">
      <selection activeCell="D19" sqref="D19"/>
    </sheetView>
  </sheetViews>
  <sheetFormatPr defaultColWidth="8.86328125" defaultRowHeight="14.25" x14ac:dyDescent="0.45"/>
  <sheetData>
    <row r="1" spans="1:5" x14ac:dyDescent="0.45">
      <c r="A1" s="6" t="s">
        <v>57</v>
      </c>
      <c r="B1" s="6" t="s">
        <v>58</v>
      </c>
      <c r="C1" s="6" t="s">
        <v>59</v>
      </c>
      <c r="D1" s="6" t="s">
        <v>60</v>
      </c>
      <c r="E1" s="6" t="s">
        <v>61</v>
      </c>
    </row>
    <row r="2" spans="1:5" x14ac:dyDescent="0.45">
      <c r="A2" s="6">
        <v>2024</v>
      </c>
      <c r="B2" s="6" t="s">
        <v>62</v>
      </c>
      <c r="C2" s="6" t="s">
        <v>63</v>
      </c>
      <c r="D2" s="6">
        <v>1.01</v>
      </c>
      <c r="E2" s="6">
        <v>1.19</v>
      </c>
    </row>
    <row r="3" spans="1:5" x14ac:dyDescent="0.45">
      <c r="A3" s="6">
        <v>2024</v>
      </c>
      <c r="B3" s="6" t="s">
        <v>64</v>
      </c>
      <c r="C3" s="6" t="s">
        <v>63</v>
      </c>
      <c r="D3" s="6">
        <v>1.01</v>
      </c>
      <c r="E3" s="6">
        <v>1.19</v>
      </c>
    </row>
    <row r="4" spans="1:5" x14ac:dyDescent="0.45">
      <c r="A4" s="6">
        <v>2024</v>
      </c>
      <c r="B4" s="6" t="s">
        <v>65</v>
      </c>
      <c r="C4" s="6" t="s">
        <v>63</v>
      </c>
      <c r="D4" s="6">
        <v>1.01</v>
      </c>
      <c r="E4" s="6">
        <v>1.19</v>
      </c>
    </row>
    <row r="5" spans="1:5" x14ac:dyDescent="0.45">
      <c r="A5" s="6">
        <v>2024</v>
      </c>
      <c r="B5" s="6" t="s">
        <v>66</v>
      </c>
      <c r="C5" s="6" t="s">
        <v>63</v>
      </c>
      <c r="D5" s="6">
        <v>1.01</v>
      </c>
      <c r="E5" s="6">
        <v>1.19</v>
      </c>
    </row>
    <row r="6" spans="1:5" x14ac:dyDescent="0.45">
      <c r="A6" s="6">
        <v>2023</v>
      </c>
      <c r="B6" s="6" t="s">
        <v>62</v>
      </c>
      <c r="C6" s="6" t="s">
        <v>63</v>
      </c>
      <c r="D6" s="6">
        <v>1.01</v>
      </c>
      <c r="E6" s="6">
        <v>1.19</v>
      </c>
    </row>
    <row r="7" spans="1:5" x14ac:dyDescent="0.45">
      <c r="A7" s="6">
        <v>2023</v>
      </c>
      <c r="B7" s="6" t="s">
        <v>64</v>
      </c>
      <c r="C7" s="6" t="s">
        <v>63</v>
      </c>
      <c r="D7" s="6">
        <v>1.01</v>
      </c>
      <c r="E7" s="6">
        <v>1.19</v>
      </c>
    </row>
    <row r="8" spans="1:5" x14ac:dyDescent="0.45">
      <c r="A8" s="6">
        <v>2023</v>
      </c>
      <c r="B8" s="6" t="s">
        <v>65</v>
      </c>
      <c r="C8" s="6" t="s">
        <v>63</v>
      </c>
      <c r="D8" s="6">
        <v>1.01</v>
      </c>
      <c r="E8" s="6">
        <v>1.19</v>
      </c>
    </row>
    <row r="9" spans="1:5" x14ac:dyDescent="0.45">
      <c r="A9" s="6">
        <v>2023</v>
      </c>
      <c r="B9" s="6" t="s">
        <v>66</v>
      </c>
      <c r="C9" s="6" t="s">
        <v>63</v>
      </c>
      <c r="D9" s="6">
        <v>1.01</v>
      </c>
      <c r="E9" s="6">
        <v>1.19</v>
      </c>
    </row>
    <row r="10" spans="1:5" x14ac:dyDescent="0.45">
      <c r="A10" s="6">
        <v>2022</v>
      </c>
      <c r="B10" s="6" t="s">
        <v>62</v>
      </c>
      <c r="C10" s="6" t="s">
        <v>63</v>
      </c>
      <c r="D10" s="6">
        <v>1.01</v>
      </c>
      <c r="E10" s="6">
        <v>1.19</v>
      </c>
    </row>
    <row r="11" spans="1:5" x14ac:dyDescent="0.45">
      <c r="A11" s="6">
        <v>2022</v>
      </c>
      <c r="B11" s="6" t="s">
        <v>64</v>
      </c>
      <c r="C11" s="6" t="s">
        <v>63</v>
      </c>
      <c r="D11" s="6">
        <v>1.01</v>
      </c>
      <c r="E11" s="6">
        <v>1.19</v>
      </c>
    </row>
    <row r="12" spans="1:5" x14ac:dyDescent="0.45">
      <c r="A12" s="6">
        <v>2022</v>
      </c>
      <c r="B12" s="6" t="s">
        <v>65</v>
      </c>
      <c r="C12" s="6" t="s">
        <v>63</v>
      </c>
      <c r="D12" s="6">
        <v>1.01</v>
      </c>
      <c r="E12" s="6">
        <v>1.19</v>
      </c>
    </row>
    <row r="13" spans="1:5" x14ac:dyDescent="0.45">
      <c r="A13" s="6">
        <v>2022</v>
      </c>
      <c r="B13" s="6" t="s">
        <v>66</v>
      </c>
      <c r="C13" s="6" t="s">
        <v>63</v>
      </c>
      <c r="D13" s="6">
        <v>1.01</v>
      </c>
      <c r="E13" s="6">
        <v>1.19</v>
      </c>
    </row>
    <row r="14" spans="1:5" x14ac:dyDescent="0.45">
      <c r="A14" s="6">
        <v>2021</v>
      </c>
      <c r="B14" s="6" t="s">
        <v>62</v>
      </c>
      <c r="C14" s="6" t="s">
        <v>63</v>
      </c>
      <c r="D14" s="6">
        <v>1.01</v>
      </c>
      <c r="E14" s="6">
        <v>1.19</v>
      </c>
    </row>
    <row r="15" spans="1:5" x14ac:dyDescent="0.45">
      <c r="A15" s="6">
        <v>2021</v>
      </c>
      <c r="B15" s="6" t="s">
        <v>64</v>
      </c>
      <c r="C15" s="6" t="s">
        <v>63</v>
      </c>
      <c r="D15" s="6">
        <v>1.01</v>
      </c>
      <c r="E15" s="6">
        <v>1.19</v>
      </c>
    </row>
    <row r="16" spans="1:5" x14ac:dyDescent="0.45">
      <c r="A16" s="6">
        <v>2021</v>
      </c>
      <c r="B16" s="6" t="s">
        <v>65</v>
      </c>
      <c r="C16" s="6" t="s">
        <v>63</v>
      </c>
      <c r="D16" s="6">
        <v>1.01</v>
      </c>
      <c r="E16" s="6">
        <v>1.19</v>
      </c>
    </row>
    <row r="17" spans="1:5" x14ac:dyDescent="0.45">
      <c r="A17" s="6">
        <v>2021</v>
      </c>
      <c r="B17" s="6" t="s">
        <v>66</v>
      </c>
      <c r="C17" s="6" t="s">
        <v>63</v>
      </c>
      <c r="D17" s="6">
        <v>1.01</v>
      </c>
      <c r="E17" s="6">
        <v>1.19</v>
      </c>
    </row>
    <row r="18" spans="1:5" x14ac:dyDescent="0.45">
      <c r="A18" s="6">
        <v>2020</v>
      </c>
      <c r="B18" s="6" t="s">
        <v>62</v>
      </c>
      <c r="C18" s="6" t="s">
        <v>63</v>
      </c>
      <c r="D18" s="6">
        <v>0.78</v>
      </c>
      <c r="E18" s="6">
        <v>1.01</v>
      </c>
    </row>
    <row r="19" spans="1:5" x14ac:dyDescent="0.45">
      <c r="A19" s="6">
        <v>2020</v>
      </c>
      <c r="B19" s="6" t="s">
        <v>64</v>
      </c>
      <c r="C19" s="6" t="s">
        <v>63</v>
      </c>
      <c r="D19" s="6">
        <v>1.01</v>
      </c>
      <c r="E19" s="6">
        <v>1.19</v>
      </c>
    </row>
    <row r="20" spans="1:5" x14ac:dyDescent="0.45">
      <c r="A20" s="6">
        <v>2020</v>
      </c>
      <c r="B20" s="6" t="s">
        <v>65</v>
      </c>
      <c r="C20" s="6" t="s">
        <v>63</v>
      </c>
      <c r="D20" s="6">
        <v>1.01</v>
      </c>
      <c r="E20" s="6">
        <v>1.19</v>
      </c>
    </row>
    <row r="21" spans="1:5" x14ac:dyDescent="0.45">
      <c r="A21" s="6">
        <v>2020</v>
      </c>
      <c r="B21" s="6" t="s">
        <v>66</v>
      </c>
      <c r="C21" s="6" t="s">
        <v>63</v>
      </c>
      <c r="D21" s="6">
        <v>1.01</v>
      </c>
      <c r="E21" s="6">
        <v>1.19</v>
      </c>
    </row>
    <row r="22" spans="1:5" x14ac:dyDescent="0.45">
      <c r="A22" s="6">
        <v>2019</v>
      </c>
      <c r="B22" s="6" t="s">
        <v>62</v>
      </c>
      <c r="C22" s="6" t="s">
        <v>63</v>
      </c>
      <c r="D22" s="6">
        <v>1.01</v>
      </c>
      <c r="E22" s="6">
        <v>1.19</v>
      </c>
    </row>
    <row r="23" spans="1:5" x14ac:dyDescent="0.45">
      <c r="A23" s="6">
        <v>2019</v>
      </c>
      <c r="B23" s="6" t="s">
        <v>64</v>
      </c>
      <c r="C23" s="6" t="s">
        <v>63</v>
      </c>
      <c r="D23" s="6">
        <v>1.01</v>
      </c>
      <c r="E23" s="6">
        <v>1.19</v>
      </c>
    </row>
    <row r="24" spans="1:5" x14ac:dyDescent="0.45">
      <c r="A24" s="6">
        <v>2019</v>
      </c>
      <c r="B24" s="6" t="s">
        <v>65</v>
      </c>
      <c r="C24" s="6" t="s">
        <v>63</v>
      </c>
      <c r="D24" s="6">
        <v>1.01</v>
      </c>
      <c r="E24" s="6">
        <v>1.19</v>
      </c>
    </row>
    <row r="25" spans="1:5" x14ac:dyDescent="0.45">
      <c r="A25" s="6">
        <v>2019</v>
      </c>
      <c r="B25" s="6" t="s">
        <v>66</v>
      </c>
      <c r="C25" s="6" t="s">
        <v>63</v>
      </c>
      <c r="D25" s="6">
        <v>1.01</v>
      </c>
      <c r="E25" s="6">
        <v>1.19</v>
      </c>
    </row>
    <row r="26" spans="1:5" x14ac:dyDescent="0.45">
      <c r="A26" s="6">
        <v>2018</v>
      </c>
      <c r="B26" s="6" t="s">
        <v>62</v>
      </c>
      <c r="C26" s="6" t="s">
        <v>63</v>
      </c>
      <c r="D26" s="6">
        <v>1.01</v>
      </c>
      <c r="E26" s="6">
        <v>1.19</v>
      </c>
    </row>
    <row r="27" spans="1:5" x14ac:dyDescent="0.45">
      <c r="A27" s="6">
        <v>2018</v>
      </c>
      <c r="B27" s="6" t="s">
        <v>64</v>
      </c>
      <c r="C27" s="6" t="s">
        <v>63</v>
      </c>
      <c r="D27" s="6">
        <v>1.01</v>
      </c>
      <c r="E27" s="6">
        <v>1.19</v>
      </c>
    </row>
    <row r="28" spans="1:5" x14ac:dyDescent="0.45">
      <c r="A28" s="6">
        <v>2018</v>
      </c>
      <c r="B28" s="6" t="s">
        <v>65</v>
      </c>
      <c r="C28" s="6" t="s">
        <v>63</v>
      </c>
      <c r="D28" s="6">
        <v>1.01</v>
      </c>
      <c r="E28" s="6">
        <v>1.19</v>
      </c>
    </row>
    <row r="29" spans="1:5" x14ac:dyDescent="0.45">
      <c r="A29" s="6">
        <v>2018</v>
      </c>
      <c r="B29" s="6" t="s">
        <v>66</v>
      </c>
      <c r="C29" s="6" t="s">
        <v>63</v>
      </c>
      <c r="D29" s="6">
        <v>1.01</v>
      </c>
      <c r="E29" s="6">
        <v>1.19</v>
      </c>
    </row>
    <row r="30" spans="1:5" x14ac:dyDescent="0.45">
      <c r="A30" s="6">
        <v>2017</v>
      </c>
      <c r="B30" s="6" t="s">
        <v>62</v>
      </c>
      <c r="C30" s="6" t="s">
        <v>63</v>
      </c>
      <c r="D30" s="6">
        <v>1.01</v>
      </c>
      <c r="E30" s="6">
        <v>1.19</v>
      </c>
    </row>
    <row r="31" spans="1:5" x14ac:dyDescent="0.45">
      <c r="A31" s="6">
        <v>2017</v>
      </c>
      <c r="B31" s="6" t="s">
        <v>64</v>
      </c>
      <c r="C31" s="6" t="s">
        <v>63</v>
      </c>
      <c r="D31" s="6">
        <v>1.01</v>
      </c>
      <c r="E31" s="6">
        <v>1.19</v>
      </c>
    </row>
    <row r="32" spans="1:5" x14ac:dyDescent="0.45">
      <c r="A32" s="6">
        <v>2017</v>
      </c>
      <c r="B32" s="6" t="s">
        <v>65</v>
      </c>
      <c r="C32" s="6" t="s">
        <v>63</v>
      </c>
      <c r="D32" s="6">
        <v>1.01</v>
      </c>
      <c r="E32" s="6">
        <v>1.19</v>
      </c>
    </row>
    <row r="33" spans="1:5" x14ac:dyDescent="0.45">
      <c r="A33" s="6">
        <v>2017</v>
      </c>
      <c r="B33" s="6" t="s">
        <v>66</v>
      </c>
      <c r="C33" s="6" t="s">
        <v>63</v>
      </c>
      <c r="D33" s="6">
        <v>1.01</v>
      </c>
      <c r="E33" s="6">
        <v>1.19</v>
      </c>
    </row>
    <row r="34" spans="1:5" x14ac:dyDescent="0.45">
      <c r="A34" s="6">
        <v>2016</v>
      </c>
      <c r="B34" s="6" t="s">
        <v>62</v>
      </c>
      <c r="C34" s="6" t="s">
        <v>63</v>
      </c>
      <c r="D34" s="6">
        <v>1.19</v>
      </c>
      <c r="E34" s="6">
        <v>1.37</v>
      </c>
    </row>
    <row r="35" spans="1:5" x14ac:dyDescent="0.45">
      <c r="A35" s="6">
        <v>2016</v>
      </c>
      <c r="B35" s="6" t="s">
        <v>64</v>
      </c>
      <c r="C35" s="6" t="s">
        <v>63</v>
      </c>
      <c r="D35" s="6">
        <v>1.01</v>
      </c>
      <c r="E35" s="6">
        <v>1.19</v>
      </c>
    </row>
    <row r="36" spans="1:5" x14ac:dyDescent="0.45">
      <c r="A36" s="6">
        <v>2016</v>
      </c>
      <c r="B36" s="6" t="s">
        <v>65</v>
      </c>
      <c r="C36" s="6" t="s">
        <v>63</v>
      </c>
      <c r="D36" s="6">
        <v>1.19</v>
      </c>
      <c r="E36" s="6">
        <v>1.37</v>
      </c>
    </row>
    <row r="37" spans="1:5" x14ac:dyDescent="0.45">
      <c r="A37" s="6">
        <v>2016</v>
      </c>
      <c r="B37" s="6" t="s">
        <v>66</v>
      </c>
      <c r="C37" s="6" t="s">
        <v>63</v>
      </c>
      <c r="D37" s="6">
        <v>1.19</v>
      </c>
      <c r="E37" s="6">
        <v>1.37</v>
      </c>
    </row>
    <row r="38" spans="1:5" x14ac:dyDescent="0.45">
      <c r="A38" s="6">
        <v>2015</v>
      </c>
      <c r="B38" s="6" t="s">
        <v>62</v>
      </c>
      <c r="C38" s="6" t="s">
        <v>63</v>
      </c>
      <c r="D38" s="6">
        <v>1.19</v>
      </c>
      <c r="E38" s="6">
        <v>1.37</v>
      </c>
    </row>
    <row r="39" spans="1:5" x14ac:dyDescent="0.45">
      <c r="A39" s="6">
        <v>2015</v>
      </c>
      <c r="B39" s="6" t="s">
        <v>64</v>
      </c>
      <c r="C39" s="6" t="s">
        <v>63</v>
      </c>
      <c r="D39" s="6">
        <v>1.19</v>
      </c>
      <c r="E39" s="6">
        <v>1.37</v>
      </c>
    </row>
    <row r="40" spans="1:5" x14ac:dyDescent="0.45">
      <c r="A40" s="6">
        <v>2015</v>
      </c>
      <c r="B40" s="6" t="s">
        <v>65</v>
      </c>
      <c r="C40" s="6" t="s">
        <v>63</v>
      </c>
      <c r="D40" s="6">
        <v>1.19</v>
      </c>
      <c r="E40" s="6">
        <v>1.37</v>
      </c>
    </row>
    <row r="41" spans="1:5" x14ac:dyDescent="0.45">
      <c r="A41" s="6">
        <v>2015</v>
      </c>
      <c r="B41" s="6" t="s">
        <v>66</v>
      </c>
      <c r="C41" s="6" t="s">
        <v>63</v>
      </c>
      <c r="D41" s="6">
        <v>1.19</v>
      </c>
      <c r="E41" s="6">
        <v>1.37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335D-55C6-F84F-BBD7-77FC2D3BFCA6}">
  <dimension ref="A1:I19"/>
  <sheetViews>
    <sheetView zoomScale="139" workbookViewId="0">
      <selection activeCell="E19" sqref="E19"/>
    </sheetView>
  </sheetViews>
  <sheetFormatPr defaultColWidth="11.3984375" defaultRowHeight="14.25" x14ac:dyDescent="0.45"/>
  <sheetData>
    <row r="1" spans="1:9" x14ac:dyDescent="0.45">
      <c r="A1" t="s">
        <v>29</v>
      </c>
    </row>
    <row r="2" spans="1:9" ht="14.65" thickBot="1" x14ac:dyDescent="0.5"/>
    <row r="3" spans="1:9" x14ac:dyDescent="0.45">
      <c r="A3" s="9" t="s">
        <v>30</v>
      </c>
      <c r="B3" s="9"/>
    </row>
    <row r="4" spans="1:9" x14ac:dyDescent="0.45">
      <c r="A4" t="s">
        <v>31</v>
      </c>
      <c r="B4">
        <v>0.96408312455580492</v>
      </c>
    </row>
    <row r="5" spans="1:9" x14ac:dyDescent="0.45">
      <c r="A5" t="s">
        <v>32</v>
      </c>
      <c r="B5">
        <v>0.92945627105328366</v>
      </c>
    </row>
    <row r="6" spans="1:9" x14ac:dyDescent="0.45">
      <c r="A6" t="s">
        <v>33</v>
      </c>
      <c r="B6">
        <v>0.8824271184221395</v>
      </c>
    </row>
    <row r="7" spans="1:9" x14ac:dyDescent="0.45">
      <c r="A7" t="s">
        <v>34</v>
      </c>
      <c r="B7">
        <v>13883589.248121899</v>
      </c>
    </row>
    <row r="8" spans="1:9" ht="14.65" thickBot="1" x14ac:dyDescent="0.5">
      <c r="A8" s="7" t="s">
        <v>35</v>
      </c>
      <c r="B8" s="7">
        <v>6</v>
      </c>
    </row>
    <row r="10" spans="1:9" ht="14.65" thickBot="1" x14ac:dyDescent="0.5">
      <c r="A10" t="s">
        <v>36</v>
      </c>
    </row>
    <row r="11" spans="1:9" x14ac:dyDescent="0.45">
      <c r="A11" s="8"/>
      <c r="B11" s="8" t="s">
        <v>37</v>
      </c>
      <c r="C11" s="8" t="s">
        <v>38</v>
      </c>
      <c r="D11" s="8" t="s">
        <v>39</v>
      </c>
      <c r="E11" s="8" t="s">
        <v>40</v>
      </c>
      <c r="F11" s="8" t="s">
        <v>41</v>
      </c>
    </row>
    <row r="12" spans="1:9" x14ac:dyDescent="0.45">
      <c r="A12" t="s">
        <v>42</v>
      </c>
      <c r="B12">
        <v>2</v>
      </c>
      <c r="C12">
        <v>7618953389620636</v>
      </c>
      <c r="D12">
        <v>3809476694810318</v>
      </c>
      <c r="E12">
        <v>19.763406718022967</v>
      </c>
      <c r="F12">
        <v>1.8736463404563985E-2</v>
      </c>
    </row>
    <row r="13" spans="1:9" x14ac:dyDescent="0.45">
      <c r="A13" t="s">
        <v>43</v>
      </c>
      <c r="B13">
        <v>3</v>
      </c>
      <c r="C13">
        <v>578262151231698</v>
      </c>
      <c r="D13">
        <v>192754050410566</v>
      </c>
    </row>
    <row r="14" spans="1:9" ht="14.65" thickBot="1" x14ac:dyDescent="0.5">
      <c r="A14" s="7" t="s">
        <v>44</v>
      </c>
      <c r="B14" s="7">
        <v>5</v>
      </c>
      <c r="C14" s="7">
        <v>8197215540852334</v>
      </c>
      <c r="D14" s="7"/>
      <c r="E14" s="7"/>
      <c r="F14" s="7"/>
    </row>
    <row r="15" spans="1:9" ht="14.65" thickBot="1" x14ac:dyDescent="0.5"/>
    <row r="16" spans="1:9" x14ac:dyDescent="0.45">
      <c r="A16" s="8"/>
      <c r="B16" s="8" t="s">
        <v>45</v>
      </c>
      <c r="C16" s="8" t="s">
        <v>34</v>
      </c>
      <c r="D16" s="8" t="s">
        <v>46</v>
      </c>
      <c r="E16" s="8" t="s">
        <v>47</v>
      </c>
      <c r="F16" s="8" t="s">
        <v>48</v>
      </c>
      <c r="G16" s="8" t="s">
        <v>49</v>
      </c>
      <c r="H16" s="8" t="s">
        <v>50</v>
      </c>
      <c r="I16" s="8" t="s">
        <v>51</v>
      </c>
    </row>
    <row r="17" spans="1:9" x14ac:dyDescent="0.45">
      <c r="A17" t="s">
        <v>52</v>
      </c>
      <c r="B17">
        <v>-27969287250.264832</v>
      </c>
      <c r="C17">
        <v>18246045704.32896</v>
      </c>
      <c r="D17">
        <v>-1.5328958232100112</v>
      </c>
      <c r="E17">
        <v>0.22283446776988958</v>
      </c>
      <c r="F17">
        <v>-86036347988.04422</v>
      </c>
      <c r="G17">
        <v>30097773487.514561</v>
      </c>
      <c r="H17">
        <v>-86036347988.04422</v>
      </c>
      <c r="I17">
        <v>30097773487.514561</v>
      </c>
    </row>
    <row r="18" spans="1:9" x14ac:dyDescent="0.45">
      <c r="A18" t="s">
        <v>0</v>
      </c>
      <c r="B18">
        <v>13940630.283029994</v>
      </c>
      <c r="C18">
        <v>9103903.2756279744</v>
      </c>
      <c r="D18">
        <v>1.5312805794356805</v>
      </c>
      <c r="E18">
        <v>0.22320820121741</v>
      </c>
      <c r="F18">
        <v>-15032053.06015251</v>
      </c>
      <c r="G18">
        <v>42913313.6262125</v>
      </c>
      <c r="H18">
        <v>-15032053.06015251</v>
      </c>
      <c r="I18">
        <v>42913313.6262125</v>
      </c>
    </row>
    <row r="19" spans="1:9" ht="14.65" thickBot="1" x14ac:dyDescent="0.5">
      <c r="A19" s="7" t="s">
        <v>1</v>
      </c>
      <c r="B19" s="7">
        <v>2168.6307221234379</v>
      </c>
      <c r="C19" s="7">
        <v>2720.9818739516377</v>
      </c>
      <c r="D19" s="7">
        <v>0.79700300207217878</v>
      </c>
      <c r="E19" s="7">
        <v>0.48369741970834412</v>
      </c>
      <c r="F19" s="7">
        <v>-6490.7479893778946</v>
      </c>
      <c r="G19" s="7">
        <v>10828.009433624769</v>
      </c>
      <c r="H19" s="7">
        <v>-6490.7479893778946</v>
      </c>
      <c r="I19" s="7">
        <v>10828.009433624769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A714-CC1D-B245-8386-879EA2C72376}">
  <dimension ref="A1:I18"/>
  <sheetViews>
    <sheetView topLeftCell="A3" zoomScale="150" workbookViewId="0">
      <selection activeCell="E15" sqref="E15"/>
    </sheetView>
  </sheetViews>
  <sheetFormatPr defaultColWidth="11.3984375" defaultRowHeight="14.25" x14ac:dyDescent="0.45"/>
  <sheetData>
    <row r="1" spans="1:9" x14ac:dyDescent="0.45">
      <c r="A1" t="s">
        <v>29</v>
      </c>
    </row>
    <row r="2" spans="1:9" ht="14.65" thickBot="1" x14ac:dyDescent="0.5"/>
    <row r="3" spans="1:9" x14ac:dyDescent="0.45">
      <c r="A3" s="9" t="s">
        <v>30</v>
      </c>
      <c r="B3" s="9"/>
    </row>
    <row r="4" spans="1:9" x14ac:dyDescent="0.45">
      <c r="A4" t="s">
        <v>31</v>
      </c>
      <c r="B4">
        <v>0.93505016828478948</v>
      </c>
    </row>
    <row r="5" spans="1:9" x14ac:dyDescent="0.45">
      <c r="A5" t="s">
        <v>32</v>
      </c>
      <c r="B5">
        <v>0.87431881720941318</v>
      </c>
    </row>
    <row r="6" spans="1:9" x14ac:dyDescent="0.45">
      <c r="A6" t="s">
        <v>33</v>
      </c>
      <c r="B6">
        <v>0.84289852151176647</v>
      </c>
    </row>
    <row r="7" spans="1:9" x14ac:dyDescent="0.45">
      <c r="A7" t="s">
        <v>34</v>
      </c>
      <c r="B7">
        <v>16048642.814609757</v>
      </c>
    </row>
    <row r="8" spans="1:9" ht="14.65" thickBot="1" x14ac:dyDescent="0.5">
      <c r="A8" s="7" t="s">
        <v>35</v>
      </c>
      <c r="B8" s="7">
        <v>6</v>
      </c>
    </row>
    <row r="10" spans="1:9" ht="14.65" thickBot="1" x14ac:dyDescent="0.5">
      <c r="A10" t="s">
        <v>36</v>
      </c>
    </row>
    <row r="11" spans="1:9" x14ac:dyDescent="0.45">
      <c r="A11" s="8"/>
      <c r="B11" s="8" t="s">
        <v>37</v>
      </c>
      <c r="C11" s="8" t="s">
        <v>38</v>
      </c>
      <c r="D11" s="8" t="s">
        <v>39</v>
      </c>
      <c r="E11" s="8" t="s">
        <v>40</v>
      </c>
      <c r="F11" s="8" t="s">
        <v>41</v>
      </c>
    </row>
    <row r="12" spans="1:9" x14ac:dyDescent="0.45">
      <c r="A12" t="s">
        <v>42</v>
      </c>
      <c r="B12">
        <v>1</v>
      </c>
      <c r="C12">
        <v>7166979796088633</v>
      </c>
      <c r="D12">
        <v>7166979796088633</v>
      </c>
      <c r="E12">
        <v>27.826562347562412</v>
      </c>
      <c r="F12">
        <v>6.1907261559256965E-3</v>
      </c>
    </row>
    <row r="13" spans="1:9" x14ac:dyDescent="0.45">
      <c r="A13" t="s">
        <v>43</v>
      </c>
      <c r="B13">
        <v>4</v>
      </c>
      <c r="C13">
        <v>1030235744763701.4</v>
      </c>
      <c r="D13">
        <v>257558936190925.34</v>
      </c>
    </row>
    <row r="14" spans="1:9" ht="14.65" thickBot="1" x14ac:dyDescent="0.5">
      <c r="A14" s="7" t="s">
        <v>44</v>
      </c>
      <c r="B14" s="7">
        <v>5</v>
      </c>
      <c r="C14" s="7">
        <v>8197215540852334</v>
      </c>
      <c r="D14" s="7"/>
      <c r="E14" s="7"/>
      <c r="F14" s="7"/>
    </row>
    <row r="15" spans="1:9" ht="14.65" thickBot="1" x14ac:dyDescent="0.5"/>
    <row r="16" spans="1:9" x14ac:dyDescent="0.45">
      <c r="A16" s="8"/>
      <c r="B16" s="8" t="s">
        <v>45</v>
      </c>
      <c r="C16" s="8" t="s">
        <v>34</v>
      </c>
      <c r="D16" s="8" t="s">
        <v>46</v>
      </c>
      <c r="E16" s="8" t="s">
        <v>47</v>
      </c>
      <c r="F16" s="8" t="s">
        <v>48</v>
      </c>
      <c r="G16" s="8" t="s">
        <v>49</v>
      </c>
      <c r="H16" s="8" t="s">
        <v>50</v>
      </c>
      <c r="I16" s="8" t="s">
        <v>51</v>
      </c>
    </row>
    <row r="17" spans="1:9" x14ac:dyDescent="0.45">
      <c r="A17" t="s">
        <v>52</v>
      </c>
      <c r="B17">
        <v>-29598079.431101382</v>
      </c>
      <c r="C17">
        <v>63409479.842370033</v>
      </c>
      <c r="D17">
        <v>-0.46677688422424229</v>
      </c>
      <c r="E17">
        <v>0.66494948367899243</v>
      </c>
      <c r="F17">
        <v>-205651019.36258781</v>
      </c>
      <c r="G17">
        <v>146454860.50038505</v>
      </c>
      <c r="H17">
        <v>-205651019.36258781</v>
      </c>
      <c r="I17">
        <v>146454860.50038505</v>
      </c>
    </row>
    <row r="18" spans="1:9" ht="14.65" thickBot="1" x14ac:dyDescent="0.5">
      <c r="A18" s="7" t="s">
        <v>1</v>
      </c>
      <c r="B18" s="7">
        <v>6048.4915677723384</v>
      </c>
      <c r="C18" s="7">
        <v>1146.6141600244637</v>
      </c>
      <c r="D18" s="7">
        <v>5.2750888473619497</v>
      </c>
      <c r="E18" s="7">
        <v>6.1907261559256913E-3</v>
      </c>
      <c r="F18" s="7">
        <v>2864.9802956219369</v>
      </c>
      <c r="G18" s="7">
        <v>9232.0028399227394</v>
      </c>
      <c r="H18" s="7">
        <v>2864.9802956219369</v>
      </c>
      <c r="I18" s="7">
        <v>9232.0028399227394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05F8C-4E60-D442-912E-23D9BFC3021F}">
  <dimension ref="A1:I18"/>
  <sheetViews>
    <sheetView topLeftCell="A4" zoomScale="185" workbookViewId="0">
      <selection activeCell="H6" sqref="H6"/>
    </sheetView>
  </sheetViews>
  <sheetFormatPr defaultColWidth="11.3984375" defaultRowHeight="14.25" x14ac:dyDescent="0.45"/>
  <sheetData>
    <row r="1" spans="1:9" x14ac:dyDescent="0.45">
      <c r="A1" t="s">
        <v>29</v>
      </c>
    </row>
    <row r="2" spans="1:9" ht="14.65" thickBot="1" x14ac:dyDescent="0.5"/>
    <row r="3" spans="1:9" x14ac:dyDescent="0.45">
      <c r="A3" s="9" t="s">
        <v>30</v>
      </c>
      <c r="B3" s="9"/>
    </row>
    <row r="4" spans="1:9" x14ac:dyDescent="0.45">
      <c r="A4" t="s">
        <v>31</v>
      </c>
      <c r="B4">
        <v>0.95630512286710023</v>
      </c>
    </row>
    <row r="5" spans="1:9" x14ac:dyDescent="0.45">
      <c r="A5" t="s">
        <v>32</v>
      </c>
      <c r="B5">
        <v>0.91451948802185967</v>
      </c>
    </row>
    <row r="6" spans="1:9" x14ac:dyDescent="0.45">
      <c r="A6" t="s">
        <v>33</v>
      </c>
      <c r="B6">
        <v>0.89314936002732459</v>
      </c>
    </row>
    <row r="7" spans="1:9" x14ac:dyDescent="0.45">
      <c r="A7" t="s">
        <v>34</v>
      </c>
      <c r="B7">
        <v>13235389.881178664</v>
      </c>
    </row>
    <row r="8" spans="1:9" ht="14.65" thickBot="1" x14ac:dyDescent="0.5">
      <c r="A8" s="7" t="s">
        <v>35</v>
      </c>
      <c r="B8" s="7">
        <v>6</v>
      </c>
    </row>
    <row r="10" spans="1:9" ht="14.65" thickBot="1" x14ac:dyDescent="0.5">
      <c r="A10" t="s">
        <v>36</v>
      </c>
    </row>
    <row r="11" spans="1:9" x14ac:dyDescent="0.45">
      <c r="A11" s="8"/>
      <c r="B11" s="8" t="s">
        <v>37</v>
      </c>
      <c r="C11" s="8" t="s">
        <v>38</v>
      </c>
      <c r="D11" s="8" t="s">
        <v>39</v>
      </c>
      <c r="E11" s="8" t="s">
        <v>40</v>
      </c>
      <c r="F11" s="8" t="s">
        <v>41</v>
      </c>
    </row>
    <row r="12" spans="1:9" x14ac:dyDescent="0.45">
      <c r="A12" t="s">
        <v>42</v>
      </c>
      <c r="B12">
        <v>1</v>
      </c>
      <c r="C12">
        <v>7496513359625108</v>
      </c>
      <c r="D12">
        <v>7496513359625108</v>
      </c>
      <c r="E12">
        <v>42.794291557623175</v>
      </c>
      <c r="F12">
        <v>2.8221513779007092E-3</v>
      </c>
    </row>
    <row r="13" spans="1:9" x14ac:dyDescent="0.45">
      <c r="A13" t="s">
        <v>43</v>
      </c>
      <c r="B13">
        <v>4</v>
      </c>
      <c r="C13">
        <v>700702181227226.25</v>
      </c>
      <c r="D13">
        <v>175175545306806.56</v>
      </c>
    </row>
    <row r="14" spans="1:9" ht="14.65" thickBot="1" x14ac:dyDescent="0.5">
      <c r="A14" s="7" t="s">
        <v>44</v>
      </c>
      <c r="B14" s="7">
        <v>5</v>
      </c>
      <c r="C14" s="7">
        <v>8197215540852334</v>
      </c>
      <c r="D14" s="7"/>
      <c r="E14" s="7"/>
      <c r="F14" s="7"/>
    </row>
    <row r="15" spans="1:9" ht="14.65" thickBot="1" x14ac:dyDescent="0.5"/>
    <row r="16" spans="1:9" x14ac:dyDescent="0.45">
      <c r="A16" s="8"/>
      <c r="B16" s="8" t="s">
        <v>45</v>
      </c>
      <c r="C16" s="8" t="s">
        <v>34</v>
      </c>
      <c r="D16" s="8" t="s">
        <v>46</v>
      </c>
      <c r="E16" s="8" t="s">
        <v>47</v>
      </c>
      <c r="F16" s="8" t="s">
        <v>48</v>
      </c>
      <c r="G16" s="8" t="s">
        <v>49</v>
      </c>
      <c r="H16" s="8" t="s">
        <v>50</v>
      </c>
      <c r="I16" s="8" t="s">
        <v>51</v>
      </c>
    </row>
    <row r="17" spans="1:9" x14ac:dyDescent="0.45">
      <c r="A17" t="s">
        <v>52</v>
      </c>
      <c r="B17">
        <v>-41494800683.400009</v>
      </c>
      <c r="C17">
        <v>6389424276.2817898</v>
      </c>
      <c r="D17">
        <v>-6.494294147507631</v>
      </c>
      <c r="E17">
        <v>2.8994395472280812E-3</v>
      </c>
      <c r="F17">
        <v>-59234686440.314537</v>
      </c>
      <c r="G17">
        <v>-23754914926.485481</v>
      </c>
      <c r="H17">
        <v>-59234686440.314537</v>
      </c>
      <c r="I17">
        <v>-23754914926.485481</v>
      </c>
    </row>
    <row r="18" spans="1:9" ht="14.65" thickBot="1" x14ac:dyDescent="0.5">
      <c r="A18" s="7" t="s">
        <v>0</v>
      </c>
      <c r="B18" s="7">
        <v>20697154.200000003</v>
      </c>
      <c r="C18" s="7">
        <v>3163863.3283359357</v>
      </c>
      <c r="D18" s="7">
        <v>6.5417345985314324</v>
      </c>
      <c r="E18" s="7">
        <v>2.8221513779007044E-3</v>
      </c>
      <c r="F18" s="7">
        <v>11912861.348526895</v>
      </c>
      <c r="G18" s="7">
        <v>29481447.051473111</v>
      </c>
      <c r="H18" s="7">
        <v>11912861.348526895</v>
      </c>
      <c r="I18" s="7">
        <v>29481447.051473111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A2738-BC53-4018-BF3F-5C65E9B40F1B}">
  <dimension ref="A1:I20"/>
  <sheetViews>
    <sheetView workbookViewId="0"/>
  </sheetViews>
  <sheetFormatPr defaultRowHeight="14.25" x14ac:dyDescent="0.45"/>
  <cols>
    <col min="2" max="2" width="13" bestFit="1" customWidth="1"/>
    <col min="3" max="3" width="12.86328125" bestFit="1" customWidth="1"/>
    <col min="4" max="4" width="13" bestFit="1" customWidth="1"/>
    <col min="5" max="5" width="9.265625" bestFit="1" customWidth="1"/>
    <col min="6" max="6" width="13" bestFit="1" customWidth="1"/>
    <col min="7" max="7" width="12.59765625" bestFit="1" customWidth="1"/>
    <col min="8" max="8" width="13" bestFit="1" customWidth="1"/>
    <col min="9" max="9" width="12.59765625" bestFit="1" customWidth="1"/>
  </cols>
  <sheetData>
    <row r="1" spans="1:9" x14ac:dyDescent="0.45">
      <c r="A1" t="s">
        <v>29</v>
      </c>
    </row>
    <row r="3" spans="1:9" x14ac:dyDescent="0.45">
      <c r="A3" s="8" t="s">
        <v>30</v>
      </c>
      <c r="B3" s="8"/>
    </row>
    <row r="4" spans="1:9" x14ac:dyDescent="0.45">
      <c r="A4" t="s">
        <v>31</v>
      </c>
      <c r="B4">
        <v>0.97248044784574794</v>
      </c>
    </row>
    <row r="5" spans="1:9" x14ac:dyDescent="0.45">
      <c r="A5" t="s">
        <v>32</v>
      </c>
      <c r="B5">
        <v>0.94571822144226658</v>
      </c>
    </row>
    <row r="6" spans="1:9" x14ac:dyDescent="0.45">
      <c r="A6" t="s">
        <v>33</v>
      </c>
      <c r="B6">
        <v>0.86429555360566646</v>
      </c>
    </row>
    <row r="7" spans="1:9" x14ac:dyDescent="0.45">
      <c r="A7" t="s">
        <v>34</v>
      </c>
      <c r="B7">
        <v>14915754.067068774</v>
      </c>
    </row>
    <row r="8" spans="1:9" x14ac:dyDescent="0.45">
      <c r="A8" s="7" t="s">
        <v>35</v>
      </c>
      <c r="B8" s="7">
        <v>6</v>
      </c>
    </row>
    <row r="10" spans="1:9" x14ac:dyDescent="0.45">
      <c r="A10" t="s">
        <v>36</v>
      </c>
    </row>
    <row r="11" spans="1:9" x14ac:dyDescent="0.45">
      <c r="A11" s="8"/>
      <c r="B11" s="8" t="s">
        <v>37</v>
      </c>
      <c r="C11" s="8" t="s">
        <v>38</v>
      </c>
      <c r="D11" s="8" t="s">
        <v>39</v>
      </c>
      <c r="E11" s="8" t="s">
        <v>40</v>
      </c>
      <c r="F11" s="8" t="s">
        <v>41</v>
      </c>
    </row>
    <row r="12" spans="1:9" x14ac:dyDescent="0.45">
      <c r="A12" t="s">
        <v>42</v>
      </c>
      <c r="B12">
        <v>3</v>
      </c>
      <c r="C12">
        <v>7752256102073777</v>
      </c>
      <c r="D12">
        <v>2584085367357925.5</v>
      </c>
      <c r="E12">
        <v>11.614925506250223</v>
      </c>
      <c r="F12">
        <v>8.0307520475940322E-2</v>
      </c>
    </row>
    <row r="13" spans="1:9" x14ac:dyDescent="0.45">
      <c r="A13" t="s">
        <v>43</v>
      </c>
      <c r="B13">
        <v>2</v>
      </c>
      <c r="C13">
        <v>444959438778557.38</v>
      </c>
      <c r="D13">
        <v>222479719389278.69</v>
      </c>
    </row>
    <row r="14" spans="1:9" x14ac:dyDescent="0.45">
      <c r="A14" s="7" t="s">
        <v>44</v>
      </c>
      <c r="B14" s="7">
        <v>5</v>
      </c>
      <c r="C14" s="7">
        <v>8197215540852334</v>
      </c>
      <c r="D14" s="7"/>
      <c r="E14" s="7"/>
      <c r="F14" s="7"/>
    </row>
    <row r="16" spans="1:9" x14ac:dyDescent="0.45">
      <c r="A16" s="8"/>
      <c r="B16" s="8" t="s">
        <v>45</v>
      </c>
      <c r="C16" s="8" t="s">
        <v>34</v>
      </c>
      <c r="D16" s="8" t="s">
        <v>46</v>
      </c>
      <c r="E16" s="8" t="s">
        <v>47</v>
      </c>
      <c r="F16" s="8" t="s">
        <v>48</v>
      </c>
      <c r="G16" s="8" t="s">
        <v>49</v>
      </c>
      <c r="H16" s="8" t="s">
        <v>50</v>
      </c>
      <c r="I16" s="8" t="s">
        <v>51</v>
      </c>
    </row>
    <row r="17" spans="1:9" x14ac:dyDescent="0.45">
      <c r="A17" t="s">
        <v>52</v>
      </c>
      <c r="B17">
        <v>-268238665.13281715</v>
      </c>
      <c r="C17">
        <v>652164442.43622053</v>
      </c>
      <c r="D17">
        <v>-0.41130525934653356</v>
      </c>
      <c r="E17">
        <v>0.72073451331382865</v>
      </c>
      <c r="F17">
        <v>-3074275783.6265583</v>
      </c>
      <c r="G17">
        <v>2537798453.3609238</v>
      </c>
      <c r="H17">
        <v>-3074275783.6265583</v>
      </c>
      <c r="I17">
        <v>2537798453.3609238</v>
      </c>
    </row>
    <row r="18" spans="1:9" x14ac:dyDescent="0.45">
      <c r="A18" t="s">
        <v>1</v>
      </c>
      <c r="B18">
        <v>-1604.3888979461583</v>
      </c>
      <c r="C18">
        <v>10933.351830859057</v>
      </c>
      <c r="D18">
        <v>-0.14674263874119725</v>
      </c>
      <c r="E18">
        <v>0.89679140557663284</v>
      </c>
      <c r="F18">
        <v>-48646.804998303174</v>
      </c>
      <c r="G18">
        <v>45438.027202410864</v>
      </c>
      <c r="H18">
        <v>-48646.804998303174</v>
      </c>
      <c r="I18">
        <v>45438.027202410864</v>
      </c>
    </row>
    <row r="19" spans="1:9" x14ac:dyDescent="0.45">
      <c r="A19" t="s">
        <v>6</v>
      </c>
      <c r="B19">
        <v>-605641586.99401724</v>
      </c>
      <c r="C19">
        <v>1690157528.3810866</v>
      </c>
      <c r="D19">
        <v>-0.35833440186733934</v>
      </c>
      <c r="E19">
        <v>0.75438124938085183</v>
      </c>
      <c r="F19">
        <v>-7877802490.1895065</v>
      </c>
      <c r="G19">
        <v>6666519316.2014713</v>
      </c>
      <c r="H19">
        <v>-7877802490.1895065</v>
      </c>
      <c r="I19">
        <v>6666519316.2014713</v>
      </c>
    </row>
    <row r="20" spans="1:9" x14ac:dyDescent="0.45">
      <c r="A20" s="7" t="s">
        <v>7</v>
      </c>
      <c r="B20" s="7">
        <v>2602294.4369387371</v>
      </c>
      <c r="C20" s="7">
        <v>4520000.2745011998</v>
      </c>
      <c r="D20" s="7">
        <v>0.5757288227655939</v>
      </c>
      <c r="E20" s="7">
        <v>0.6229459194110718</v>
      </c>
      <c r="F20" s="7">
        <v>-16845697.082612175</v>
      </c>
      <c r="G20" s="7">
        <v>22050285.956489649</v>
      </c>
      <c r="H20" s="7">
        <v>-16845697.082612175</v>
      </c>
      <c r="I20" s="7">
        <v>22050285.956489649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Calculations</vt:lpstr>
      <vt:lpstr>Accepted Variables </vt:lpstr>
      <vt:lpstr>Rejected Variables</vt:lpstr>
      <vt:lpstr>debt2income</vt:lpstr>
      <vt:lpstr>Year and Eligibles</vt:lpstr>
      <vt:lpstr>Eligibles and Payments</vt:lpstr>
      <vt:lpstr>Year and Payments</vt:lpstr>
      <vt:lpstr>Sheet6</vt:lpstr>
      <vt:lpstr>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Nate Pedigo</dc:creator>
  <cp:keywords/>
  <dc:description/>
  <cp:lastModifiedBy>Nate Pedigo</cp:lastModifiedBy>
  <cp:revision/>
  <dcterms:created xsi:type="dcterms:W3CDTF">2025-09-03T19:07:12Z</dcterms:created>
  <dcterms:modified xsi:type="dcterms:W3CDTF">2025-09-21T19:37:03Z</dcterms:modified>
  <cp:category/>
  <cp:contentStatus/>
</cp:coreProperties>
</file>