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mc:Ignorable="x15 xr">
  <fileVersion appName="xl" lastEdited="6" lowestEdited="4" rupBuild="14420"/>
  <workbookPr filterPrivacy="1" defaultThemeVersion="124226"/>
  <xr:revisionPtr revIDLastSave="43" documentId="{EE85A8F0-EDB9-4BE5-8D07-C69622293774}"/>
  <bookViews>
    <workbookView xWindow="0" yWindow="0" windowWidth="19200" windowHeight="6470"/>
  </bookViews>
  <sheets>
    <sheet name="Подробное описание сущностей" sheetId="2" r:id="rId1"/>
    <sheet name="Проверки" sheetId="3" r:id="rId2"/>
  </sheets>
  <calcPr calcId="162912"/>
</workbook>
</file>

<file path=xl/calcChain.xml><?xml version="1.0" encoding="utf-8"?>
<calcChain xmlns="http://schemas.openxmlformats.org/spreadsheetml/2006/main">
  <c r="H99" i="2" l="1"/>
  <c r="H16" i="2"/>
  <c r="H102" i="2"/>
  <c r="H101" i="2"/>
  <c r="H98" i="2"/>
  <c r="H97" i="2"/>
  <c r="H96" i="2"/>
  <c r="H89" i="2"/>
  <c r="H93" i="2"/>
  <c r="H92" i="2"/>
  <c r="H90" i="2"/>
  <c r="H88" i="2"/>
  <c r="H87" i="2"/>
  <c r="H86" i="2"/>
  <c r="E58" i="2"/>
  <c r="D57" i="2"/>
  <c r="J79" i="2"/>
  <c r="I79" i="2"/>
  <c r="J78" i="2"/>
  <c r="I78" i="2"/>
  <c r="E59" i="2"/>
  <c r="D59" i="2"/>
  <c r="H83" i="2"/>
  <c r="H82" i="2"/>
  <c r="H80" i="2"/>
  <c r="H79" i="2"/>
  <c r="H78" i="2"/>
  <c r="J77" i="2"/>
  <c r="H77" i="2"/>
  <c r="H65" i="2"/>
  <c r="H64" i="2"/>
  <c r="H57" i="2"/>
  <c r="H56" i="2"/>
  <c r="I73" i="2"/>
  <c r="I72" i="2"/>
  <c r="I71" i="2"/>
  <c r="I70" i="2"/>
  <c r="I69" i="2"/>
  <c r="H71" i="2"/>
  <c r="H74" i="2"/>
  <c r="H73" i="2"/>
  <c r="H70" i="2"/>
  <c r="H69" i="2"/>
  <c r="J68" i="2"/>
  <c r="H68" i="2"/>
  <c r="H58" i="2"/>
  <c r="H59" i="2"/>
  <c r="H62" i="2"/>
  <c r="H61" i="2"/>
  <c r="H60" i="2"/>
  <c r="H55" i="2"/>
  <c r="I36" i="2"/>
  <c r="I37" i="2"/>
  <c r="I35" i="2"/>
  <c r="K34" i="2"/>
  <c r="J34" i="2"/>
  <c r="H37" i="2"/>
  <c r="H38" i="2"/>
  <c r="H7" i="2"/>
  <c r="H4" i="2"/>
  <c r="H6" i="2"/>
  <c r="H3" i="2"/>
  <c r="H2" i="2"/>
  <c r="H18" i="2"/>
  <c r="H20" i="2"/>
  <c r="H49" i="2"/>
  <c r="H48" i="2"/>
  <c r="H47" i="2"/>
  <c r="H46" i="2"/>
  <c r="H45" i="2"/>
  <c r="H52" i="2"/>
  <c r="H36" i="2"/>
  <c r="H35" i="2"/>
  <c r="H19" i="2"/>
  <c r="H17" i="2"/>
  <c r="H15" i="2"/>
  <c r="H14" i="2"/>
  <c r="H13" i="2"/>
  <c r="H12" i="2"/>
  <c r="H11" i="2"/>
  <c r="H44" i="2"/>
  <c r="H34" i="2"/>
  <c r="H22" i="2"/>
  <c r="H41" i="2"/>
  <c r="H51" i="2"/>
  <c r="H40" i="2"/>
  <c r="H23" i="2"/>
</calcChain>
</file>

<file path=xl/sharedStrings.xml><?xml version="1.0" encoding="utf-8"?>
<sst xmlns="http://schemas.openxmlformats.org/spreadsheetml/2006/main" count="217" uniqueCount="109">
  <si>
    <t>Поле</t>
  </si>
  <si>
    <t>Тип данных</t>
  </si>
  <si>
    <t>Наименование</t>
  </si>
  <si>
    <t>id</t>
  </si>
  <si>
    <t>name</t>
  </si>
  <si>
    <t>Примечение</t>
  </si>
  <si>
    <t>Значения</t>
  </si>
  <si>
    <t>ИД</t>
  </si>
  <si>
    <t>boolean</t>
  </si>
  <si>
    <t>bigint</t>
  </si>
  <si>
    <t>smallint</t>
  </si>
  <si>
    <t>Имя в БД/cущноcти</t>
  </si>
  <si>
    <t>character varying</t>
  </si>
  <si>
    <t>Содержание</t>
  </si>
  <si>
    <t>справочник</t>
  </si>
  <si>
    <t>Пользователи</t>
  </si>
  <si>
    <t>Роли пользователей</t>
  </si>
  <si>
    <t>Имя</t>
  </si>
  <si>
    <t>Фамилия</t>
  </si>
  <si>
    <t>surname</t>
  </si>
  <si>
    <t>Отчество</t>
  </si>
  <si>
    <t>patronymic</t>
  </si>
  <si>
    <t>массов Идов в виде строки</t>
  </si>
  <si>
    <t>Хэш пароля</t>
  </si>
  <si>
    <t>passHash</t>
  </si>
  <si>
    <t>администратор</t>
  </si>
  <si>
    <t>Organisation</t>
  </si>
  <si>
    <t>UserRole</t>
  </si>
  <si>
    <t>UserData</t>
  </si>
  <si>
    <t>Юридический адрес</t>
  </si>
  <si>
    <t>legalAddress</t>
  </si>
  <si>
    <t>ОГРН</t>
  </si>
  <si>
    <t>ogrn</t>
  </si>
  <si>
    <t>Выполнение</t>
  </si>
  <si>
    <t>заполняемая</t>
  </si>
  <si>
    <t>Имя пользователя</t>
  </si>
  <si>
    <t>login</t>
  </si>
  <si>
    <t>не учитывать регистр</t>
  </si>
  <si>
    <t>пользователь может быть отключен в целом по системе</t>
  </si>
  <si>
    <t>прим 2</t>
  </si>
  <si>
    <t>прим 1</t>
  </si>
  <si>
    <t>Формат строки с правами</t>
  </si>
  <si>
    <t>пример строки с правами</t>
  </si>
  <si>
    <t>Права</t>
  </si>
  <si>
    <t>roleString</t>
  </si>
  <si>
    <t>см. формат строки с правами</t>
  </si>
  <si>
    <t>ручной ввод</t>
  </si>
  <si>
    <t>заполнение</t>
  </si>
  <si>
    <t>sequence</t>
  </si>
  <si>
    <t>seq_name</t>
  </si>
  <si>
    <t>character varying(50)</t>
  </si>
  <si>
    <t>seq_count</t>
  </si>
  <si>
    <t>numeric(38,0)</t>
  </si>
  <si>
    <t>Вид:Общая</t>
  </si>
  <si>
    <t>kind_global</t>
  </si>
  <si>
    <t>проверка</t>
  </si>
  <si>
    <t>true</t>
  </si>
  <si>
    <t>false</t>
  </si>
  <si>
    <t>прим 0</t>
  </si>
  <si>
    <t>пользователь может иметь несколько ролей (общих или местных)</t>
  </si>
  <si>
    <t>к каждой местной роли должны быть привязаны одно или несколько учреждений</t>
  </si>
  <si>
    <t>1:1625,1314,151;2;3:14,16;</t>
  </si>
  <si>
    <t>ид_роли1(местн):ид_учр1,ид_учр2,…ид_учрN;ид_роли2(местн):ид_учр1,ид_учр2,…ид_учрN;ид_роли(общ);…</t>
  </si>
  <si>
    <t>Действующий</t>
  </si>
  <si>
    <t>active</t>
  </si>
  <si>
    <t>Сущность</t>
  </si>
  <si>
    <t>Действие</t>
  </si>
  <si>
    <t>Время</t>
  </si>
  <si>
    <t>Logs</t>
  </si>
  <si>
    <t>Журнал действий</t>
  </si>
  <si>
    <t>ИД экземпляра</t>
  </si>
  <si>
    <t>idofinstance</t>
  </si>
  <si>
    <t>action</t>
  </si>
  <si>
    <t>timeofaction</t>
  </si>
  <si>
    <t>ИД пользователя</t>
  </si>
  <si>
    <t>idofuser</t>
  </si>
  <si>
    <t>timestamp</t>
  </si>
  <si>
    <t>Действия журналирования</t>
  </si>
  <si>
    <t>Action</t>
  </si>
  <si>
    <t>Добавление</t>
  </si>
  <si>
    <t>Изменение</t>
  </si>
  <si>
    <t>Удаление</t>
  </si>
  <si>
    <t>Отключение</t>
  </si>
  <si>
    <t>Включение</t>
  </si>
  <si>
    <t>Поля: предыдущие значения</t>
  </si>
  <si>
    <t>field_prewcontent</t>
  </si>
  <si>
    <t>Сущности журналирования</t>
  </si>
  <si>
    <t>Entity</t>
  </si>
  <si>
    <t>entity</t>
  </si>
  <si>
    <t>Учреждение</t>
  </si>
  <si>
    <t>INSERT INTO sequence (seq_name, seq_count) VALUES ('SEQ_GEN', 50);</t>
  </si>
  <si>
    <t>Данные</t>
  </si>
  <si>
    <t>Хэш</t>
  </si>
  <si>
    <t>hash</t>
  </si>
  <si>
    <t>bytes</t>
  </si>
  <si>
    <t>FilesMeta</t>
  </si>
  <si>
    <t>FilesData</t>
  </si>
  <si>
    <t>contenttype</t>
  </si>
  <si>
    <t>link2data</t>
  </si>
  <si>
    <t>Ссылка</t>
  </si>
  <si>
    <t>Файл - метаданные</t>
  </si>
  <si>
    <t>Файл - байты</t>
  </si>
  <si>
    <t>Имя файла</t>
  </si>
  <si>
    <t>Вид содержимого</t>
  </si>
  <si>
    <t>bytea</t>
  </si>
  <si>
    <t>Фотография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</si>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</sst>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3" fillId="0" borderId="0" xfId="0" applyFont="1" applyFill="1"/>
    <xf numFmtId="4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/>
      </font>
      <fill>
        <patternFill>
          <bgColor rgb="FF78B47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87F1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7F191"/>
      <color rgb="FF78B478"/>
      <color rgb="FF64C864"/>
      <color rgb="FF50A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000-000000000000}">
  <dimension ref="A1:K102"/>
  <sheetViews>
    <sheetView tabSelected="1" topLeftCell="A81" zoomScale="72" zoomScaleNormal="115" workbookViewId="0">
      <selection activeCell="G100" sqref="G100"/>
    </sheetView>
  </sheetViews>
  <sheetFormatPr defaultRowHeight="15" x14ac:dyDescent="0.2"/>
  <cols>
    <col min="1" max="1" width="10" style="5" customWidth="1"/>
    <col min="2" max="2" width="43.140625" customWidth="1"/>
    <col min="3" max="3" width="27.140625" customWidth="1"/>
    <col min="4" max="4" width="21.5703125" customWidth="1"/>
    <col min="5" max="5" width="17" customWidth="1"/>
    <col min="6" max="6" width="18" bestFit="1" customWidth="1"/>
    <col min="8" max="8" width="44" customWidth="1"/>
    <col min="9" max="9" width="75.5703125" style="6" customWidth="1"/>
    <col min="10" max="10" width="31.42578125" customWidth="1"/>
  </cols>
  <sheetData>
    <row r="1" spans="2:8" x14ac:dyDescent="0.2">
      <c r="D1" t="s">
        <v>48</v>
      </c>
    </row>
    <row r="2" spans="2:8" x14ac:dyDescent="0.2">
      <c r="B2" s="1" t="s">
        <v>0</v>
      </c>
      <c r="C2" s="1" t="s">
        <v>11</v>
      </c>
      <c r="D2" s="1" t="s">
        <v>1</v>
      </c>
      <c r="E2" s="1" t="s">
        <v>13</v>
      </c>
      <c r="F2" s="1" t="s">
        <v>5</v>
      </c>
      <c r="H2" t="str">
        <f>CONCATENATE("CREATE TABLE ",D1," (")</f>
        <v>CREATE TABLE sequence (</v>
      </c>
    </row>
    <row r="3" spans="2:8" x14ac:dyDescent="0.2">
      <c r="C3" t="s">
        <v>49</v>
      </c>
      <c r="D3" t="s">
        <v>50</v>
      </c>
      <c r="H3" t="str">
        <f>CONCATENATE(C3," ",D3," NOT NULL,")</f>
        <v>seq_name character varying(50) NOT NULL,</v>
      </c>
    </row>
    <row r="4" spans="2:8" x14ac:dyDescent="0.2">
      <c r="C4" t="s">
        <v>51</v>
      </c>
      <c r="D4" t="s">
        <v>52</v>
      </c>
      <c r="H4" t="str">
        <f>CONCATENATE(C4," ",D4,");")</f>
        <v>seq_count numeric(38,0));</v>
      </c>
    </row>
    <row r="6" spans="2:8" x14ac:dyDescent="0.2">
      <c r="H6" t="str">
        <f>CONCATENATE("ALTER TABLE ONLY ",D1)</f>
        <v>ALTER TABLE ONLY sequence</v>
      </c>
    </row>
    <row r="7" spans="2:8" x14ac:dyDescent="0.2">
      <c r="H7" t="str">
        <f>CONCATENATE("ADD CONSTRAINT ",D1,"_pkey PRIMARY KEY (seq_name);")</f>
        <v>ADD CONSTRAINT sequence_pkey PRIMARY KEY (seq_name);</v>
      </c>
    </row>
    <row r="8" spans="2:8" x14ac:dyDescent="0.2">
      <c r="H8" t="s">
        <v>90</v>
      </c>
    </row>
    <row r="10" spans="2:8" x14ac:dyDescent="0.2">
      <c r="B10" t="s">
        <v>15</v>
      </c>
      <c r="C10" t="s">
        <v>34</v>
      </c>
      <c r="D10" t="s">
        <v>28</v>
      </c>
    </row>
    <row r="11" spans="2:8" x14ac:dyDescent="0.2">
      <c r="B11" s="1" t="s">
        <v>0</v>
      </c>
      <c r="C11" s="1" t="s">
        <v>11</v>
      </c>
      <c r="D11" s="1" t="s">
        <v>1</v>
      </c>
      <c r="E11" s="1" t="s">
        <v>13</v>
      </c>
      <c r="F11" s="1" t="s">
        <v>5</v>
      </c>
      <c r="H11" t="str">
        <f>CONCATENATE("CREATE TABLE ",D10," (")</f>
        <v>CREATE TABLE UserData (</v>
      </c>
    </row>
    <row r="12" spans="2:8" x14ac:dyDescent="0.2">
      <c r="B12" t="s">
        <v>7</v>
      </c>
      <c r="C12" t="s">
        <v>3</v>
      </c>
      <c r="D12" t="s">
        <v>9</v>
      </c>
      <c r="H12" t="str">
        <f>CONCATENATE(C12," ",D12," NOT NULL,")</f>
        <v>id bigint NOT NULL,</v>
      </c>
    </row>
    <row r="13" spans="2:8" x14ac:dyDescent="0.2">
      <c r="B13" t="s">
        <v>17</v>
      </c>
      <c r="C13" t="s">
        <v>4</v>
      </c>
      <c r="D13" t="s">
        <v>12</v>
      </c>
      <c r="H13" t="str">
        <f>CONCATENATE(C13," ",D13,",")</f>
        <v>name character varying,</v>
      </c>
    </row>
    <row r="14" spans="2:8" x14ac:dyDescent="0.2">
      <c r="B14" t="s">
        <v>18</v>
      </c>
      <c r="C14" t="s">
        <v>19</v>
      </c>
      <c r="D14" t="s">
        <v>12</v>
      </c>
      <c r="H14" t="str">
        <f t="shared" ref="H14:H19" si="0">CONCATENATE(C14," ",D14,",")</f>
        <v>surname character varying,</v>
      </c>
    </row>
    <row r="15" spans="2:8" x14ac:dyDescent="0.2">
      <c r="B15" t="s">
        <v>20</v>
      </c>
      <c r="C15" t="s">
        <v>21</v>
      </c>
      <c r="D15" t="s">
        <v>12</v>
      </c>
      <c r="H15" t="str">
        <f t="shared" si="0"/>
        <v>patronymic character varying,</v>
      </c>
    </row>
    <row r="16" spans="2:8" x14ac:dyDescent="0.2">
      <c r="B16" t="s">
        <v>105</v>
      </c>
      <c r="C16" t="s">
        <v>106</v>
      </c>
      <c r="D16" t="s">
        <v>9</v>
      </c>
      <c r="H16" t="str">
        <f t="shared" si="0"/>
        <v>photo bigint,</v>
      </c>
    </row>
    <row r="17" spans="2:10" x14ac:dyDescent="0.2">
      <c r="B17" t="s">
        <v>35</v>
      </c>
      <c r="C17" t="s">
        <v>36</v>
      </c>
      <c r="D17" t="s">
        <v>12</v>
      </c>
      <c r="F17" t="s">
        <v>37</v>
      </c>
      <c r="G17" s="3"/>
      <c r="H17" t="str">
        <f t="shared" si="0"/>
        <v>login character varying,</v>
      </c>
      <c r="J17" s="3"/>
    </row>
    <row r="18" spans="2:10" x14ac:dyDescent="0.2">
      <c r="B18" t="s">
        <v>23</v>
      </c>
      <c r="C18" t="s">
        <v>24</v>
      </c>
      <c r="D18" t="s">
        <v>12</v>
      </c>
      <c r="H18" t="str">
        <f t="shared" si="0"/>
        <v>passHash character varying,</v>
      </c>
    </row>
    <row r="19" spans="2:10" x14ac:dyDescent="0.2">
      <c r="B19" s="2" t="s">
        <v>43</v>
      </c>
      <c r="C19" s="2" t="s">
        <v>44</v>
      </c>
      <c r="D19" t="s">
        <v>12</v>
      </c>
      <c r="E19" t="s">
        <v>45</v>
      </c>
      <c r="G19" s="3"/>
      <c r="H19" t="str">
        <f t="shared" si="0"/>
        <v>roleString character varying,</v>
      </c>
      <c r="J19" s="3"/>
    </row>
    <row r="20" spans="2:10" x14ac:dyDescent="0.2">
      <c r="B20" t="s">
        <v>63</v>
      </c>
      <c r="C20" t="s">
        <v>64</v>
      </c>
      <c r="D20" t="s">
        <v>8</v>
      </c>
      <c r="E20" t="s">
        <v>22</v>
      </c>
      <c r="H20" t="str">
        <f>CONCATENATE(C20," ",D20,");")</f>
        <v>active boolean);</v>
      </c>
    </row>
    <row r="22" spans="2:10" x14ac:dyDescent="0.2">
      <c r="H22" t="str">
        <f>CONCATENATE("ALTER TABLE ONLY ",D10)</f>
        <v>ALTER TABLE ONLY UserData</v>
      </c>
    </row>
    <row r="23" spans="2:10" x14ac:dyDescent="0.2">
      <c r="H23" t="str">
        <f>CONCATENATE("ADD CONSTRAINT ",D10,"_pkey PRIMARY KEY (id);")</f>
        <v>ADD CONSTRAINT UserData_pkey PRIMARY KEY (id);</v>
      </c>
    </row>
    <row r="24" spans="2:10" x14ac:dyDescent="0.2">
      <c r="B24" t="s">
        <v>58</v>
      </c>
      <c r="C24" t="s">
        <v>59</v>
      </c>
    </row>
    <row r="25" spans="2:10" x14ac:dyDescent="0.2">
      <c r="B25" t="s">
        <v>40</v>
      </c>
      <c r="C25" t="s">
        <v>60</v>
      </c>
    </row>
    <row r="27" spans="2:10" x14ac:dyDescent="0.2">
      <c r="B27" t="s">
        <v>39</v>
      </c>
      <c r="C27" t="s">
        <v>38</v>
      </c>
    </row>
    <row r="28" spans="2:10" x14ac:dyDescent="0.2">
      <c r="B28" t="s">
        <v>41</v>
      </c>
      <c r="C28" t="s">
        <v>62</v>
      </c>
    </row>
    <row r="29" spans="2:10" x14ac:dyDescent="0.2">
      <c r="B29" t="s">
        <v>42</v>
      </c>
      <c r="C29" t="s">
        <v>61</v>
      </c>
    </row>
    <row r="33" spans="2:11" x14ac:dyDescent="0.2">
      <c r="B33" t="s">
        <v>16</v>
      </c>
      <c r="C33" t="s">
        <v>14</v>
      </c>
      <c r="D33" t="s">
        <v>27</v>
      </c>
      <c r="J33" t="s">
        <v>6</v>
      </c>
    </row>
    <row r="34" spans="2:11" x14ac:dyDescent="0.2">
      <c r="B34" s="1" t="s">
        <v>0</v>
      </c>
      <c r="C34" s="1" t="s">
        <v>11</v>
      </c>
      <c r="D34" s="1" t="s">
        <v>1</v>
      </c>
      <c r="E34" s="1" t="s">
        <v>13</v>
      </c>
      <c r="F34" s="1" t="s">
        <v>5</v>
      </c>
      <c r="H34" t="str">
        <f>CONCATENATE("CREATE TABLE ",D33," (")</f>
        <v>CREATE TABLE UserRole (</v>
      </c>
      <c r="J34" s="1" t="str">
        <f>B36</f>
        <v>Наименование</v>
      </c>
      <c r="K34" s="1" t="str">
        <f>B38</f>
        <v>Вид:Общая</v>
      </c>
    </row>
    <row r="35" spans="2:11" x14ac:dyDescent="0.2">
      <c r="B35" t="s">
        <v>7</v>
      </c>
      <c r="C35" t="s">
        <v>3</v>
      </c>
      <c r="D35" t="s">
        <v>10</v>
      </c>
      <c r="H35" t="str">
        <f>CONCATENATE(C35," ",D35," NOT NULL,")</f>
        <v>id smallint NOT NULL,</v>
      </c>
      <c r="I35" s="6" t="str">
        <f>CONCATENATE("INSERT INTO ",$D$33," (",C$35,", ",C$36,", ",C$37,", ",C$38,") ","VALUES (",ROW(J35)-ROW(J$34),", '",J35,"', ","true",", ",K35,");")</f>
        <v>INSERT INTO UserRole (id, name, active, kind_global) VALUES (1, 'администратор', true, true);</v>
      </c>
      <c r="J35" t="s">
        <v>25</v>
      </c>
      <c r="K35" t="s">
        <v>56</v>
      </c>
    </row>
    <row r="36" spans="2:11" x14ac:dyDescent="0.2">
      <c r="B36" t="s">
        <v>2</v>
      </c>
      <c r="C36" t="s">
        <v>4</v>
      </c>
      <c r="D36" t="s">
        <v>12</v>
      </c>
      <c r="H36" t="str">
        <f>CONCATENATE(C36," ",D36,",")</f>
        <v>name character varying,</v>
      </c>
      <c r="I36" s="6" t="str">
        <f t="shared" ref="I36:I37" si="1">CONCATENATE("INSERT INTO ",$D$33," (",C$35,", ",C$36,", ",C$37,", ",C$38,") ","VALUES (",ROW(J36)-ROW(J$34),", '",J36,"', ","true",", ",K36,");")</f>
        <v>INSERT INTO UserRole (id, name, active, kind_global) VALUES (2, 'заполнение', true, false);</v>
      </c>
      <c r="J36" t="s">
        <v>47</v>
      </c>
      <c r="K36" t="s">
        <v>57</v>
      </c>
    </row>
    <row r="37" spans="2:11" x14ac:dyDescent="0.2">
      <c r="B37" t="s">
        <v>63</v>
      </c>
      <c r="C37" t="s">
        <v>64</v>
      </c>
      <c r="D37" t="s">
        <v>8</v>
      </c>
      <c r="H37" t="str">
        <f>CONCATENATE(C37," ",D37,",")</f>
        <v>active boolean,</v>
      </c>
      <c r="I37" s="6" t="str">
        <f t="shared" si="1"/>
        <v>INSERT INTO UserRole (id, name, active, kind_global) VALUES (3, 'проверка', true, true);</v>
      </c>
      <c r="J37" t="s">
        <v>55</v>
      </c>
      <c r="K37" t="s">
        <v>56</v>
      </c>
    </row>
    <row r="38" spans="2:11" x14ac:dyDescent="0.2">
      <c r="B38" t="s">
        <v>53</v>
      </c>
      <c r="C38" t="s">
        <v>54</v>
      </c>
      <c r="D38" t="s">
        <v>8</v>
      </c>
      <c r="H38" t="str">
        <f>CONCATENATE(C38," ",D38,");")</f>
        <v>kind_global boolean);</v>
      </c>
    </row>
    <row r="40" spans="2:11" x14ac:dyDescent="0.2">
      <c r="H40" t="str">
        <f>CONCATENATE("ALTER TABLE ONLY ",D33)</f>
        <v>ALTER TABLE ONLY UserRole</v>
      </c>
    </row>
    <row r="41" spans="2:11" x14ac:dyDescent="0.2">
      <c r="H41" t="str">
        <f>CONCATENATE("ADD CONSTRAINT ",D33,"_pkey PRIMARY KEY (id);")</f>
        <v>ADD CONSTRAINT UserRole_pkey PRIMARY KEY (id);</v>
      </c>
    </row>
    <row r="43" spans="2:11" x14ac:dyDescent="0.2">
      <c r="B43" t="s">
        <v>89</v>
      </c>
      <c r="C43" t="s">
        <v>34</v>
      </c>
      <c r="D43" t="s">
        <v>26</v>
      </c>
    </row>
    <row r="44" spans="2:11" x14ac:dyDescent="0.2">
      <c r="B44" s="1" t="s">
        <v>0</v>
      </c>
      <c r="C44" s="1" t="s">
        <v>11</v>
      </c>
      <c r="D44" s="1" t="s">
        <v>1</v>
      </c>
      <c r="E44" s="1" t="s">
        <v>13</v>
      </c>
      <c r="F44" s="1" t="s">
        <v>5</v>
      </c>
      <c r="H44" t="str">
        <f>CONCATENATE("CREATE TABLE ",D43," (")</f>
        <v>CREATE TABLE Organisation (</v>
      </c>
      <c r="J44" s="1" t="s">
        <v>6</v>
      </c>
    </row>
    <row r="45" spans="2:11" x14ac:dyDescent="0.2">
      <c r="B45" t="s">
        <v>7</v>
      </c>
      <c r="C45" t="s">
        <v>3</v>
      </c>
      <c r="D45" t="s">
        <v>9</v>
      </c>
      <c r="H45" t="str">
        <f>CONCATENATE(C45," ",D45," NOT NULL,")</f>
        <v>id bigint NOT NULL,</v>
      </c>
      <c r="J45" t="s">
        <v>46</v>
      </c>
    </row>
    <row r="46" spans="2:11" x14ac:dyDescent="0.2">
      <c r="B46" t="s">
        <v>2</v>
      </c>
      <c r="C46" t="s">
        <v>4</v>
      </c>
      <c r="D46" t="s">
        <v>12</v>
      </c>
      <c r="H46" t="str">
        <f>CONCATENATE(C46," ",D46,",")</f>
        <v>name character varying,</v>
      </c>
    </row>
    <row r="47" spans="2:11" x14ac:dyDescent="0.2">
      <c r="B47" t="s">
        <v>63</v>
      </c>
      <c r="C47" t="s">
        <v>64</v>
      </c>
      <c r="D47" t="s">
        <v>8</v>
      </c>
      <c r="H47" t="str">
        <f>CONCATENATE(C47," ",D47,",")</f>
        <v>active boolean,</v>
      </c>
    </row>
    <row r="48" spans="2:11" x14ac:dyDescent="0.2">
      <c r="B48" s="4" t="s">
        <v>31</v>
      </c>
      <c r="C48" s="2" t="s">
        <v>32</v>
      </c>
      <c r="D48" s="2" t="s">
        <v>9</v>
      </c>
      <c r="E48" s="2"/>
      <c r="H48" t="str">
        <f>CONCATENATE(C48," ",D48,",")</f>
        <v>ogrn bigint,</v>
      </c>
    </row>
    <row r="49" spans="2:8" x14ac:dyDescent="0.2">
      <c r="B49" s="4" t="s">
        <v>29</v>
      </c>
      <c r="C49" t="s">
        <v>30</v>
      </c>
      <c r="D49" t="s">
        <v>12</v>
      </c>
      <c r="H49" t="str">
        <f>CONCATENATE(C49," ",D49,");")</f>
        <v>legalAddress character varying);</v>
      </c>
    </row>
    <row r="51" spans="2:8" x14ac:dyDescent="0.2">
      <c r="H51" t="str">
        <f>CONCATENATE("ALTER TABLE ONLY ",D43)</f>
        <v>ALTER TABLE ONLY Organisation</v>
      </c>
    </row>
    <row r="52" spans="2:8" x14ac:dyDescent="0.2">
      <c r="H52" t="str">
        <f>CONCATENATE("ADD CONSTRAINT ",D43,"_pkey PRIMARY KEY (id);")</f>
        <v>ADD CONSTRAINT Organisation_pkey PRIMARY KEY (id);</v>
      </c>
    </row>
    <row r="54" spans="2:8" x14ac:dyDescent="0.2">
      <c r="B54" t="s">
        <v>69</v>
      </c>
      <c r="D54" t="s">
        <v>68</v>
      </c>
    </row>
    <row r="55" spans="2:8" x14ac:dyDescent="0.2">
      <c r="B55" s="1" t="s">
        <v>0</v>
      </c>
      <c r="C55" s="1" t="s">
        <v>11</v>
      </c>
      <c r="D55" s="1" t="s">
        <v>1</v>
      </c>
      <c r="E55" s="1" t="s">
        <v>13</v>
      </c>
      <c r="F55" s="1" t="s">
        <v>5</v>
      </c>
      <c r="H55" t="str">
        <f>CONCATENATE("CREATE TABLE ",D54," (")</f>
        <v>CREATE TABLE Logs (</v>
      </c>
    </row>
    <row r="56" spans="2:8" x14ac:dyDescent="0.2">
      <c r="B56" t="s">
        <v>7</v>
      </c>
      <c r="C56" t="s">
        <v>3</v>
      </c>
      <c r="D56" t="s">
        <v>9</v>
      </c>
      <c r="H56" t="str">
        <f>CONCATENATE(C56," ",D56," NOT NULL,")</f>
        <v>id bigint NOT NULL,</v>
      </c>
    </row>
    <row r="57" spans="2:8" x14ac:dyDescent="0.2">
      <c r="B57" t="s">
        <v>65</v>
      </c>
      <c r="C57" t="s">
        <v>88</v>
      </c>
      <c r="D57" t="str">
        <f>D78</f>
        <v>smallint</v>
      </c>
      <c r="H57" t="str">
        <f t="shared" ref="H57:H59" si="2">CONCATENATE(C57," ",D57,",")</f>
        <v>entity smallint,</v>
      </c>
    </row>
    <row r="58" spans="2:8" x14ac:dyDescent="0.2">
      <c r="B58" t="s">
        <v>70</v>
      </c>
      <c r="C58" t="s">
        <v>71</v>
      </c>
      <c r="D58" t="s">
        <v>9</v>
      </c>
      <c r="E58" t="str">
        <f>B76</f>
        <v>Сущности журналирования</v>
      </c>
      <c r="H58" t="str">
        <f t="shared" si="2"/>
        <v>idofinstance bigint,</v>
      </c>
    </row>
    <row r="59" spans="2:8" x14ac:dyDescent="0.2">
      <c r="B59" t="s">
        <v>66</v>
      </c>
      <c r="C59" t="s">
        <v>72</v>
      </c>
      <c r="D59" t="str">
        <f>D69</f>
        <v>smallint</v>
      </c>
      <c r="E59" t="str">
        <f>B67</f>
        <v>Действия журналирования</v>
      </c>
      <c r="H59" t="str">
        <f t="shared" si="2"/>
        <v>action smallint,</v>
      </c>
    </row>
    <row r="60" spans="2:8" x14ac:dyDescent="0.2">
      <c r="B60" t="s">
        <v>67</v>
      </c>
      <c r="C60" t="s">
        <v>73</v>
      </c>
      <c r="D60" t="s">
        <v>76</v>
      </c>
      <c r="H60" t="str">
        <f>CONCATENATE(C60," ",D60,",")</f>
        <v>timeofaction timestamp,</v>
      </c>
    </row>
    <row r="61" spans="2:8" x14ac:dyDescent="0.2">
      <c r="B61" s="4" t="s">
        <v>74</v>
      </c>
      <c r="C61" t="s">
        <v>75</v>
      </c>
      <c r="D61" t="s">
        <v>9</v>
      </c>
      <c r="H61" t="str">
        <f>CONCATENATE(C61," ",D61,",")</f>
        <v>idofuser bigint,</v>
      </c>
    </row>
    <row r="62" spans="2:8" x14ac:dyDescent="0.2">
      <c r="B62" t="s">
        <v>84</v>
      </c>
      <c r="C62" s="2" t="s">
        <v>85</v>
      </c>
      <c r="D62" s="2" t="s">
        <v>12</v>
      </c>
      <c r="E62" s="2"/>
      <c r="H62" t="str">
        <f>CONCATENATE(C62," ",D62,");")</f>
        <v>field_prewcontent character varying);</v>
      </c>
    </row>
    <row r="63" spans="2:8" x14ac:dyDescent="0.2">
      <c r="C63" s="2"/>
      <c r="D63" s="2"/>
      <c r="E63" s="2"/>
    </row>
    <row r="64" spans="2:8" x14ac:dyDescent="0.2">
      <c r="C64" s="2"/>
      <c r="D64" s="2"/>
      <c r="E64" s="2"/>
      <c r="H64" t="str">
        <f>CONCATENATE("ALTER TABLE ONLY ",D54)</f>
        <v>ALTER TABLE ONLY Logs</v>
      </c>
    </row>
    <row r="65" spans="2:10" x14ac:dyDescent="0.2">
      <c r="C65" s="2"/>
      <c r="D65" s="2"/>
      <c r="E65" s="2"/>
      <c r="H65" t="str">
        <f>CONCATENATE("ADD CONSTRAINT ",D54,"_pkey PRIMARY KEY (id);")</f>
        <v>ADD CONSTRAINT Logs_pkey PRIMARY KEY (id);</v>
      </c>
    </row>
    <row r="66" spans="2:10" x14ac:dyDescent="0.2">
      <c r="B66" s="4"/>
    </row>
    <row r="67" spans="2:10" x14ac:dyDescent="0.2">
      <c r="B67" t="s">
        <v>77</v>
      </c>
      <c r="C67" t="s">
        <v>14</v>
      </c>
      <c r="D67" t="s">
        <v>78</v>
      </c>
      <c r="J67" t="s">
        <v>6</v>
      </c>
    </row>
    <row r="68" spans="2:10" x14ac:dyDescent="0.2">
      <c r="B68" s="1" t="s">
        <v>0</v>
      </c>
      <c r="C68" s="1" t="s">
        <v>11</v>
      </c>
      <c r="D68" s="1" t="s">
        <v>1</v>
      </c>
      <c r="E68" s="1" t="s">
        <v>13</v>
      </c>
      <c r="F68" s="1" t="s">
        <v>5</v>
      </c>
      <c r="H68" t="str">
        <f>CONCATENATE("CREATE TABLE ",D67," (")</f>
        <v>CREATE TABLE Action (</v>
      </c>
      <c r="J68" s="1" t="str">
        <f>B70</f>
        <v>Наименование</v>
      </c>
    </row>
    <row r="69" spans="2:10" x14ac:dyDescent="0.2">
      <c r="B69" t="s">
        <v>7</v>
      </c>
      <c r="C69" t="s">
        <v>3</v>
      </c>
      <c r="D69" t="s">
        <v>10</v>
      </c>
      <c r="H69" t="str">
        <f>CONCATENATE(C69," ",D69," NOT NULL,")</f>
        <v>id smallint NOT NULL,</v>
      </c>
      <c r="I69" s="6" t="str">
        <f>CONCATENATE("INSERT INTO ",$D$67," (",C$69,", ",C$70,", ",C$71,") ","VALUES (",ROW(J69)-ROW(J$68),", '",J69,"', ","true",");")</f>
        <v>INSERT INTO Action (id, name, active) VALUES (1, 'Добавление', true);</v>
      </c>
      <c r="J69" t="s">
        <v>79</v>
      </c>
    </row>
    <row r="70" spans="2:10" x14ac:dyDescent="0.2">
      <c r="B70" t="s">
        <v>2</v>
      </c>
      <c r="C70" t="s">
        <v>4</v>
      </c>
      <c r="D70" t="s">
        <v>12</v>
      </c>
      <c r="H70" t="str">
        <f>CONCATENATE(C70," ",D70,",")</f>
        <v>name character varying,</v>
      </c>
      <c r="I70" s="6" t="str">
        <f t="shared" ref="I70:I73" si="3">CONCATENATE("INSERT INTO ",$D$67," (",C$69,", ",C$70,", ",C$71,") ","VALUES (",ROW(J70)-ROW(J$68),", '",J70,"', ","true",");")</f>
        <v>INSERT INTO Action (id, name, active) VALUES (2, 'Изменение', true);</v>
      </c>
      <c r="J70" t="s">
        <v>80</v>
      </c>
    </row>
    <row r="71" spans="2:10" x14ac:dyDescent="0.2">
      <c r="B71" t="s">
        <v>63</v>
      </c>
      <c r="C71" t="s">
        <v>64</v>
      </c>
      <c r="D71" t="s">
        <v>8</v>
      </c>
      <c r="H71" t="str">
        <f>CONCATENATE(C71," ",D71,");")</f>
        <v>active boolean);</v>
      </c>
      <c r="I71" s="6" t="str">
        <f t="shared" si="3"/>
        <v>INSERT INTO Action (id, name, active) VALUES (3, 'Удаление', true);</v>
      </c>
      <c r="J71" t="s">
        <v>81</v>
      </c>
    </row>
    <row r="72" spans="2:10" x14ac:dyDescent="0.2">
      <c r="I72" s="6" t="str">
        <f t="shared" si="3"/>
        <v>INSERT INTO Action (id, name, active) VALUES (4, 'Отключение', true);</v>
      </c>
      <c r="J72" t="s">
        <v>82</v>
      </c>
    </row>
    <row r="73" spans="2:10" x14ac:dyDescent="0.2">
      <c r="H73" t="str">
        <f>CONCATENATE("ALTER TABLE ONLY ",D67)</f>
        <v>ALTER TABLE ONLY Action</v>
      </c>
      <c r="I73" s="6" t="str">
        <f t="shared" si="3"/>
        <v>INSERT INTO Action (id, name, active) VALUES (5, 'Включение', true);</v>
      </c>
      <c r="J73" t="s">
        <v>83</v>
      </c>
    </row>
    <row r="74" spans="2:10" x14ac:dyDescent="0.2">
      <c r="H74" t="str">
        <f>CONCATENATE("ADD CONSTRAINT ",D67,"_pkey PRIMARY KEY (id);")</f>
        <v>ADD CONSTRAINT Action_pkey PRIMARY KEY (id);</v>
      </c>
    </row>
    <row r="76" spans="2:10" x14ac:dyDescent="0.2">
      <c r="B76" t="s">
        <v>86</v>
      </c>
      <c r="C76" t="s">
        <v>14</v>
      </c>
      <c r="D76" t="s">
        <v>87</v>
      </c>
      <c r="J76" t="s">
        <v>6</v>
      </c>
    </row>
    <row r="77" spans="2:10" x14ac:dyDescent="0.2">
      <c r="B77" s="1" t="s">
        <v>0</v>
      </c>
      <c r="C77" s="1" t="s">
        <v>11</v>
      </c>
      <c r="D77" s="1" t="s">
        <v>1</v>
      </c>
      <c r="E77" s="1" t="s">
        <v>13</v>
      </c>
      <c r="F77" s="1" t="s">
        <v>5</v>
      </c>
      <c r="H77" t="str">
        <f>CONCATENATE("CREATE TABLE ",D76," (")</f>
        <v>CREATE TABLE Entity (</v>
      </c>
      <c r="J77" s="1" t="str">
        <f>B79</f>
        <v>Наименование</v>
      </c>
    </row>
    <row r="78" spans="2:10" x14ac:dyDescent="0.2">
      <c r="B78" t="s">
        <v>7</v>
      </c>
      <c r="C78" t="s">
        <v>3</v>
      </c>
      <c r="D78" t="s">
        <v>10</v>
      </c>
      <c r="H78" t="str">
        <f>CONCATENATE(C78," ",D78," NOT NULL,")</f>
        <v>id smallint NOT NULL,</v>
      </c>
      <c r="I78" s="6" t="str">
        <f>CONCATENATE("INSERT INTO ",$D$76," (",C$69,", ",C$70,", ",C$71,") ","VALUES (",ROW(J78)-ROW(J$77),", '",J78,"', ","true",");")</f>
        <v>INSERT INTO Entity (id, name, active) VALUES (1, 'Пользователи', true);</v>
      </c>
      <c r="J78" t="str">
        <f>B10</f>
        <v>Пользователи</v>
      </c>
    </row>
    <row r="79" spans="2:10" x14ac:dyDescent="0.2">
      <c r="B79" t="s">
        <v>2</v>
      </c>
      <c r="C79" t="s">
        <v>4</v>
      </c>
      <c r="D79" t="s">
        <v>12</v>
      </c>
      <c r="H79" t="str">
        <f>CONCATENATE(C79," ",D79,",")</f>
        <v>name character varying,</v>
      </c>
      <c r="I79" s="6" t="str">
        <f t="shared" ref="I79" si="4">CONCATENATE("INSERT INTO ",$D$76," (",C$69,", ",C$70,", ",C$71,") ","VALUES (",ROW(J79)-ROW(J$77),", '",J79,"', ","true",");")</f>
        <v>INSERT INTO Entity (id, name, active) VALUES (2, 'Учреждение', true);</v>
      </c>
      <c r="J79" t="str">
        <f>B43</f>
        <v>Учреждение</v>
      </c>
    </row>
    <row r="80" spans="2:10" x14ac:dyDescent="0.2">
      <c r="B80" t="s">
        <v>63</v>
      </c>
      <c r="C80" t="s">
        <v>64</v>
      </c>
      <c r="D80" t="s">
        <v>8</v>
      </c>
      <c r="H80" t="str">
        <f>CONCATENATE(C80," ",D80,");")</f>
        <v>active boolean);</v>
      </c>
    </row>
    <row r="82" spans="2:10" x14ac:dyDescent="0.2">
      <c r="H82" t="str">
        <f>CONCATENATE("ALTER TABLE ONLY ",D76)</f>
        <v>ALTER TABLE ONLY Entity</v>
      </c>
    </row>
    <row r="83" spans="2:10" x14ac:dyDescent="0.2">
      <c r="H83" t="str">
        <f>CONCATENATE("ADD CONSTRAINT ",D76,"_pkey PRIMARY KEY (id);")</f>
        <v>ADD CONSTRAINT Entity_pkey PRIMARY KEY (id);</v>
      </c>
    </row>
    <row r="85" spans="2:10" x14ac:dyDescent="0.2">
      <c r="B85" t="s">
        <v>100</v>
      </c>
      <c r="C85" t="s">
        <v>34</v>
      </c>
      <c r="D85" t="s">
        <v>95</v>
      </c>
    </row>
    <row r="86" spans="2:10" x14ac:dyDescent="0.2">
      <c r="B86" s="1" t="s">
        <v>0</v>
      </c>
      <c r="C86" s="1" t="s">
        <v>11</v>
      </c>
      <c r="D86" s="1" t="s">
        <v>1</v>
      </c>
      <c r="E86" s="1" t="s">
        <v>13</v>
      </c>
      <c r="F86" s="1" t="s">
        <v>5</v>
      </c>
      <c r="H86" t="str">
        <f>CONCATENATE("CREATE TABLE ",D85," (")</f>
        <v>CREATE TABLE FilesMeta (</v>
      </c>
      <c r="J86" s="1"/>
    </row>
    <row r="87" spans="2:10" x14ac:dyDescent="0.2">
      <c r="B87" t="s">
        <v>7</v>
      </c>
      <c r="C87" t="s">
        <v>3</v>
      </c>
      <c r="D87" t="s">
        <v>9</v>
      </c>
      <c r="H87" t="str">
        <f>CONCATENATE(C87," ",D87," NOT NULL,")</f>
        <v>id bigint NOT NULL,</v>
      </c>
    </row>
    <row r="88" spans="2:10" x14ac:dyDescent="0.2">
      <c r="B88" t="s">
        <v>102</v>
      </c>
      <c r="C88" t="s">
        <v>4</v>
      </c>
      <c r="D88" t="s">
        <v>12</v>
      </c>
      <c r="H88" t="str">
        <f>CONCATENATE(C88," ",D88,",")</f>
        <v>name character varying,</v>
      </c>
    </row>
    <row r="89" spans="2:10" x14ac:dyDescent="0.2">
      <c r="B89" t="s">
        <v>103</v>
      </c>
      <c r="C89" t="s">
        <v>97</v>
      </c>
      <c r="D89" t="s">
        <v>12</v>
      </c>
      <c r="H89" t="str">
        <f>CONCATENATE(C89," ",D89,",")</f>
        <v>contenttype character varying,</v>
      </c>
    </row>
    <row r="90" spans="2:10" x14ac:dyDescent="0.2">
      <c r="B90" t="s">
        <v>99</v>
      </c>
      <c r="C90" t="s">
        <v>98</v>
      </c>
      <c r="D90" t="s">
        <v>9</v>
      </c>
      <c r="H90" t="str">
        <f>CONCATENATE(C90," ",D90,");")</f>
        <v>link2data bigint);</v>
      </c>
    </row>
    <row r="92" spans="2:10" x14ac:dyDescent="0.2">
      <c r="H92" t="str">
        <f>CONCATENATE("ALTER TABLE ONLY ",D85)</f>
        <v>ALTER TABLE ONLY FilesMeta</v>
      </c>
    </row>
    <row r="93" spans="2:10" x14ac:dyDescent="0.2">
      <c r="H93" t="str">
        <f>CONCATENATE("ADD CONSTRAINT ",D85,"_pkey PRIMARY KEY (id);")</f>
        <v>ADD CONSTRAINT FilesMeta_pkey PRIMARY KEY (id);</v>
      </c>
    </row>
    <row r="95" spans="2:10" x14ac:dyDescent="0.2">
      <c r="B95" t="s">
        <v>101</v>
      </c>
      <c r="C95" t="s">
        <v>34</v>
      </c>
      <c r="D95" t="s">
        <v>96</v>
      </c>
    </row>
    <row r="96" spans="2:10" x14ac:dyDescent="0.2">
      <c r="B96" s="1" t="s">
        <v>0</v>
      </c>
      <c r="C96" s="1" t="s">
        <v>11</v>
      </c>
      <c r="D96" s="1" t="s">
        <v>1</v>
      </c>
      <c r="E96" s="1" t="s">
        <v>13</v>
      </c>
      <c r="F96" s="1" t="s">
        <v>5</v>
      </c>
      <c r="H96" t="str">
        <f>CONCATENATE("CREATE TABLE ",D95," (")</f>
        <v>CREATE TABLE FilesData (</v>
      </c>
      <c r="J96" s="1"/>
    </row>
    <row r="97" spans="2:8" x14ac:dyDescent="0.2">
      <c r="B97" t="s">
        <v>7</v>
      </c>
      <c r="C97" t="s">
        <v>3</v>
      </c>
      <c r="D97" t="s">
        <v>9</v>
      </c>
      <c r="H97" t="str">
        <f>CONCATENATE(C97," ",D97," NOT NULL,")</f>
        <v>id bigint NOT NULL,</v>
      </c>
    </row>
    <row r="98" spans="2:8" x14ac:dyDescent="0.2">
      <c r="B98" t="s">
        <v>91</v>
      </c>
      <c r="C98" t="s">
        <v>94</v>
      </c>
      <c r="D98" t="s">
        <v>104</v>
      </c>
      <c r="H98" t="str">
        <f>CONCATENATE(C98," ",D98,",")</f>
        <v>bytes bytea,</v>
      </c>
    </row>
    <row r="99" spans="2:8" x14ac:dyDescent="0.2">
      <c r="B99" t="s">
        <v>92</v>
      </c>
      <c r="C99" t="s">
        <v>93</v>
      </c>
      <c r="D99" t="s">
        <v>12</v>
      </c>
      <c r="H99" t="str">
        <f>CONCATENATE(C99," ",D99,");")</f>
        <v>hash character varying);</v>
      </c>
    </row>
    <row r="101" spans="2:8" x14ac:dyDescent="0.2">
      <c r="H101" t="str">
        <f>CONCATENATE("ALTER TABLE ONLY ",D95)</f>
        <v>ALTER TABLE ONLY FilesData</v>
      </c>
    </row>
    <row r="102" spans="2:8" x14ac:dyDescent="0.2">
      <c r="H102" t="str">
        <f>CONCATENATE("ADD CONSTRAINT ",D95,"_pkey PRIMARY KEY (id);")</f>
        <v>ADD CONSTRAINT FilesData_pkey PRIMARY KEY (id);</v>
      </c>
    </row>
  </sheetData>
  <conditionalFormatting sqref="H43:H52 H94 H19:H31 H5:H8 H54:H62 H66 H103:H1048575">
    <cfRule type="containsText" dxfId="54" priority="1087" operator="containsText" text="с">
      <formula>NOT(ISERROR(SEARCH("с",H5)))</formula>
    </cfRule>
  </conditionalFormatting>
  <conditionalFormatting sqref="H10:H17">
    <cfRule type="containsText" dxfId="53" priority="879" operator="containsText" text="с">
      <formula>NOT(ISERROR(SEARCH("с",H10)))</formula>
    </cfRule>
  </conditionalFormatting>
  <conditionalFormatting sqref="D1:D53 D67:D75 D94:D1048575">
    <cfRule type="cellIs" dxfId="52" priority="752" operator="equal">
      <formula>"double precision"</formula>
    </cfRule>
    <cfRule type="cellIs" dxfId="51" priority="753" operator="equal">
      <formula>"character varying"</formula>
    </cfRule>
    <cfRule type="cellIs" dxfId="50" priority="754" operator="equal">
      <formula>"timestamp"</formula>
    </cfRule>
    <cfRule type="cellIs" dxfId="49" priority="755" operator="equal">
      <formula>"date"</formula>
    </cfRule>
    <cfRule type="cellIs" dxfId="48" priority="756" operator="equal">
      <formula>"int"</formula>
    </cfRule>
    <cfRule type="cellIs" dxfId="47" priority="757" operator="equal">
      <formula>"smallint"</formula>
    </cfRule>
    <cfRule type="cellIs" dxfId="46" priority="758" operator="equal">
      <formula>"bigint"</formula>
    </cfRule>
    <cfRule type="cellIs" dxfId="45" priority="759" operator="equal">
      <formula>"boolean"</formula>
    </cfRule>
  </conditionalFormatting>
  <conditionalFormatting sqref="C1:C53 C67:C75 C94:C1048575">
    <cfRule type="cellIs" dxfId="44" priority="262" operator="equal">
      <formula>"справочник"</formula>
    </cfRule>
    <cfRule type="cellIs" dxfId="43" priority="263" operator="equal">
      <formula>"заполняемая"</formula>
    </cfRule>
  </conditionalFormatting>
  <conditionalFormatting sqref="H18">
    <cfRule type="containsText" dxfId="42" priority="76" operator="containsText" text="с">
      <formula>NOT(ISERROR(SEARCH("с",H18)))</formula>
    </cfRule>
  </conditionalFormatting>
  <conditionalFormatting sqref="H1:H3">
    <cfRule type="containsText" dxfId="41" priority="74" operator="containsText" text="с">
      <formula>NOT(ISERROR(SEARCH("с",H1)))</formula>
    </cfRule>
  </conditionalFormatting>
  <conditionalFormatting sqref="H4">
    <cfRule type="containsText" dxfId="40" priority="62" operator="containsText" text="с">
      <formula>NOT(ISERROR(SEARCH("с",H4)))</formula>
    </cfRule>
  </conditionalFormatting>
  <conditionalFormatting sqref="D54:D55 D57:D66">
    <cfRule type="cellIs" dxfId="39" priority="53" operator="equal">
      <formula>"double precision"</formula>
    </cfRule>
    <cfRule type="cellIs" dxfId="38" priority="54" operator="equal">
      <formula>"character varying"</formula>
    </cfRule>
    <cfRule type="cellIs" dxfId="37" priority="55" operator="equal">
      <formula>"timestamp"</formula>
    </cfRule>
    <cfRule type="cellIs" dxfId="36" priority="56" operator="equal">
      <formula>"date"</formula>
    </cfRule>
    <cfRule type="cellIs" dxfId="35" priority="57" operator="equal">
      <formula>"int"</formula>
    </cfRule>
    <cfRule type="cellIs" dxfId="34" priority="58" operator="equal">
      <formula>"smallint"</formula>
    </cfRule>
    <cfRule type="cellIs" dxfId="33" priority="59" operator="equal">
      <formula>"bigint"</formula>
    </cfRule>
    <cfRule type="cellIs" dxfId="32" priority="60" operator="equal">
      <formula>"boolean"</formula>
    </cfRule>
  </conditionalFormatting>
  <conditionalFormatting sqref="C54:C55 C57:C66">
    <cfRule type="cellIs" dxfId="31" priority="51" operator="equal">
      <formula>"справочник"</formula>
    </cfRule>
    <cfRule type="cellIs" dxfId="30" priority="52" operator="equal">
      <formula>"заполняемая"</formula>
    </cfRule>
  </conditionalFormatting>
  <conditionalFormatting sqref="C56">
    <cfRule type="cellIs" dxfId="29" priority="31" operator="equal">
      <formula>"справочник"</formula>
    </cfRule>
    <cfRule type="cellIs" dxfId="28" priority="32" operator="equal">
      <formula>"заполняемая"</formula>
    </cfRule>
  </conditionalFormatting>
  <conditionalFormatting sqref="D56">
    <cfRule type="cellIs" dxfId="27" priority="33" operator="equal">
      <formula>"double precision"</formula>
    </cfRule>
    <cfRule type="cellIs" dxfId="26" priority="34" operator="equal">
      <formula>"character varying"</formula>
    </cfRule>
    <cfRule type="cellIs" dxfId="25" priority="35" operator="equal">
      <formula>"timestamp"</formula>
    </cfRule>
    <cfRule type="cellIs" dxfId="24" priority="36" operator="equal">
      <formula>"date"</formula>
    </cfRule>
    <cfRule type="cellIs" dxfId="23" priority="37" operator="equal">
      <formula>"int"</formula>
    </cfRule>
    <cfRule type="cellIs" dxfId="22" priority="38" operator="equal">
      <formula>"smallint"</formula>
    </cfRule>
    <cfRule type="cellIs" dxfId="21" priority="39" operator="equal">
      <formula>"bigint"</formula>
    </cfRule>
    <cfRule type="cellIs" dxfId="20" priority="40" operator="equal">
      <formula>"boolean"</formula>
    </cfRule>
  </conditionalFormatting>
  <conditionalFormatting sqref="D76:D84">
    <cfRule type="cellIs" dxfId="19" priority="23" operator="equal">
      <formula>"double precision"</formula>
    </cfRule>
    <cfRule type="cellIs" dxfId="18" priority="24" operator="equal">
      <formula>"character varying"</formula>
    </cfRule>
    <cfRule type="cellIs" dxfId="17" priority="25" operator="equal">
      <formula>"timestamp"</formula>
    </cfRule>
    <cfRule type="cellIs" dxfId="16" priority="26" operator="equal">
      <formula>"date"</formula>
    </cfRule>
    <cfRule type="cellIs" dxfId="15" priority="27" operator="equal">
      <formula>"int"</formula>
    </cfRule>
    <cfRule type="cellIs" dxfId="14" priority="28" operator="equal">
      <formula>"smallint"</formula>
    </cfRule>
    <cfRule type="cellIs" dxfId="13" priority="29" operator="equal">
      <formula>"bigint"</formula>
    </cfRule>
    <cfRule type="cellIs" dxfId="12" priority="30" operator="equal">
      <formula>"boolean"</formula>
    </cfRule>
  </conditionalFormatting>
  <conditionalFormatting sqref="C76:C84">
    <cfRule type="cellIs" dxfId="11" priority="21" operator="equal">
      <formula>"справочник"</formula>
    </cfRule>
    <cfRule type="cellIs" dxfId="10" priority="22" operator="equal">
      <formula>"заполняемая"</formula>
    </cfRule>
  </conditionalFormatting>
  <conditionalFormatting sqref="D85:D93">
    <cfRule type="cellIs" dxfId="9" priority="13" operator="equal">
      <formula>"double precision"</formula>
    </cfRule>
    <cfRule type="cellIs" dxfId="8" priority="14" operator="equal">
      <formula>"character varying"</formula>
    </cfRule>
    <cfRule type="cellIs" dxfId="7" priority="15" operator="equal">
      <formula>"timestamp"</formula>
    </cfRule>
    <cfRule type="cellIs" dxfId="6" priority="16" operator="equal">
      <formula>"date"</formula>
    </cfRule>
    <cfRule type="cellIs" dxfId="5" priority="17" operator="equal">
      <formula>"int"</formula>
    </cfRule>
    <cfRule type="cellIs" dxfId="4" priority="18" operator="equal">
      <formula>"smallint"</formula>
    </cfRule>
    <cfRule type="cellIs" dxfId="3" priority="19" operator="equal">
      <formula>"bigint"</formula>
    </cfRule>
    <cfRule type="cellIs" dxfId="2" priority="20" operator="equal">
      <formula>"boolean"</formula>
    </cfRule>
  </conditionalFormatting>
  <conditionalFormatting sqref="C85:C93">
    <cfRule type="cellIs" dxfId="1" priority="11" operator="equal">
      <formula>"справочник"</formula>
    </cfRule>
    <cfRule type="cellIs" dxfId="0" priority="12" operator="equal">
      <formula>"заполняемая"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 xr:uid="{00000000-0001-0000-0100-000000000000}">
  <dimension ref="A1:B1"/>
  <sheetViews>
    <sheetView workbookViewId="0">
      <selection activeCell="A2" sqref="A2:B4"/>
    </sheetView>
  </sheetViews>
  <sheetFormatPr defaultRowHeight="15" x14ac:dyDescent="0.2"/>
  <cols>
    <col min="1" max="1" width="11.85546875" bestFit="1" customWidth="1"/>
    <col min="2" max="2" width="88.140625" bestFit="1" customWidth="1"/>
  </cols>
  <sheetData>
    <row r="1" spans="1:2" x14ac:dyDescent="0.35">
      <c r="A1" s="1" t="s">
        <v>33</v>
      </c>
      <c r="B1" s="1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Подробное описание сущностей</vt:lpstr>
      <vt:lpstr>Проверки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2015-10-05T11:10:34Z</dcterms:modified>
</cp:coreProperties>
</file>