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elseriksen/applied_finance/"/>
    </mc:Choice>
  </mc:AlternateContent>
  <xr:revisionPtr revIDLastSave="0" documentId="13_ncr:1_{53AD3127-9E74-7042-B2BC-94E52D2812CA}" xr6:coauthVersionLast="46" xr6:coauthVersionMax="46" xr10:uidLastSave="{00000000-0000-0000-0000-000000000000}"/>
  <bookViews>
    <workbookView xWindow="0" yWindow="460" windowWidth="17200" windowHeight="28340" xr2:uid="{3603C0B1-5018-0E4C-90D0-366290A0F11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3" i="1"/>
  <c r="E2" i="1"/>
  <c r="F2" i="1" s="1"/>
  <c r="H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P50" i="1" l="1"/>
  <c r="P42" i="1"/>
  <c r="P34" i="1"/>
  <c r="P26" i="1"/>
  <c r="P18" i="1"/>
  <c r="P10" i="1"/>
  <c r="P49" i="1"/>
  <c r="P41" i="1"/>
  <c r="P33" i="1"/>
  <c r="P25" i="1"/>
  <c r="P17" i="1"/>
  <c r="P9" i="1"/>
  <c r="P48" i="1"/>
  <c r="P40" i="1"/>
  <c r="P32" i="1"/>
  <c r="P24" i="1"/>
  <c r="P16" i="1"/>
  <c r="P8" i="1"/>
  <c r="P47" i="1"/>
  <c r="P39" i="1"/>
  <c r="P31" i="1"/>
  <c r="P23" i="1"/>
  <c r="P15" i="1"/>
  <c r="P7" i="1"/>
  <c r="P46" i="1"/>
  <c r="P38" i="1"/>
  <c r="P30" i="1"/>
  <c r="P22" i="1"/>
  <c r="P14" i="1"/>
  <c r="P6" i="1"/>
  <c r="P2" i="1"/>
  <c r="P45" i="1"/>
  <c r="P37" i="1"/>
  <c r="P29" i="1"/>
  <c r="P21" i="1"/>
  <c r="P13" i="1"/>
  <c r="P5" i="1"/>
  <c r="P52" i="1"/>
  <c r="P44" i="1"/>
  <c r="P36" i="1"/>
  <c r="P28" i="1"/>
  <c r="P20" i="1"/>
  <c r="P12" i="1"/>
  <c r="P4" i="1"/>
  <c r="P51" i="1"/>
  <c r="P43" i="1"/>
  <c r="P35" i="1"/>
  <c r="P27" i="1"/>
  <c r="P19" i="1"/>
  <c r="P11" i="1"/>
  <c r="P3" i="1"/>
  <c r="K2" i="1"/>
  <c r="I2" i="1"/>
  <c r="M2" i="1" l="1"/>
  <c r="Q2" i="1" l="1"/>
  <c r="F3" i="1" s="1"/>
  <c r="D2" i="1" l="1"/>
  <c r="T2" i="1" s="1"/>
  <c r="N2" i="1" s="1"/>
  <c r="R2" i="1" s="1"/>
  <c r="J3" i="1"/>
  <c r="S2" i="1"/>
  <c r="H3" i="1"/>
  <c r="I3" i="1" l="1"/>
  <c r="K3" i="1"/>
  <c r="M3" i="1" l="1"/>
  <c r="Q3" i="1" l="1"/>
  <c r="D3" i="1" l="1"/>
  <c r="T3" i="1" s="1"/>
  <c r="R3" i="1" s="1"/>
  <c r="F4" i="1"/>
  <c r="J4" i="1"/>
  <c r="S3" i="1"/>
  <c r="K4" i="1" l="1"/>
  <c r="H4" i="1"/>
  <c r="I4" i="1" l="1"/>
  <c r="M4" i="1" s="1"/>
  <c r="Q4" i="1" l="1"/>
  <c r="D4" i="1" l="1"/>
  <c r="T4" i="1" s="1"/>
  <c r="F5" i="1"/>
  <c r="J5" i="1"/>
  <c r="S4" i="1"/>
  <c r="R4" i="1" l="1"/>
  <c r="N5" i="1"/>
  <c r="H5" i="1"/>
  <c r="K5" i="1"/>
  <c r="I5" i="1" l="1"/>
  <c r="M5" i="1" s="1"/>
  <c r="Q5" i="1" l="1"/>
  <c r="D5" i="1" l="1"/>
  <c r="T5" i="1" s="1"/>
  <c r="F6" i="1"/>
  <c r="J6" i="1"/>
  <c r="S5" i="1"/>
  <c r="R5" i="1" l="1"/>
  <c r="N6" i="1"/>
  <c r="H6" i="1"/>
  <c r="K6" i="1"/>
  <c r="I6" i="1" l="1"/>
  <c r="M6" i="1" s="1"/>
  <c r="Q6" i="1" l="1"/>
  <c r="D6" i="1" l="1"/>
  <c r="T6" i="1" s="1"/>
  <c r="F7" i="1"/>
  <c r="J7" i="1"/>
  <c r="S6" i="1"/>
  <c r="R6" i="1" l="1"/>
  <c r="N7" i="1"/>
  <c r="K7" i="1"/>
  <c r="H7" i="1"/>
  <c r="I7" i="1" l="1"/>
  <c r="M7" i="1" s="1"/>
  <c r="Q7" i="1" l="1"/>
  <c r="D7" i="1" l="1"/>
  <c r="T7" i="1" s="1"/>
  <c r="F8" i="1"/>
  <c r="H8" i="1" s="1"/>
  <c r="J8" i="1"/>
  <c r="S7" i="1"/>
  <c r="R7" i="1" l="1"/>
  <c r="N8" i="1"/>
  <c r="K8" i="1"/>
  <c r="I8" i="1"/>
  <c r="M8" i="1" l="1"/>
  <c r="Q8" i="1"/>
  <c r="D8" i="1" l="1"/>
  <c r="T8" i="1" s="1"/>
  <c r="F9" i="1"/>
  <c r="J9" i="1"/>
  <c r="S8" i="1"/>
  <c r="R8" i="1" l="1"/>
  <c r="N9" i="1"/>
  <c r="K9" i="1"/>
  <c r="H9" i="1"/>
  <c r="I9" i="1" l="1"/>
  <c r="M9" i="1" s="1"/>
  <c r="Q9" i="1" l="1"/>
  <c r="D9" i="1" l="1"/>
  <c r="T9" i="1" s="1"/>
  <c r="F10" i="1"/>
  <c r="H10" i="1" s="1"/>
  <c r="S9" i="1"/>
  <c r="J10" i="1"/>
  <c r="R9" i="1" l="1"/>
  <c r="N10" i="1"/>
  <c r="K10" i="1"/>
  <c r="I10" i="1"/>
  <c r="M10" i="1" l="1"/>
  <c r="Q10" i="1"/>
  <c r="D10" i="1" l="1"/>
  <c r="T10" i="1" s="1"/>
  <c r="F11" i="1"/>
  <c r="J11" i="1"/>
  <c r="S10" i="1"/>
  <c r="R10" i="1" l="1"/>
  <c r="N11" i="1"/>
  <c r="K11" i="1"/>
  <c r="H11" i="1"/>
  <c r="I11" i="1" l="1"/>
  <c r="M11" i="1" s="1"/>
  <c r="Q11" i="1" l="1"/>
  <c r="D11" i="1"/>
  <c r="T11" i="1" s="1"/>
  <c r="S11" i="1"/>
  <c r="R11" i="1" l="1"/>
  <c r="N12" i="1"/>
  <c r="J12" i="1"/>
  <c r="F12" i="1"/>
  <c r="K12" i="1" s="1"/>
  <c r="H12" i="1" l="1"/>
  <c r="I12" i="1"/>
  <c r="M12" i="1" s="1"/>
  <c r="Q12" i="1" l="1"/>
  <c r="F13" i="1" s="1"/>
  <c r="S12" i="1"/>
  <c r="J13" i="1" l="1"/>
  <c r="D12" i="1"/>
  <c r="T12" i="1" s="1"/>
  <c r="K13" i="1"/>
  <c r="R12" i="1" l="1"/>
  <c r="N13" i="1"/>
  <c r="H13" i="1"/>
  <c r="I13" i="1"/>
  <c r="M13" i="1" s="1"/>
  <c r="Q13" i="1" l="1"/>
  <c r="J14" i="1"/>
  <c r="S13" i="1"/>
  <c r="D13" i="1" l="1"/>
  <c r="T13" i="1" s="1"/>
  <c r="F14" i="1"/>
  <c r="K14" i="1" s="1"/>
  <c r="R13" i="1" l="1"/>
  <c r="N14" i="1"/>
  <c r="H14" i="1"/>
  <c r="I14" i="1"/>
  <c r="M14" i="1" s="1"/>
  <c r="Q14" i="1" l="1"/>
  <c r="D14" i="1" l="1"/>
  <c r="T14" i="1" s="1"/>
  <c r="F15" i="1"/>
  <c r="K15" i="1" s="1"/>
  <c r="S14" i="1"/>
  <c r="J15" i="1"/>
  <c r="R14" i="1" l="1"/>
  <c r="N15" i="1"/>
  <c r="H15" i="1"/>
  <c r="I15" i="1" s="1"/>
  <c r="M15" i="1" s="1"/>
  <c r="Q15" i="1" l="1"/>
  <c r="J16" i="1"/>
  <c r="S15" i="1"/>
  <c r="D15" i="1" l="1"/>
  <c r="T15" i="1" s="1"/>
  <c r="F16" i="1"/>
  <c r="H16" i="1" s="1"/>
  <c r="R15" i="1" l="1"/>
  <c r="N16" i="1"/>
  <c r="K16" i="1"/>
  <c r="I16" i="1"/>
  <c r="M16" i="1" s="1"/>
  <c r="Q16" i="1" l="1"/>
  <c r="D16" i="1" l="1"/>
  <c r="T16" i="1" s="1"/>
  <c r="F17" i="1"/>
  <c r="J17" i="1"/>
  <c r="S16" i="1"/>
  <c r="R16" i="1" l="1"/>
  <c r="N17" i="1"/>
  <c r="K17" i="1"/>
  <c r="H17" i="1"/>
  <c r="I17" i="1" l="1"/>
  <c r="M17" i="1" s="1"/>
  <c r="Q17" i="1" l="1"/>
  <c r="S17" i="1" l="1"/>
  <c r="F18" i="1"/>
  <c r="J18" i="1"/>
  <c r="D17" i="1"/>
  <c r="T17" i="1" s="1"/>
  <c r="K18" i="1"/>
  <c r="H18" i="1"/>
  <c r="R17" i="1" l="1"/>
  <c r="N18" i="1"/>
  <c r="I18" i="1"/>
  <c r="M18" i="1" s="1"/>
  <c r="Q18" i="1" l="1"/>
  <c r="S18" i="1" l="1"/>
  <c r="F19" i="1"/>
  <c r="J19" i="1"/>
  <c r="D18" i="1"/>
  <c r="T18" i="1" s="1"/>
  <c r="K19" i="1"/>
  <c r="R18" i="1" l="1"/>
  <c r="N19" i="1"/>
  <c r="H19" i="1"/>
  <c r="I19" i="1"/>
  <c r="M19" i="1" s="1"/>
  <c r="Q19" i="1" s="1"/>
  <c r="D19" i="1" l="1"/>
  <c r="T19" i="1" s="1"/>
  <c r="N20" i="1" s="1"/>
  <c r="F20" i="1"/>
  <c r="R19" i="1"/>
  <c r="J20" i="1"/>
  <c r="S19" i="1"/>
  <c r="K20" i="1" l="1"/>
  <c r="H20" i="1"/>
  <c r="I20" i="1" l="1"/>
  <c r="M20" i="1" s="1"/>
  <c r="Q20" i="1" l="1"/>
  <c r="D20" i="1" l="1"/>
  <c r="T20" i="1" s="1"/>
  <c r="F21" i="1"/>
  <c r="S20" i="1"/>
  <c r="J21" i="1"/>
  <c r="K21" i="1"/>
  <c r="H21" i="1"/>
  <c r="R20" i="1" l="1"/>
  <c r="N21" i="1"/>
  <c r="I21" i="1"/>
  <c r="M21" i="1" s="1"/>
  <c r="Q21" i="1" l="1"/>
  <c r="D21" i="1" l="1"/>
  <c r="T21" i="1" s="1"/>
  <c r="F22" i="1"/>
  <c r="J22" i="1"/>
  <c r="S21" i="1"/>
  <c r="R21" i="1" l="1"/>
  <c r="N22" i="1"/>
  <c r="K22" i="1"/>
  <c r="H22" i="1"/>
  <c r="I22" i="1" l="1"/>
  <c r="M22" i="1" s="1"/>
  <c r="Q22" i="1" l="1"/>
  <c r="D22" i="1" l="1"/>
  <c r="T22" i="1" s="1"/>
  <c r="F23" i="1"/>
  <c r="J23" i="1"/>
  <c r="S22" i="1"/>
  <c r="R22" i="1" l="1"/>
  <c r="N23" i="1"/>
  <c r="K23" i="1"/>
  <c r="H23" i="1"/>
  <c r="I23" i="1" l="1"/>
  <c r="M23" i="1" s="1"/>
  <c r="Q23" i="1" l="1"/>
  <c r="D23" i="1" l="1"/>
  <c r="T23" i="1" s="1"/>
  <c r="F24" i="1"/>
  <c r="J24" i="1"/>
  <c r="S23" i="1"/>
  <c r="R23" i="1" l="1"/>
  <c r="N24" i="1"/>
  <c r="K24" i="1"/>
  <c r="H24" i="1"/>
  <c r="I24" i="1" l="1"/>
  <c r="M24" i="1" s="1"/>
  <c r="Q24" i="1" l="1"/>
  <c r="J25" i="1" l="1"/>
  <c r="D24" i="1"/>
  <c r="R24" i="1"/>
  <c r="S24" i="1" s="1"/>
  <c r="F25" i="1" s="1"/>
  <c r="H25" i="1" l="1"/>
  <c r="I25" i="1" s="1"/>
  <c r="K25" i="1"/>
  <c r="T24" i="1"/>
  <c r="N25" i="1" s="1"/>
  <c r="M25" i="1" l="1"/>
  <c r="R25" i="1" l="1"/>
  <c r="Q25" i="1"/>
  <c r="J26" i="1" l="1"/>
  <c r="S25" i="1"/>
  <c r="F26" i="1"/>
  <c r="D25" i="1"/>
  <c r="T25" i="1" l="1"/>
  <c r="N26" i="1" s="1"/>
  <c r="H26" i="1"/>
  <c r="I26" i="1" s="1"/>
  <c r="K26" i="1"/>
  <c r="M26" i="1" l="1"/>
  <c r="Q26" i="1" l="1"/>
  <c r="R26" i="1"/>
  <c r="S26" i="1" l="1"/>
  <c r="F27" i="1" s="1"/>
  <c r="J27" i="1"/>
  <c r="D26" i="1"/>
  <c r="H27" i="1" l="1"/>
  <c r="I27" i="1" s="1"/>
  <c r="K27" i="1"/>
  <c r="M27" i="1" s="1"/>
  <c r="T26" i="1"/>
  <c r="N27" i="1" s="1"/>
  <c r="R27" i="1" l="1"/>
  <c r="Q27" i="1"/>
  <c r="S27" i="1" l="1"/>
  <c r="F28" i="1" s="1"/>
  <c r="J28" i="1"/>
  <c r="D27" i="1"/>
  <c r="H28" i="1" l="1"/>
  <c r="I28" i="1" s="1"/>
  <c r="K28" i="1"/>
  <c r="M28" i="1" s="1"/>
  <c r="T27" i="1"/>
  <c r="N28" i="1" s="1"/>
  <c r="Q28" i="1" l="1"/>
  <c r="R28" i="1"/>
  <c r="S28" i="1" l="1"/>
  <c r="F29" i="1" s="1"/>
  <c r="J29" i="1"/>
  <c r="D28" i="1"/>
  <c r="K29" i="1" l="1"/>
  <c r="H29" i="1"/>
  <c r="I29" i="1" s="1"/>
  <c r="T28" i="1"/>
  <c r="N29" i="1" s="1"/>
  <c r="M29" i="1" l="1"/>
  <c r="Q29" i="1" l="1"/>
  <c r="R29" i="1"/>
  <c r="S29" i="1" l="1"/>
  <c r="F30" i="1"/>
  <c r="J30" i="1"/>
  <c r="D29" i="1"/>
  <c r="T29" i="1" l="1"/>
  <c r="N30" i="1" s="1"/>
  <c r="H30" i="1"/>
  <c r="I30" i="1" s="1"/>
  <c r="K30" i="1"/>
  <c r="M30" i="1" l="1"/>
  <c r="R30" i="1" l="1"/>
  <c r="Q30" i="1"/>
  <c r="S30" i="1" l="1"/>
  <c r="J31" i="1"/>
  <c r="F31" i="1"/>
  <c r="D30" i="1"/>
  <c r="T30" i="1" l="1"/>
  <c r="N31" i="1" s="1"/>
  <c r="H31" i="1"/>
  <c r="I31" i="1" s="1"/>
  <c r="K31" i="1"/>
  <c r="M31" i="1" l="1"/>
  <c r="R31" i="1" l="1"/>
  <c r="Q31" i="1"/>
  <c r="S31" i="1" l="1"/>
  <c r="J32" i="1"/>
  <c r="F32" i="1"/>
  <c r="D31" i="1"/>
  <c r="T31" i="1" l="1"/>
  <c r="N32" i="1" s="1"/>
  <c r="K32" i="1"/>
  <c r="H32" i="1"/>
  <c r="I32" i="1" s="1"/>
  <c r="M32" i="1" l="1"/>
  <c r="Q32" i="1" l="1"/>
  <c r="R32" i="1"/>
  <c r="S32" i="1" l="1"/>
  <c r="F33" i="1" s="1"/>
  <c r="J33" i="1"/>
  <c r="D32" i="1"/>
  <c r="K33" i="1" l="1"/>
  <c r="H33" i="1"/>
  <c r="I33" i="1" s="1"/>
  <c r="T32" i="1"/>
  <c r="N33" i="1" s="1"/>
  <c r="M33" i="1" l="1"/>
  <c r="R33" i="1" l="1"/>
  <c r="Q33" i="1"/>
  <c r="J34" i="1" l="1"/>
  <c r="S33" i="1"/>
  <c r="F34" i="1" s="1"/>
  <c r="D33" i="1"/>
  <c r="K34" i="1" l="1"/>
  <c r="H34" i="1"/>
  <c r="I34" i="1" s="1"/>
  <c r="T33" i="1"/>
  <c r="N34" i="1" s="1"/>
  <c r="M34" i="1" l="1"/>
  <c r="Q34" i="1" l="1"/>
  <c r="R34" i="1"/>
  <c r="S34" i="1" l="1"/>
  <c r="F35" i="1" s="1"/>
  <c r="J35" i="1"/>
  <c r="D34" i="1"/>
  <c r="H35" i="1" l="1"/>
  <c r="I35" i="1" s="1"/>
  <c r="K35" i="1"/>
  <c r="M35" i="1" s="1"/>
  <c r="T34" i="1"/>
  <c r="N35" i="1" s="1"/>
  <c r="Q35" i="1" l="1"/>
  <c r="R35" i="1"/>
  <c r="S35" i="1" l="1"/>
  <c r="J36" i="1"/>
  <c r="F36" i="1"/>
  <c r="D35" i="1"/>
  <c r="T35" i="1" l="1"/>
  <c r="N36" i="1" s="1"/>
  <c r="K36" i="1"/>
  <c r="H36" i="1"/>
  <c r="I36" i="1" s="1"/>
  <c r="M36" i="1" l="1"/>
  <c r="Q36" i="1" l="1"/>
  <c r="R36" i="1"/>
  <c r="S36" i="1" l="1"/>
  <c r="F37" i="1" s="1"/>
  <c r="J37" i="1"/>
  <c r="D36" i="1"/>
  <c r="K37" i="1" l="1"/>
  <c r="H37" i="1"/>
  <c r="I37" i="1" s="1"/>
  <c r="T36" i="1"/>
  <c r="N37" i="1" s="1"/>
  <c r="M37" i="1" l="1"/>
  <c r="Q37" i="1" l="1"/>
  <c r="R37" i="1"/>
  <c r="J38" i="1" l="1"/>
  <c r="S37" i="1"/>
  <c r="F38" i="1" s="1"/>
  <c r="D37" i="1"/>
  <c r="H38" i="1" l="1"/>
  <c r="I38" i="1" s="1"/>
  <c r="K38" i="1"/>
  <c r="M38" i="1" s="1"/>
  <c r="T37" i="1"/>
  <c r="N38" i="1" s="1"/>
  <c r="Q38" i="1" l="1"/>
  <c r="R38" i="1"/>
  <c r="J39" i="1" l="1"/>
  <c r="S38" i="1"/>
  <c r="F39" i="1" s="1"/>
  <c r="D38" i="1"/>
  <c r="K39" i="1" l="1"/>
  <c r="H39" i="1"/>
  <c r="I39" i="1" s="1"/>
  <c r="T38" i="1"/>
  <c r="N39" i="1" s="1"/>
  <c r="M39" i="1" l="1"/>
  <c r="R39" i="1" l="1"/>
  <c r="Q39" i="1"/>
  <c r="J40" i="1" l="1"/>
  <c r="S39" i="1"/>
  <c r="F40" i="1" s="1"/>
  <c r="D39" i="1"/>
  <c r="K40" i="1" l="1"/>
  <c r="H40" i="1"/>
  <c r="I40" i="1" s="1"/>
  <c r="T39" i="1"/>
  <c r="N40" i="1" s="1"/>
  <c r="M40" i="1" l="1"/>
  <c r="Q40" i="1" l="1"/>
  <c r="R40" i="1"/>
  <c r="F41" i="1" l="1"/>
  <c r="S40" i="1"/>
  <c r="J41" i="1"/>
  <c r="D40" i="1"/>
  <c r="T40" i="1" l="1"/>
  <c r="N41" i="1" s="1"/>
  <c r="K41" i="1"/>
  <c r="H41" i="1"/>
  <c r="I41" i="1" s="1"/>
  <c r="M41" i="1" l="1"/>
  <c r="Q41" i="1" l="1"/>
  <c r="R41" i="1"/>
  <c r="S41" i="1" l="1"/>
  <c r="F42" i="1"/>
  <c r="J42" i="1"/>
  <c r="D41" i="1"/>
  <c r="T41" i="1" l="1"/>
  <c r="N42" i="1" s="1"/>
  <c r="H42" i="1"/>
  <c r="I42" i="1" s="1"/>
  <c r="K42" i="1"/>
  <c r="M42" i="1" s="1"/>
  <c r="Q42" i="1" l="1"/>
  <c r="R42" i="1"/>
  <c r="D42" i="1"/>
  <c r="T42" i="1" l="1"/>
  <c r="N43" i="1" s="1"/>
  <c r="J43" i="1"/>
  <c r="S42" i="1"/>
  <c r="F43" i="1" s="1"/>
  <c r="K43" i="1" l="1"/>
  <c r="H43" i="1"/>
  <c r="I43" i="1" l="1"/>
  <c r="M43" i="1"/>
  <c r="R43" i="1" l="1"/>
  <c r="Q43" i="1"/>
  <c r="S43" i="1" l="1"/>
  <c r="J44" i="1"/>
  <c r="F44" i="1"/>
  <c r="D43" i="1"/>
  <c r="K44" i="1" l="1"/>
  <c r="H44" i="1"/>
  <c r="I44" i="1" s="1"/>
  <c r="T43" i="1"/>
  <c r="N44" i="1" s="1"/>
  <c r="M44" i="1" l="1"/>
  <c r="R44" i="1" l="1"/>
  <c r="Q44" i="1"/>
  <c r="J45" i="1" l="1"/>
  <c r="S44" i="1"/>
  <c r="F45" i="1" s="1"/>
  <c r="D44" i="1"/>
  <c r="K45" i="1" l="1"/>
  <c r="H45" i="1"/>
  <c r="I45" i="1" s="1"/>
  <c r="T44" i="1"/>
  <c r="N45" i="1" s="1"/>
  <c r="M45" i="1" l="1"/>
  <c r="R45" i="1" l="1"/>
  <c r="Q45" i="1"/>
  <c r="J46" i="1" l="1"/>
  <c r="F46" i="1"/>
  <c r="S45" i="1"/>
  <c r="D45" i="1"/>
  <c r="K46" i="1" l="1"/>
  <c r="H46" i="1"/>
  <c r="I46" i="1" s="1"/>
  <c r="T45" i="1"/>
  <c r="N46" i="1" s="1"/>
  <c r="M46" i="1" l="1"/>
  <c r="Q46" i="1" l="1"/>
  <c r="R46" i="1"/>
  <c r="J47" i="1" l="1"/>
  <c r="S46" i="1"/>
  <c r="F47" i="1" s="1"/>
  <c r="D46" i="1"/>
  <c r="K47" i="1" l="1"/>
  <c r="H47" i="1"/>
  <c r="I47" i="1" s="1"/>
  <c r="T46" i="1"/>
  <c r="N47" i="1" s="1"/>
  <c r="M47" i="1" l="1"/>
  <c r="Q47" i="1" l="1"/>
  <c r="R47" i="1"/>
  <c r="S47" i="1" l="1"/>
  <c r="F48" i="1"/>
  <c r="J48" i="1"/>
  <c r="D47" i="1"/>
  <c r="H48" i="1" l="1"/>
  <c r="I48" i="1" s="1"/>
  <c r="K48" i="1"/>
  <c r="M48" i="1" s="1"/>
  <c r="T47" i="1"/>
  <c r="N48" i="1" s="1"/>
  <c r="Q48" i="1" l="1"/>
  <c r="R48" i="1"/>
  <c r="J49" i="1" l="1"/>
  <c r="S48" i="1"/>
  <c r="F49" i="1" s="1"/>
  <c r="D48" i="1"/>
  <c r="H49" i="1" l="1"/>
  <c r="I49" i="1" s="1"/>
  <c r="K49" i="1"/>
  <c r="M49" i="1" s="1"/>
  <c r="T48" i="1"/>
  <c r="N49" i="1" s="1"/>
  <c r="R49" i="1" l="1"/>
  <c r="Q49" i="1"/>
  <c r="S49" i="1" l="1"/>
  <c r="J50" i="1"/>
  <c r="F50" i="1"/>
  <c r="D49" i="1"/>
  <c r="T49" i="1" l="1"/>
  <c r="N50" i="1" s="1"/>
  <c r="K50" i="1"/>
  <c r="H50" i="1"/>
  <c r="I50" i="1" s="1"/>
  <c r="M50" i="1" l="1"/>
  <c r="Q50" i="1" l="1"/>
  <c r="R50" i="1"/>
  <c r="J51" i="1" l="1"/>
  <c r="F51" i="1"/>
  <c r="S50" i="1"/>
  <c r="D50" i="1"/>
  <c r="K51" i="1" l="1"/>
  <c r="H51" i="1"/>
  <c r="I51" i="1" s="1"/>
  <c r="T50" i="1"/>
  <c r="N51" i="1" s="1"/>
  <c r="M51" i="1" l="1"/>
  <c r="R51" i="1" l="1"/>
  <c r="Q51" i="1"/>
  <c r="J52" i="1" l="1"/>
  <c r="S51" i="1"/>
  <c r="F52" i="1"/>
  <c r="D51" i="1"/>
  <c r="T51" i="1" l="1"/>
  <c r="N52" i="1" s="1"/>
  <c r="H52" i="1"/>
  <c r="I52" i="1" s="1"/>
  <c r="K52" i="1"/>
  <c r="M52" i="1" s="1"/>
  <c r="R52" i="1" l="1"/>
  <c r="Q52" i="1"/>
  <c r="S52" i="1" l="1"/>
  <c r="D52" i="1"/>
  <c r="T52" i="1" s="1"/>
</calcChain>
</file>

<file path=xl/sharedStrings.xml><?xml version="1.0" encoding="utf-8"?>
<sst xmlns="http://schemas.openxmlformats.org/spreadsheetml/2006/main" count="24" uniqueCount="24">
  <si>
    <t>new debt</t>
  </si>
  <si>
    <t>interest</t>
  </si>
  <si>
    <t>r_f</t>
  </si>
  <si>
    <t>løn</t>
  </si>
  <si>
    <t>årlig lønstignin</t>
  </si>
  <si>
    <t>market returns</t>
  </si>
  <si>
    <t>target</t>
  </si>
  <si>
    <t>Alder</t>
  </si>
  <si>
    <t>pi</t>
  </si>
  <si>
    <t>opsparingskvotient</t>
  </si>
  <si>
    <t>rentefradrag</t>
  </si>
  <si>
    <t>cash</t>
  </si>
  <si>
    <t>stock_contribution</t>
  </si>
  <si>
    <t>target stigning</t>
  </si>
  <si>
    <t>gearing cap</t>
  </si>
  <si>
    <t>rolling_nominal_debt</t>
  </si>
  <si>
    <t>new_investment_primo</t>
  </si>
  <si>
    <t>stock_exposure_goal</t>
  </si>
  <si>
    <t>port &gt; target</t>
  </si>
  <si>
    <t>debt_repayment</t>
  </si>
  <si>
    <t>possible_prepayment</t>
  </si>
  <si>
    <t>stock_value_ultimo</t>
  </si>
  <si>
    <t>stock_value_primo</t>
  </si>
  <si>
    <t>total_value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</si>
</sst>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kr.&quot;_-;\-* #,##0.00\ &quot;kr.&quot;_-;_-* &quot;-&quot;??\ &quot;kr.&quot;_-;_-@_-"/>
    <numFmt numFmtId="43" formatCode="_-* #,##0.00_-;\-* #,##0.00_-;_-* &quot;-&quot;??_-;_-@_-"/>
    <numFmt numFmtId="164" formatCode="_-* #,##0\ &quot;kr.&quot;_-;\-* #,##0\ &quot;kr.&quot;_-;_-* &quot;-&quot;??\ &quot;kr.&quot;_-;_-@_-"/>
    <numFmt numFmtId="165" formatCode="0.0%"/>
    <numFmt numFmtId="166" formatCode="_-* #,##0.00\ [$kr.-406]_-;\-* #,##0.00\ [$kr.-406]_-;_-* &quot;-&quot;??\ [$kr.-406]_-;_-@_-"/>
    <numFmt numFmtId="167" formatCode="_-* #,##0\ [$kr.-406]_-;\-* #,##0\ [$kr.-406]_-;_-* &quot;-&quot;??\ [$kr.-406]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44" fontId="0" fillId="0" borderId="0" xfId="0" applyNumberFormat="1"/>
    <xf numFmtId="9" fontId="0" fillId="0" borderId="0" xfId="2" applyFon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43" fontId="0" fillId="2" borderId="0" xfId="3" applyFont="1" applyFill="1"/>
    <xf numFmtId="165" fontId="0" fillId="2" borderId="0" xfId="2" applyNumberFormat="1" applyFont="1" applyFill="1"/>
  </cellXfs>
  <cellStyles count="4">
    <cellStyle name="Komma" xfId="3" builtinId="3"/>
    <cellStyle name="Normal" xfId="0" builtinId="0"/>
    <cellStyle name="Procent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r_f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'Ark1'!$B$2:$B$52</c:f>
              <c:numCache>
                <c:formatCode>General</c:formatCode>
                <c:ptCount val="5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8-0342-ACBD-DC3EFA5186DC}"/>
            </c:ext>
          </c:extLst>
        </c:ser>
        <c:ser>
          <c:idx val="1"/>
          <c:order val="1"/>
          <c:tx>
            <c:strRef>
              <c:f>'Ark1'!$C$1</c:f>
              <c:strCache>
                <c:ptCount val="1"/>
                <c:pt idx="0">
                  <c:v>løn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'Ark1'!$A$2:$A$52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'Ark1'!$C$2:$C$52</c:f>
              <c:numCache>
                <c:formatCode>_-* #,##0\ "kr."_-;\-* #,##0\ "kr."_-;_-* "-"??\ "kr."_-;_-@_-</c:formatCode>
                <c:ptCount val="51"/>
                <c:pt idx="0">
                  <c:v>100000</c:v>
                </c:pt>
                <c:pt idx="1">
                  <c:v>105000</c:v>
                </c:pt>
                <c:pt idx="2">
                  <c:v>110250</c:v>
                </c:pt>
                <c:pt idx="3">
                  <c:v>115763</c:v>
                </c:pt>
                <c:pt idx="4">
                  <c:v>121551</c:v>
                </c:pt>
                <c:pt idx="5">
                  <c:v>127628</c:v>
                </c:pt>
                <c:pt idx="6">
                  <c:v>134010</c:v>
                </c:pt>
                <c:pt idx="7">
                  <c:v>140710</c:v>
                </c:pt>
                <c:pt idx="8">
                  <c:v>147746</c:v>
                </c:pt>
                <c:pt idx="9">
                  <c:v>155133</c:v>
                </c:pt>
                <c:pt idx="10">
                  <c:v>162889</c:v>
                </c:pt>
                <c:pt idx="11">
                  <c:v>171034</c:v>
                </c:pt>
                <c:pt idx="12">
                  <c:v>179586</c:v>
                </c:pt>
                <c:pt idx="13">
                  <c:v>188565</c:v>
                </c:pt>
                <c:pt idx="14">
                  <c:v>197993</c:v>
                </c:pt>
                <c:pt idx="15">
                  <c:v>207893</c:v>
                </c:pt>
                <c:pt idx="16">
                  <c:v>218287</c:v>
                </c:pt>
                <c:pt idx="17">
                  <c:v>229202</c:v>
                </c:pt>
                <c:pt idx="18">
                  <c:v>240662</c:v>
                </c:pt>
                <c:pt idx="19">
                  <c:v>252695</c:v>
                </c:pt>
                <c:pt idx="20">
                  <c:v>265330</c:v>
                </c:pt>
                <c:pt idx="21">
                  <c:v>278596</c:v>
                </c:pt>
                <c:pt idx="22">
                  <c:v>292526</c:v>
                </c:pt>
                <c:pt idx="23">
                  <c:v>307152</c:v>
                </c:pt>
                <c:pt idx="24">
                  <c:v>322510</c:v>
                </c:pt>
                <c:pt idx="25">
                  <c:v>338635</c:v>
                </c:pt>
                <c:pt idx="26">
                  <c:v>355567</c:v>
                </c:pt>
                <c:pt idx="27">
                  <c:v>373346</c:v>
                </c:pt>
                <c:pt idx="28">
                  <c:v>392013</c:v>
                </c:pt>
                <c:pt idx="29">
                  <c:v>411614</c:v>
                </c:pt>
                <c:pt idx="30">
                  <c:v>432194</c:v>
                </c:pt>
                <c:pt idx="31">
                  <c:v>453804</c:v>
                </c:pt>
                <c:pt idx="32">
                  <c:v>476494</c:v>
                </c:pt>
                <c:pt idx="33">
                  <c:v>500319</c:v>
                </c:pt>
                <c:pt idx="34">
                  <c:v>525335</c:v>
                </c:pt>
                <c:pt idx="35">
                  <c:v>551602</c:v>
                </c:pt>
                <c:pt idx="36">
                  <c:v>579182</c:v>
                </c:pt>
                <c:pt idx="37">
                  <c:v>608141</c:v>
                </c:pt>
                <c:pt idx="38">
                  <c:v>638548</c:v>
                </c:pt>
                <c:pt idx="39">
                  <c:v>632162</c:v>
                </c:pt>
                <c:pt idx="40">
                  <c:v>625841</c:v>
                </c:pt>
                <c:pt idx="41">
                  <c:v>619582</c:v>
                </c:pt>
                <c:pt idx="42">
                  <c:v>613386</c:v>
                </c:pt>
                <c:pt idx="43">
                  <c:v>607253</c:v>
                </c:pt>
                <c:pt idx="44">
                  <c:v>601180</c:v>
                </c:pt>
                <c:pt idx="45">
                  <c:v>595168</c:v>
                </c:pt>
                <c:pt idx="46">
                  <c:v>589217</c:v>
                </c:pt>
                <c:pt idx="47">
                  <c:v>583324</c:v>
                </c:pt>
                <c:pt idx="48">
                  <c:v>577491</c:v>
                </c:pt>
                <c:pt idx="49">
                  <c:v>571716</c:v>
                </c:pt>
                <c:pt idx="50">
                  <c:v>565999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8-0342-ACBD-DC3EFA5186DC}"/>
            </c:ext>
          </c:extLst>
        </c:ser>
        <c:ser>
          <c:idx val="2"/>
          <c:order val="2"/>
          <c:tx>
            <c:strRef>
              <c:f>'Ark1'!$D$1</c:f>
              <c:strCache>
                <c:ptCount val="1"/>
                <c:pt idx="0">
                  <c:v>cash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'Ark1'!$A$2:$A$52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'Ark1'!$D$2:$D$52</c:f>
              <c:numCache>
                <c:formatCode>_-* #,##0.00\ [$kr.-406]_-;\-* #,##0.00\ [$kr.-406]_-;_-* "-"??\ [$kr.-406]_-;_-@_-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100293.5092352021</c:v>
                </c:pt>
                <c:pt idx="23">
                  <c:v>100293.5092352021</c:v>
                </c:pt>
                <c:pt idx="24">
                  <c:v>185930.47587485309</c:v>
                </c:pt>
                <c:pt idx="25">
                  <c:v>215983.03740806831</c:v>
                </c:pt>
                <c:pt idx="26">
                  <c:v>334788.82422224805</c:v>
                </c:pt>
                <c:pt idx="27">
                  <c:v>334788.82422224805</c:v>
                </c:pt>
                <c:pt idx="28">
                  <c:v>414985.13560944167</c:v>
                </c:pt>
                <c:pt idx="29">
                  <c:v>295991.36408340349</c:v>
                </c:pt>
                <c:pt idx="30">
                  <c:v>340866.85703972913</c:v>
                </c:pt>
                <c:pt idx="31">
                  <c:v>314845.62366360798</c:v>
                </c:pt>
                <c:pt idx="32">
                  <c:v>154241.31200291589</c:v>
                </c:pt>
                <c:pt idx="33">
                  <c:v>702272.60992157157</c:v>
                </c:pt>
                <c:pt idx="34">
                  <c:v>-190015.54787772358</c:v>
                </c:pt>
                <c:pt idx="35">
                  <c:v>1242287.1103180575</c:v>
                </c:pt>
                <c:pt idx="36">
                  <c:v>-937518.64961283677</c:v>
                </c:pt>
                <c:pt idx="37">
                  <c:v>1217981.520304458</c:v>
                </c:pt>
                <c:pt idx="38">
                  <c:v>1217981.520304458</c:v>
                </c:pt>
                <c:pt idx="39">
                  <c:v>633989.28596510459</c:v>
                </c:pt>
                <c:pt idx="40">
                  <c:v>936513.76011140225</c:v>
                </c:pt>
                <c:pt idx="41">
                  <c:v>315797.63557013823</c:v>
                </c:pt>
                <c:pt idx="42">
                  <c:v>541256.03738789028</c:v>
                </c:pt>
                <c:pt idx="43">
                  <c:v>412088.87482444569</c:v>
                </c:pt>
                <c:pt idx="44">
                  <c:v>641769.06288262643</c:v>
                </c:pt>
                <c:pt idx="45">
                  <c:v>1210674.5912583666</c:v>
                </c:pt>
                <c:pt idx="46">
                  <c:v>245552.35767911654</c:v>
                </c:pt>
                <c:pt idx="47">
                  <c:v>2534248.7061644816</c:v>
                </c:pt>
                <c:pt idx="48">
                  <c:v>-1440123.0676235803</c:v>
                </c:pt>
                <c:pt idx="49">
                  <c:v>4805537.6828186661</c:v>
                </c:pt>
                <c:pt idx="50">
                  <c:v>-4812879.4735596832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C8-0342-ACBD-DC3EFA5186DC}"/>
            </c:ext>
          </c:extLst>
        </c:ser>
        <c:ser>
          <c:idx val="5"/>
          <c:order val="3"/>
          <c:tx>
            <c:strRef>
              <c:f>'Ark1'!$G$1</c:f>
              <c:strCache>
                <c:ptCount val="1"/>
                <c:pt idx="0">
                  <c:v>gearing cap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'Ark1'!$A$2:$A$52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'Ark1'!$G$2:$G$52</c:f>
              <c:numCache>
                <c:formatCode>_(* #,##0.00_);_(* \(#,##0.00\);_(* "-"??_);_(@_)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C8-0342-ACBD-DC3EFA5186DC}"/>
            </c:ext>
          </c:extLst>
        </c:ser>
        <c:ser>
          <c:idx val="7"/>
          <c:order val="4"/>
          <c:tx>
            <c:strRef>
              <c:f>'Ark1'!$I$1</c:f>
              <c:strCache>
                <c:ptCount val="1"/>
                <c:pt idx="0">
                  <c:v>interest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'Ark1'!$I$2:$I$52</c:f>
              <c:numCache>
                <c:formatCode>_-* #,##0\ "kr."_-;\-* #,##0\ "kr."_-;_-* "-"??\ "kr."_-;_-@_-</c:formatCode>
                <c:ptCount val="51"/>
                <c:pt idx="0">
                  <c:v>134</c:v>
                </c:pt>
                <c:pt idx="1">
                  <c:v>274.7</c:v>
                </c:pt>
                <c:pt idx="2">
                  <c:v>422.43499999999995</c:v>
                </c:pt>
                <c:pt idx="3">
                  <c:v>577.55741999999998</c:v>
                </c:pt>
                <c:pt idx="4">
                  <c:v>740.43575999999996</c:v>
                </c:pt>
                <c:pt idx="5">
                  <c:v>911.45727999999986</c:v>
                </c:pt>
                <c:pt idx="6">
                  <c:v>1091.0306799999998</c:v>
                </c:pt>
                <c:pt idx="7">
                  <c:v>1279.5820799999999</c:v>
                </c:pt>
                <c:pt idx="8">
                  <c:v>1477.5617199999999</c:v>
                </c:pt>
                <c:pt idx="9">
                  <c:v>1685.43994</c:v>
                </c:pt>
                <c:pt idx="10">
                  <c:v>1903.7111999999997</c:v>
                </c:pt>
                <c:pt idx="11">
                  <c:v>2132.8967599999996</c:v>
                </c:pt>
                <c:pt idx="12">
                  <c:v>2373.5419999999999</c:v>
                </c:pt>
                <c:pt idx="13">
                  <c:v>2626.2190999999998</c:v>
                </c:pt>
                <c:pt idx="14">
                  <c:v>2891.5297199999995</c:v>
                </c:pt>
                <c:pt idx="15">
                  <c:v>3170.1063399999994</c:v>
                </c:pt>
                <c:pt idx="16">
                  <c:v>3462.6109199999996</c:v>
                </c:pt>
                <c:pt idx="17">
                  <c:v>3769.7415999999998</c:v>
                </c:pt>
                <c:pt idx="18">
                  <c:v>4092.2286799999997</c:v>
                </c:pt>
                <c:pt idx="19">
                  <c:v>4430.8399799999997</c:v>
                </c:pt>
                <c:pt idx="20">
                  <c:v>4786.3821799999996</c:v>
                </c:pt>
                <c:pt idx="21">
                  <c:v>5159.7008199999991</c:v>
                </c:pt>
                <c:pt idx="22">
                  <c:v>5551.6856599999992</c:v>
                </c:pt>
                <c:pt idx="23">
                  <c:v>3815.7677962482903</c:v>
                </c:pt>
                <c:pt idx="24">
                  <c:v>4247.9311962482907</c:v>
                </c:pt>
                <c:pt idx="25">
                  <c:v>2668.2324432769674</c:v>
                </c:pt>
                <c:pt idx="26">
                  <c:v>1811.7572187318835</c:v>
                </c:pt>
                <c:pt idx="27">
                  <c:v>0</c:v>
                </c:pt>
                <c:pt idx="28">
                  <c:v>525.29741999999999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847.09708000000001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C8-0342-ACBD-DC3EFA5186DC}"/>
            </c:ext>
          </c:extLst>
        </c:ser>
        <c:ser>
          <c:idx val="8"/>
          <c:order val="5"/>
          <c:tx>
            <c:strRef>
              <c:f>'Ark1'!$J$1</c:f>
              <c:strCache>
                <c:ptCount val="1"/>
                <c:pt idx="0">
                  <c:v>stock_value_primo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'Ark1'!$J$2:$J$52</c:f>
              <c:numCache>
                <c:formatCode>_-* #,##0\ "kr."_-;\-* #,##0\ "kr."_-;_-* "-"??\ "kr."_-;_-@_-</c:formatCode>
                <c:ptCount val="51"/>
                <c:pt idx="0">
                  <c:v>0</c:v>
                </c:pt>
                <c:pt idx="1">
                  <c:v>19788.234921052659</c:v>
                </c:pt>
                <c:pt idx="2">
                  <c:v>38025.569126904673</c:v>
                </c:pt>
                <c:pt idx="3">
                  <c:v>62488.769477900198</c:v>
                </c:pt>
                <c:pt idx="4">
                  <c:v>77959.294955959718</c:v>
                </c:pt>
                <c:pt idx="5">
                  <c:v>102655.44830864793</c:v>
                </c:pt>
                <c:pt idx="6">
                  <c:v>118206.3449298718</c:v>
                </c:pt>
                <c:pt idx="7">
                  <c:v>160303.58293889996</c:v>
                </c:pt>
                <c:pt idx="8">
                  <c:v>186573.68774472873</c:v>
                </c:pt>
                <c:pt idx="9">
                  <c:v>262633.37350548216</c:v>
                </c:pt>
                <c:pt idx="10">
                  <c:v>296162.98083825962</c:v>
                </c:pt>
                <c:pt idx="11">
                  <c:v>277731.92852606095</c:v>
                </c:pt>
                <c:pt idx="12">
                  <c:v>274182.91422197176</c:v>
                </c:pt>
                <c:pt idx="13">
                  <c:v>309699.15515011962</c:v>
                </c:pt>
                <c:pt idx="14">
                  <c:v>380186.84550291608</c:v>
                </c:pt>
                <c:pt idx="15">
                  <c:v>511561.04756856145</c:v>
                </c:pt>
                <c:pt idx="16">
                  <c:v>619906.1599193454</c:v>
                </c:pt>
                <c:pt idx="17">
                  <c:v>747058.80756768002</c:v>
                </c:pt>
                <c:pt idx="18">
                  <c:v>924699.17160341877</c:v>
                </c:pt>
                <c:pt idx="19">
                  <c:v>1055103.2190860368</c:v>
                </c:pt>
                <c:pt idx="20">
                  <c:v>1342054.6966149793</c:v>
                </c:pt>
                <c:pt idx="21">
                  <c:v>1406156.3500228012</c:v>
                </c:pt>
                <c:pt idx="22">
                  <c:v>1591926.5811477427</c:v>
                </c:pt>
                <c:pt idx="23">
                  <c:v>1673264.1600000001</c:v>
                </c:pt>
                <c:pt idx="24">
                  <c:v>1668076.4871802065</c:v>
                </c:pt>
                <c:pt idx="25">
                  <c:v>1673264.1600000001</c:v>
                </c:pt>
                <c:pt idx="26">
                  <c:v>1750348.4422630537</c:v>
                </c:pt>
                <c:pt idx="27">
                  <c:v>1796745.6370839037</c:v>
                </c:pt>
                <c:pt idx="28">
                  <c:v>1631209.3833335289</c:v>
                </c:pt>
                <c:pt idx="29">
                  <c:v>1769398.3868001993</c:v>
                </c:pt>
                <c:pt idx="30">
                  <c:v>2038121.8504171511</c:v>
                </c:pt>
                <c:pt idx="31">
                  <c:v>1993607.4986770647</c:v>
                </c:pt>
                <c:pt idx="32">
                  <c:v>2141414.8638058072</c:v>
                </c:pt>
                <c:pt idx="33">
                  <c:v>2187215.3286839649</c:v>
                </c:pt>
                <c:pt idx="34">
                  <c:v>1962767.0961235699</c:v>
                </c:pt>
                <c:pt idx="35">
                  <c:v>2891763.9035674175</c:v>
                </c:pt>
                <c:pt idx="36">
                  <c:v>1673264.1600000001</c:v>
                </c:pt>
                <c:pt idx="37">
                  <c:v>3913068.535662455</c:v>
                </c:pt>
                <c:pt idx="38">
                  <c:v>1673264.1600000001</c:v>
                </c:pt>
                <c:pt idx="39">
                  <c:v>1613958.6260004814</c:v>
                </c:pt>
                <c:pt idx="40">
                  <c:v>2548746.1316744457</c:v>
                </c:pt>
                <c:pt idx="41">
                  <c:v>2338868.8649701774</c:v>
                </c:pt>
                <c:pt idx="42">
                  <c:v>3220116.3893050896</c:v>
                </c:pt>
                <c:pt idx="43">
                  <c:v>2623678.1103005675</c:v>
                </c:pt>
                <c:pt idx="44">
                  <c:v>3051353.2945555891</c:v>
                </c:pt>
                <c:pt idx="45">
                  <c:v>3000847.5061349315</c:v>
                </c:pt>
                <c:pt idx="46">
                  <c:v>3485067.0813681646</c:v>
                </c:pt>
                <c:pt idx="47">
                  <c:v>4738182.480902045</c:v>
                </c:pt>
                <c:pt idx="48">
                  <c:v>3616751.3445017203</c:v>
                </c:pt>
                <c:pt idx="49">
                  <c:v>7595726.7592364112</c:v>
                </c:pt>
                <c:pt idx="50">
                  <c:v>1963108.7260422921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C8-0342-ACBD-DC3EFA5186DC}"/>
            </c:ext>
          </c:extLst>
        </c:ser>
        <c:ser>
          <c:idx val="11"/>
          <c:order val="6"/>
          <c:tx>
            <c:strRef>
              <c:f>'Ark1'!$M$1</c:f>
              <c:strCache>
                <c:ptCount val="1"/>
                <c:pt idx="0">
                  <c:v>stock_value_ultimo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'Ark1'!$M$2:$M$52</c:f>
              <c:numCache>
                <c:formatCode>_("kr."* #,##0.00_);_("kr."* \(#,##0.00\);_("kr."* "-"??_);_(@_)</c:formatCode>
                <c:ptCount val="51"/>
                <c:pt idx="0">
                  <c:v>19788.234921052659</c:v>
                </c:pt>
                <c:pt idx="1">
                  <c:v>38025.569126904673</c:v>
                </c:pt>
                <c:pt idx="2">
                  <c:v>62488.769477900198</c:v>
                </c:pt>
                <c:pt idx="3">
                  <c:v>77959.294955959718</c:v>
                </c:pt>
                <c:pt idx="4">
                  <c:v>102655.44830864793</c:v>
                </c:pt>
                <c:pt idx="5">
                  <c:v>118206.3449298718</c:v>
                </c:pt>
                <c:pt idx="6">
                  <c:v>160303.58293889996</c:v>
                </c:pt>
                <c:pt idx="7">
                  <c:v>186573.68774472873</c:v>
                </c:pt>
                <c:pt idx="8">
                  <c:v>262633.37350548216</c:v>
                </c:pt>
                <c:pt idx="9">
                  <c:v>296162.98083825962</c:v>
                </c:pt>
                <c:pt idx="10">
                  <c:v>277731.92852606095</c:v>
                </c:pt>
                <c:pt idx="11">
                  <c:v>274182.91422197176</c:v>
                </c:pt>
                <c:pt idx="12">
                  <c:v>309699.15515011962</c:v>
                </c:pt>
                <c:pt idx="13">
                  <c:v>380186.84550291608</c:v>
                </c:pt>
                <c:pt idx="14">
                  <c:v>511561.04756856145</c:v>
                </c:pt>
                <c:pt idx="15">
                  <c:v>619906.1599193454</c:v>
                </c:pt>
                <c:pt idx="16">
                  <c:v>747058.80756768002</c:v>
                </c:pt>
                <c:pt idx="17">
                  <c:v>924699.17160341877</c:v>
                </c:pt>
                <c:pt idx="18">
                  <c:v>1055103.2190860368</c:v>
                </c:pt>
                <c:pt idx="19">
                  <c:v>1342054.6966149793</c:v>
                </c:pt>
                <c:pt idx="20">
                  <c:v>1406156.3500228012</c:v>
                </c:pt>
                <c:pt idx="21">
                  <c:v>1591926.5811477427</c:v>
                </c:pt>
                <c:pt idx="22">
                  <c:v>1773557.6692352023</c:v>
                </c:pt>
                <c:pt idx="23">
                  <c:v>1668076.4871802065</c:v>
                </c:pt>
                <c:pt idx="24">
                  <c:v>1758901.1266396511</c:v>
                </c:pt>
                <c:pt idx="25">
                  <c:v>1780401.003796269</c:v>
                </c:pt>
                <c:pt idx="26">
                  <c:v>1915551.4238980834</c:v>
                </c:pt>
                <c:pt idx="27">
                  <c:v>1631209.3833335289</c:v>
                </c:pt>
                <c:pt idx="28">
                  <c:v>1849594.6981873929</c:v>
                </c:pt>
                <c:pt idx="29">
                  <c:v>1919128.0788911129</c:v>
                </c:pt>
                <c:pt idx="30">
                  <c:v>2038482.9916333903</c:v>
                </c:pt>
                <c:pt idx="31">
                  <c:v>2115393.630429686</c:v>
                </c:pt>
                <c:pt idx="32">
                  <c:v>2026611.0170232728</c:v>
                </c:pt>
                <c:pt idx="33">
                  <c:v>2510798.3940422256</c:v>
                </c:pt>
                <c:pt idx="34">
                  <c:v>1999475.7457681224</c:v>
                </c:pt>
                <c:pt idx="35">
                  <c:v>3105566.8181957812</c:v>
                </c:pt>
                <c:pt idx="36">
                  <c:v>1733262.7757315608</c:v>
                </c:pt>
                <c:pt idx="37">
                  <c:v>3828764.3299172949</c:v>
                </c:pt>
                <c:pt idx="38">
                  <c:v>1613958.6260004814</c:v>
                </c:pt>
                <c:pt idx="39">
                  <c:v>1964753.8973350923</c:v>
                </c:pt>
                <c:pt idx="40">
                  <c:v>2641393.3391164751</c:v>
                </c:pt>
                <c:pt idx="41">
                  <c:v>2599400.2647638256</c:v>
                </c:pt>
                <c:pt idx="42">
                  <c:v>2849136.5121183195</c:v>
                </c:pt>
                <c:pt idx="43">
                  <c:v>2922186.1319921445</c:v>
                </c:pt>
                <c:pt idx="44">
                  <c:v>3230527.6941931122</c:v>
                </c:pt>
                <c:pt idx="45">
                  <c:v>4053972.6097439048</c:v>
                </c:pt>
                <c:pt idx="46">
                  <c:v>3773060.247322795</c:v>
                </c:pt>
                <c:pt idx="47">
                  <c:v>5905447.6929870853</c:v>
                </c:pt>
                <c:pt idx="48">
                  <c:v>3621354.9854483493</c:v>
                </c:pt>
                <c:pt idx="49">
                  <c:v>8208769.4764845381</c:v>
                </c:pt>
                <c:pt idx="50">
                  <c:v>2094459.2869945331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C8-0342-ACBD-DC3EFA5186DC}"/>
            </c:ext>
          </c:extLst>
        </c:ser>
        <c:ser>
          <c:idx val="12"/>
          <c:order val="7"/>
          <c:tx>
            <c:strRef>
              <c:f>'Ark1'!$N$1</c:f>
              <c:strCache>
                <c:ptCount val="1"/>
                <c:pt idx="0">
                  <c:v>stock_exposure_goal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'Ark1'!$N$2:$N$52</c:f>
              <c:numCache>
                <c:formatCode>_("kr."* #,##0.00_);_("kr."* \(#,##0.00\);_("kr."* "-"??_);_(@_)</c:formatCode>
                <c:ptCount val="51"/>
                <c:pt idx="0">
                  <c:v>1673264.1600000001</c:v>
                </c:pt>
                <c:pt idx="1">
                  <c:v>1673264.1600000001</c:v>
                </c:pt>
                <c:pt idx="2">
                  <c:v>1673264.1600000001</c:v>
                </c:pt>
                <c:pt idx="3">
                  <c:v>1673264.1600000001</c:v>
                </c:pt>
                <c:pt idx="4">
                  <c:v>1673264.1600000001</c:v>
                </c:pt>
                <c:pt idx="5">
                  <c:v>1673264.1600000001</c:v>
                </c:pt>
                <c:pt idx="6">
                  <c:v>1673264.1600000001</c:v>
                </c:pt>
                <c:pt idx="7">
                  <c:v>1673264.1600000001</c:v>
                </c:pt>
                <c:pt idx="8">
                  <c:v>1673264.1600000001</c:v>
                </c:pt>
                <c:pt idx="9">
                  <c:v>1673264.1600000001</c:v>
                </c:pt>
                <c:pt idx="10">
                  <c:v>1673264.1600000001</c:v>
                </c:pt>
                <c:pt idx="11">
                  <c:v>1673264.1600000001</c:v>
                </c:pt>
                <c:pt idx="12">
                  <c:v>1673264.1600000001</c:v>
                </c:pt>
                <c:pt idx="13">
                  <c:v>1673264.1600000001</c:v>
                </c:pt>
                <c:pt idx="14">
                  <c:v>1673264.1600000001</c:v>
                </c:pt>
                <c:pt idx="15">
                  <c:v>1673264.1600000001</c:v>
                </c:pt>
                <c:pt idx="16">
                  <c:v>1673264.1600000001</c:v>
                </c:pt>
                <c:pt idx="17">
                  <c:v>1673264.1600000001</c:v>
                </c:pt>
                <c:pt idx="18">
                  <c:v>1673264.1600000001</c:v>
                </c:pt>
                <c:pt idx="19">
                  <c:v>1673264.1600000001</c:v>
                </c:pt>
                <c:pt idx="20">
                  <c:v>1673264.1600000001</c:v>
                </c:pt>
                <c:pt idx="21">
                  <c:v>1673264.1600000001</c:v>
                </c:pt>
                <c:pt idx="22">
                  <c:v>1673264.1600000001</c:v>
                </c:pt>
                <c:pt idx="23">
                  <c:v>1686466.0606233641</c:v>
                </c:pt>
                <c:pt idx="24">
                  <c:v>1673264.1600000001</c:v>
                </c:pt>
                <c:pt idx="25">
                  <c:v>1750348.4422630537</c:v>
                </c:pt>
                <c:pt idx="26">
                  <c:v>1796745.6370839037</c:v>
                </c:pt>
                <c:pt idx="27">
                  <c:v>2025306.223308298</c:v>
                </c:pt>
                <c:pt idx="28">
                  <c:v>1769398.3868001993</c:v>
                </c:pt>
                <c:pt idx="29">
                  <c:v>2038121.8504171511</c:v>
                </c:pt>
                <c:pt idx="30">
                  <c:v>1993607.4986770647</c:v>
                </c:pt>
                <c:pt idx="31">
                  <c:v>2141414.8638058072</c:v>
                </c:pt>
                <c:pt idx="32">
                  <c:v>2187215.3286839649</c:v>
                </c:pt>
                <c:pt idx="33">
                  <c:v>1962767.0961235699</c:v>
                </c:pt>
                <c:pt idx="34">
                  <c:v>2891763.9035674175</c:v>
                </c:pt>
                <c:pt idx="35">
                  <c:v>1673264.1600000001</c:v>
                </c:pt>
                <c:pt idx="36">
                  <c:v>3913068.535662455</c:v>
                </c:pt>
                <c:pt idx="37">
                  <c:v>1673264.1600000001</c:v>
                </c:pt>
                <c:pt idx="38">
                  <c:v>4542071.2651995784</c:v>
                </c:pt>
                <c:pt idx="39">
                  <c:v>2548746.1316744457</c:v>
                </c:pt>
                <c:pt idx="40">
                  <c:v>2338868.8649701774</c:v>
                </c:pt>
                <c:pt idx="41">
                  <c:v>3220116.3893050896</c:v>
                </c:pt>
                <c:pt idx="42">
                  <c:v>2623678.1103005675</c:v>
                </c:pt>
                <c:pt idx="43">
                  <c:v>3051353.2945555891</c:v>
                </c:pt>
                <c:pt idx="44">
                  <c:v>3000847.5061349315</c:v>
                </c:pt>
                <c:pt idx="45">
                  <c:v>3485067.0813681646</c:v>
                </c:pt>
                <c:pt idx="46">
                  <c:v>4738182.480902045</c:v>
                </c:pt>
                <c:pt idx="47">
                  <c:v>3616751.3445017203</c:v>
                </c:pt>
                <c:pt idx="48">
                  <c:v>7595726.7592364112</c:v>
                </c:pt>
                <c:pt idx="49">
                  <c:v>1963108.7260422921</c:v>
                </c:pt>
                <c:pt idx="50">
                  <c:v>11712876.443372883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6C8-0342-ACBD-DC3EFA5186DC}"/>
            </c:ext>
          </c:extLst>
        </c:ser>
        <c:ser>
          <c:idx val="14"/>
          <c:order val="8"/>
          <c:tx>
            <c:strRef>
              <c:f>'Ark1'!$P$1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'Ark1'!$P$2:$P$52</c:f>
              <c:numCache>
                <c:formatCode>_("kr."* #,##0.00_);_("kr."* \(#,##0.00\);_("kr."* "-"??_);_(@_)</c:formatCode>
                <c:ptCount val="51"/>
                <c:pt idx="0">
                  <c:v>1673264.1600000001</c:v>
                </c:pt>
                <c:pt idx="1">
                  <c:v>1673264.1600000001</c:v>
                </c:pt>
                <c:pt idx="2">
                  <c:v>1673264.1600000001</c:v>
                </c:pt>
                <c:pt idx="3">
                  <c:v>1673264.1600000001</c:v>
                </c:pt>
                <c:pt idx="4">
                  <c:v>1673264.1600000001</c:v>
                </c:pt>
                <c:pt idx="5">
                  <c:v>1673264.1600000001</c:v>
                </c:pt>
                <c:pt idx="6">
                  <c:v>1673264.1600000001</c:v>
                </c:pt>
                <c:pt idx="7">
                  <c:v>1673264.1600000001</c:v>
                </c:pt>
                <c:pt idx="8">
                  <c:v>1673264.1600000001</c:v>
                </c:pt>
                <c:pt idx="9">
                  <c:v>1673264.1600000001</c:v>
                </c:pt>
                <c:pt idx="10">
                  <c:v>1673264.1600000001</c:v>
                </c:pt>
                <c:pt idx="11">
                  <c:v>1673264.1600000001</c:v>
                </c:pt>
                <c:pt idx="12">
                  <c:v>1673264.1600000001</c:v>
                </c:pt>
                <c:pt idx="13">
                  <c:v>1673264.1600000001</c:v>
                </c:pt>
                <c:pt idx="14">
                  <c:v>1673264.1600000001</c:v>
                </c:pt>
                <c:pt idx="15">
                  <c:v>1673264.1600000001</c:v>
                </c:pt>
                <c:pt idx="16">
                  <c:v>1673264.1600000001</c:v>
                </c:pt>
                <c:pt idx="17">
                  <c:v>1673264.1600000001</c:v>
                </c:pt>
                <c:pt idx="18">
                  <c:v>1673264.1600000001</c:v>
                </c:pt>
                <c:pt idx="19">
                  <c:v>1673264.1600000001</c:v>
                </c:pt>
                <c:pt idx="20">
                  <c:v>1673264.1600000001</c:v>
                </c:pt>
                <c:pt idx="21">
                  <c:v>1673264.1600000001</c:v>
                </c:pt>
                <c:pt idx="22">
                  <c:v>1673264.1600000001</c:v>
                </c:pt>
                <c:pt idx="23">
                  <c:v>1673264.1600000001</c:v>
                </c:pt>
                <c:pt idx="24">
                  <c:v>1673264.1600000001</c:v>
                </c:pt>
                <c:pt idx="25">
                  <c:v>1673264.1600000001</c:v>
                </c:pt>
                <c:pt idx="26">
                  <c:v>1673264.1600000001</c:v>
                </c:pt>
                <c:pt idx="27">
                  <c:v>1673264.1600000001</c:v>
                </c:pt>
                <c:pt idx="28">
                  <c:v>1673264.1600000001</c:v>
                </c:pt>
                <c:pt idx="29">
                  <c:v>1673264.1600000001</c:v>
                </c:pt>
                <c:pt idx="30">
                  <c:v>1673264.1600000001</c:v>
                </c:pt>
                <c:pt idx="31">
                  <c:v>1673264.1600000001</c:v>
                </c:pt>
                <c:pt idx="32">
                  <c:v>1673264.1600000001</c:v>
                </c:pt>
                <c:pt idx="33">
                  <c:v>1673264.1600000001</c:v>
                </c:pt>
                <c:pt idx="34">
                  <c:v>1673264.1600000001</c:v>
                </c:pt>
                <c:pt idx="35">
                  <c:v>1673264.1600000001</c:v>
                </c:pt>
                <c:pt idx="36">
                  <c:v>1673264.1600000001</c:v>
                </c:pt>
                <c:pt idx="37">
                  <c:v>1673264.1600000001</c:v>
                </c:pt>
                <c:pt idx="38">
                  <c:v>1673264.1600000001</c:v>
                </c:pt>
                <c:pt idx="39">
                  <c:v>1673264.1600000001</c:v>
                </c:pt>
                <c:pt idx="40">
                  <c:v>1673264.1600000001</c:v>
                </c:pt>
                <c:pt idx="41">
                  <c:v>1673264.1600000001</c:v>
                </c:pt>
                <c:pt idx="42">
                  <c:v>1673264.1600000001</c:v>
                </c:pt>
                <c:pt idx="43">
                  <c:v>1673264.1600000001</c:v>
                </c:pt>
                <c:pt idx="44">
                  <c:v>1673264.1600000001</c:v>
                </c:pt>
                <c:pt idx="45">
                  <c:v>1673264.1600000001</c:v>
                </c:pt>
                <c:pt idx="46">
                  <c:v>1673264.1600000001</c:v>
                </c:pt>
                <c:pt idx="47">
                  <c:v>1673264.1600000001</c:v>
                </c:pt>
                <c:pt idx="48">
                  <c:v>1673264.1600000001</c:v>
                </c:pt>
                <c:pt idx="49">
                  <c:v>1673264.1600000001</c:v>
                </c:pt>
                <c:pt idx="50">
                  <c:v>1673264.1600000001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6C8-0342-ACBD-DC3EFA5186DC}"/>
            </c:ext>
          </c:extLst>
        </c:ser>
        <c:ser>
          <c:idx val="3"/>
          <c:order val="9"/>
          <c:tx>
            <c:strRef>
              <c:f>'Ark1'!$T$1</c:f>
              <c:strCache>
                <c:ptCount val="1"/>
                <c:pt idx="0">
                  <c:v>total_value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'Ark1'!$A$2:$A$52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'Ark1'!$T$2:$T$52</c:f>
              <c:numCache>
                <c:formatCode>_-* #,##0.00\ [$kr.-406]_-;\-* #,##0.00\ [$kr.-406]_-;_-* "-"??\ [$kr.-406]_-;_-@_-</c:formatCode>
                <c:ptCount val="51"/>
                <c:pt idx="0">
                  <c:v>19788.234921052659</c:v>
                </c:pt>
                <c:pt idx="1">
                  <c:v>38025.569126904673</c:v>
                </c:pt>
                <c:pt idx="2">
                  <c:v>62488.769477900198</c:v>
                </c:pt>
                <c:pt idx="3">
                  <c:v>77959.294955959718</c:v>
                </c:pt>
                <c:pt idx="4">
                  <c:v>102655.44830864793</c:v>
                </c:pt>
                <c:pt idx="5">
                  <c:v>118206.3449298718</c:v>
                </c:pt>
                <c:pt idx="6">
                  <c:v>160303.58293889996</c:v>
                </c:pt>
                <c:pt idx="7">
                  <c:v>186573.68774472873</c:v>
                </c:pt>
                <c:pt idx="8">
                  <c:v>262633.37350548216</c:v>
                </c:pt>
                <c:pt idx="9">
                  <c:v>296162.98083825962</c:v>
                </c:pt>
                <c:pt idx="10">
                  <c:v>277731.92852606095</c:v>
                </c:pt>
                <c:pt idx="11">
                  <c:v>274182.91422197176</c:v>
                </c:pt>
                <c:pt idx="12">
                  <c:v>309699.15515011962</c:v>
                </c:pt>
                <c:pt idx="13">
                  <c:v>380186.84550291608</c:v>
                </c:pt>
                <c:pt idx="14">
                  <c:v>511561.04756856145</c:v>
                </c:pt>
                <c:pt idx="15">
                  <c:v>619906.1599193454</c:v>
                </c:pt>
                <c:pt idx="16">
                  <c:v>747058.80756768002</c:v>
                </c:pt>
                <c:pt idx="17">
                  <c:v>924699.17160341877</c:v>
                </c:pt>
                <c:pt idx="18">
                  <c:v>1055103.2190860368</c:v>
                </c:pt>
                <c:pt idx="19">
                  <c:v>1342054.6966149793</c:v>
                </c:pt>
                <c:pt idx="20">
                  <c:v>1406156.3500228012</c:v>
                </c:pt>
                <c:pt idx="21">
                  <c:v>1591926.5811477427</c:v>
                </c:pt>
                <c:pt idx="22">
                  <c:v>1873851.1784704044</c:v>
                </c:pt>
                <c:pt idx="23">
                  <c:v>1768369.9964154086</c:v>
                </c:pt>
                <c:pt idx="24">
                  <c:v>1944831.6025145042</c:v>
                </c:pt>
                <c:pt idx="25">
                  <c:v>1996384.0412043373</c:v>
                </c:pt>
                <c:pt idx="26">
                  <c:v>2250340.2481203312</c:v>
                </c:pt>
                <c:pt idx="27">
                  <c:v>1965998.2075557769</c:v>
                </c:pt>
                <c:pt idx="28">
                  <c:v>2264579.8337968346</c:v>
                </c:pt>
                <c:pt idx="29">
                  <c:v>2215119.4429745162</c:v>
                </c:pt>
                <c:pt idx="30">
                  <c:v>2379349.8486731192</c:v>
                </c:pt>
                <c:pt idx="31">
                  <c:v>2430239.254093294</c:v>
                </c:pt>
                <c:pt idx="32">
                  <c:v>2180852.3290261887</c:v>
                </c:pt>
                <c:pt idx="33">
                  <c:v>3213071.0039637974</c:v>
                </c:pt>
                <c:pt idx="34">
                  <c:v>1809460.1978903988</c:v>
                </c:pt>
                <c:pt idx="35">
                  <c:v>4347853.9285138389</c:v>
                </c:pt>
                <c:pt idx="36">
                  <c:v>795744.126118724</c:v>
                </c:pt>
                <c:pt idx="37">
                  <c:v>5046745.8502217531</c:v>
                </c:pt>
                <c:pt idx="38">
                  <c:v>2831940.1463049394</c:v>
                </c:pt>
                <c:pt idx="39">
                  <c:v>2598743.1833001971</c:v>
                </c:pt>
                <c:pt idx="40">
                  <c:v>3577907.0992278773</c:v>
                </c:pt>
                <c:pt idx="41">
                  <c:v>2915197.9003339638</c:v>
                </c:pt>
                <c:pt idx="42">
                  <c:v>3390392.5495062098</c:v>
                </c:pt>
                <c:pt idx="43">
                  <c:v>3334275.0068165902</c:v>
                </c:pt>
                <c:pt idx="44">
                  <c:v>3872296.7570757386</c:v>
                </c:pt>
                <c:pt idx="45">
                  <c:v>5264647.2010022718</c:v>
                </c:pt>
                <c:pt idx="46">
                  <c:v>4018612.6050019115</c:v>
                </c:pt>
                <c:pt idx="47">
                  <c:v>8439696.3991515674</c:v>
                </c:pt>
                <c:pt idx="48">
                  <c:v>2181231.9178247689</c:v>
                </c:pt>
                <c:pt idx="49">
                  <c:v>13014307.159303203</c:v>
                </c:pt>
                <c:pt idx="50">
                  <c:v>-2718420.18656515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6C8-0342-ACBD-DC3EFA518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1183"/>
        <c:axId val="314513359"/>
      </c:scatterChart>
      <c:valAx>
        <c:axId val="331381183"/>
        <c:scaling>
          <c:orientation val="minMax"/>
          <c:max val="7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14513359"/>
        <c:crosses val="autoZero"/>
        <c:crossBetween val="midCat"/>
      </c:valAx>
      <c:valAx>
        <c:axId val="3145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138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53</xdr:row>
      <xdr:rowOff>114300</xdr:rowOff>
    </xdr:from>
    <xdr:to>
      <xdr:col>19</xdr:col>
      <xdr:colOff>1498600</xdr:colOff>
      <xdr:row>110</xdr:row>
      <xdr:rowOff>88900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8712D52-52E9-5145-9AEA-DC6709FEE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357C3-D038-8443-A57D-26C369032AA5}">
  <dimension ref="A1:Y188"/>
  <sheetViews>
    <sheetView tabSelected="1" topLeftCell="G1" workbookViewId="0">
      <pane ySplit="1" topLeftCell="A2" activePane="bottomLeft" state="frozen"/>
      <selection pane="bottomLeft" activeCell="V39" sqref="V39"/>
    </sheetView>
  </sheetViews>
  <sheetFormatPr baseColWidth="10" defaultRowHeight="16" x14ac:dyDescent="0.2"/>
  <cols>
    <col min="1" max="2" width="10.83203125" style="8"/>
    <col min="3" max="3" width="15.5" style="8" bestFit="1" customWidth="1"/>
    <col min="4" max="4" width="15.5" bestFit="1" customWidth="1"/>
    <col min="5" max="6" width="17.6640625" bestFit="1" customWidth="1"/>
    <col min="7" max="7" width="17.6640625" style="8" customWidth="1"/>
    <col min="8" max="8" width="18.83203125" bestFit="1" customWidth="1"/>
    <col min="9" max="9" width="11.5" bestFit="1" customWidth="1"/>
    <col min="10" max="10" width="19.5" bestFit="1" customWidth="1"/>
    <col min="11" max="11" width="20.83203125" bestFit="1" customWidth="1"/>
    <col min="12" max="12" width="13.33203125" style="8" bestFit="1" customWidth="1"/>
    <col min="13" max="13" width="20" bestFit="1" customWidth="1"/>
    <col min="14" max="14" width="21.1640625" bestFit="1" customWidth="1"/>
    <col min="15" max="15" width="19.83203125" bestFit="1" customWidth="1"/>
    <col min="16" max="16" width="15.5" bestFit="1" customWidth="1"/>
    <col min="17" max="17" width="13" bestFit="1" customWidth="1"/>
    <col min="18" max="18" width="18.83203125" bestFit="1" customWidth="1"/>
    <col min="19" max="19" width="14.6640625" bestFit="1" customWidth="1"/>
    <col min="20" max="20" width="28" bestFit="1" customWidth="1"/>
    <col min="21" max="21" width="15.5" bestFit="1" customWidth="1"/>
    <col min="23" max="23" width="22.6640625" bestFit="1" customWidth="1"/>
    <col min="25" max="25" width="13" bestFit="1" customWidth="1"/>
    <col min="28" max="28" width="13" bestFit="1" customWidth="1"/>
  </cols>
  <sheetData>
    <row r="1" spans="1:25" x14ac:dyDescent="0.2">
      <c r="A1" s="8" t="s">
        <v>7</v>
      </c>
      <c r="B1" s="8" t="s">
        <v>2</v>
      </c>
      <c r="C1" s="8" t="s">
        <v>3</v>
      </c>
      <c r="D1" t="s">
        <v>11</v>
      </c>
      <c r="E1" t="s">
        <v>12</v>
      </c>
      <c r="F1" t="s">
        <v>0</v>
      </c>
      <c r="G1" s="8" t="s">
        <v>14</v>
      </c>
      <c r="H1" t="s">
        <v>15</v>
      </c>
      <c r="I1" t="s">
        <v>1</v>
      </c>
      <c r="J1" t="s">
        <v>22</v>
      </c>
      <c r="K1" t="s">
        <v>16</v>
      </c>
      <c r="L1" s="8" t="s">
        <v>5</v>
      </c>
      <c r="M1" t="s">
        <v>21</v>
      </c>
      <c r="N1" t="s">
        <v>17</v>
      </c>
      <c r="O1" t="s">
        <v>8</v>
      </c>
      <c r="P1" t="s">
        <v>6</v>
      </c>
      <c r="Q1" t="s">
        <v>18</v>
      </c>
      <c r="R1" t="s">
        <v>20</v>
      </c>
      <c r="S1" t="s">
        <v>19</v>
      </c>
      <c r="T1" t="s">
        <v>23</v>
      </c>
      <c r="Y1" t="s">
        <v>4</v>
      </c>
    </row>
    <row r="2" spans="1:25" x14ac:dyDescent="0.2">
      <c r="A2" s="8">
        <v>20</v>
      </c>
      <c r="B2" s="8">
        <v>0.02</v>
      </c>
      <c r="C2" s="9">
        <v>100000</v>
      </c>
      <c r="D2" s="5">
        <f t="shared" ref="D2" si="0">IF(AND(Q2, H2&gt;=0), M2-N2, 0)</f>
        <v>0</v>
      </c>
      <c r="E2" s="1">
        <f t="shared" ref="E2:E33" si="1">C2*$W$5</f>
        <v>10000</v>
      </c>
      <c r="F2" s="1">
        <f>E2</f>
        <v>10000</v>
      </c>
      <c r="G2" s="10">
        <v>1</v>
      </c>
      <c r="H2" s="1">
        <f>F2</f>
        <v>10000</v>
      </c>
      <c r="I2" s="1">
        <f t="shared" ref="I2:I33" si="2">H2*(B2*(1-$X$5))</f>
        <v>134</v>
      </c>
      <c r="J2" s="1">
        <v>0</v>
      </c>
      <c r="K2" s="2">
        <f>E2+MAX(F2, 0)</f>
        <v>20000</v>
      </c>
      <c r="L2" s="11">
        <v>-3.8882539473670957E-3</v>
      </c>
      <c r="M2" s="3">
        <f>(1+L2)*(K2+J2)-I2</f>
        <v>19788.234921052659</v>
      </c>
      <c r="N2" s="3">
        <f>MAX(O2*T2, P2)</f>
        <v>1673264.1600000001</v>
      </c>
      <c r="O2" s="4">
        <v>0.9</v>
      </c>
      <c r="P2" s="3">
        <f>O2*SUM($E$2:$E$52)</f>
        <v>1673264.1600000001</v>
      </c>
      <c r="Q2" s="6" t="b">
        <f>M2&gt;P2</f>
        <v>0</v>
      </c>
      <c r="R2" s="3">
        <f>E2+MAX(M2-N2, 0)</f>
        <v>10000</v>
      </c>
      <c r="S2">
        <f>IF(Q2,IF(H2&gt;0,MIN(H2,R2), 0), 0)</f>
        <v>0</v>
      </c>
      <c r="T2" s="5">
        <f>D2+M2</f>
        <v>19788.234921052659</v>
      </c>
      <c r="W2" s="7"/>
      <c r="X2" s="6"/>
      <c r="Y2">
        <v>1.03</v>
      </c>
    </row>
    <row r="3" spans="1:25" x14ac:dyDescent="0.2">
      <c r="A3" s="8">
        <f>A2+1</f>
        <v>21</v>
      </c>
      <c r="B3" s="8">
        <v>0.02</v>
      </c>
      <c r="C3" s="9">
        <v>105000</v>
      </c>
      <c r="D3" s="5">
        <f>D2+IF(AND(Q3, H3&gt;=0), M3-N3, 0)</f>
        <v>0</v>
      </c>
      <c r="E3" s="1">
        <f t="shared" si="1"/>
        <v>10500</v>
      </c>
      <c r="F3" s="1">
        <f>IF(Q2,IF(H2&gt;=0,-S2,0),E3*G3)</f>
        <v>10500</v>
      </c>
      <c r="G3" s="10">
        <v>1</v>
      </c>
      <c r="H3" s="1">
        <f t="shared" ref="H3:H34" si="3">F3+H2</f>
        <v>20500</v>
      </c>
      <c r="I3" s="1">
        <f t="shared" si="2"/>
        <v>274.7</v>
      </c>
      <c r="J3" s="1">
        <f>IF(Q2, N2, M2)</f>
        <v>19788.234921052659</v>
      </c>
      <c r="K3" s="2">
        <f>E3+MAX(F3, 0)</f>
        <v>21000</v>
      </c>
      <c r="L3" s="11">
        <v>-6.0997142900729912E-2</v>
      </c>
      <c r="M3" s="3">
        <f t="shared" ref="M3:M52" si="4">(1+L3)*(K3+J3)-I3</f>
        <v>38025.569126904673</v>
      </c>
      <c r="N3" s="3">
        <f>MAX(O3*T2, P3)</f>
        <v>1673264.1600000001</v>
      </c>
      <c r="O3" s="4">
        <v>0.9</v>
      </c>
      <c r="P3" s="3">
        <f t="shared" ref="P3:P52" si="5">O3*SUM($E$2:$E$52)</f>
        <v>1673264.1600000001</v>
      </c>
      <c r="Q3" s="6" t="b">
        <f t="shared" ref="Q3:Q52" si="6">M3&gt;P3</f>
        <v>0</v>
      </c>
      <c r="R3" s="3">
        <f t="shared" ref="R3:R52" si="7">E3+MAX(M3-N3, 0)</f>
        <v>10500</v>
      </c>
      <c r="S3">
        <f t="shared" ref="S3:S52" si="8">IF(Q3,IF(H3&gt;0,MIN(H3,R3), 0), 0)</f>
        <v>0</v>
      </c>
      <c r="T3" s="5">
        <f t="shared" ref="T3:T52" si="9">D3+M3</f>
        <v>38025.569126904673</v>
      </c>
    </row>
    <row r="4" spans="1:25" x14ac:dyDescent="0.2">
      <c r="A4" s="8">
        <f t="shared" ref="A4:A52" si="10">A3+1</f>
        <v>22</v>
      </c>
      <c r="B4" s="8">
        <v>0.02</v>
      </c>
      <c r="C4" s="9">
        <v>110250</v>
      </c>
      <c r="D4" s="5">
        <f t="shared" ref="D4:D52" si="11">D3+IF(AND(Q4, H4&gt;=0), M4-N4, 0)</f>
        <v>0</v>
      </c>
      <c r="E4" s="1">
        <f t="shared" si="1"/>
        <v>11025</v>
      </c>
      <c r="F4" s="1">
        <f t="shared" ref="F4:F52" si="12">IF(Q3,IF(H3&gt;=0,-S3,0),E4*G4)</f>
        <v>11025</v>
      </c>
      <c r="G4" s="10">
        <v>1</v>
      </c>
      <c r="H4" s="1">
        <f t="shared" si="3"/>
        <v>31525</v>
      </c>
      <c r="I4" s="1">
        <f t="shared" si="2"/>
        <v>422.43499999999995</v>
      </c>
      <c r="J4" s="1">
        <f t="shared" ref="J4:J52" si="13">IF(Q3, N3, M3)</f>
        <v>38025.569126904673</v>
      </c>
      <c r="K4" s="2">
        <f t="shared" ref="K4:K52" si="14">E4+MAX(F4, 0)</f>
        <v>22050</v>
      </c>
      <c r="L4" s="11">
        <v>4.7201140034237241E-2</v>
      </c>
      <c r="M4" s="3">
        <f t="shared" si="4"/>
        <v>62488.769477900198</v>
      </c>
      <c r="N4" s="3">
        <f t="shared" ref="N4:N52" si="15">MAX(O4*T3, P4)</f>
        <v>1673264.1600000001</v>
      </c>
      <c r="O4" s="4">
        <v>0.9</v>
      </c>
      <c r="P4" s="3">
        <f t="shared" si="5"/>
        <v>1673264.1600000001</v>
      </c>
      <c r="Q4" s="6" t="b">
        <f t="shared" si="6"/>
        <v>0</v>
      </c>
      <c r="R4" s="3">
        <f t="shared" si="7"/>
        <v>11025</v>
      </c>
      <c r="S4">
        <f t="shared" si="8"/>
        <v>0</v>
      </c>
      <c r="T4" s="5">
        <f t="shared" si="9"/>
        <v>62488.769477900198</v>
      </c>
      <c r="W4" t="s">
        <v>9</v>
      </c>
      <c r="X4" t="s">
        <v>10</v>
      </c>
      <c r="Y4" t="s">
        <v>13</v>
      </c>
    </row>
    <row r="5" spans="1:25" x14ac:dyDescent="0.2">
      <c r="A5" s="8">
        <f t="shared" si="10"/>
        <v>23</v>
      </c>
      <c r="B5" s="8">
        <v>0.02</v>
      </c>
      <c r="C5" s="9">
        <v>115763</v>
      </c>
      <c r="D5" s="5">
        <f t="shared" si="11"/>
        <v>0</v>
      </c>
      <c r="E5" s="1">
        <f t="shared" si="1"/>
        <v>11576.300000000001</v>
      </c>
      <c r="F5" s="1">
        <f t="shared" si="12"/>
        <v>11576.300000000001</v>
      </c>
      <c r="G5" s="10">
        <v>1</v>
      </c>
      <c r="H5" s="1">
        <f t="shared" si="3"/>
        <v>43101.3</v>
      </c>
      <c r="I5" s="1">
        <f t="shared" si="2"/>
        <v>577.55741999999998</v>
      </c>
      <c r="J5" s="1">
        <f t="shared" si="13"/>
        <v>62488.769477900198</v>
      </c>
      <c r="K5" s="2">
        <f t="shared" si="14"/>
        <v>23152.600000000002</v>
      </c>
      <c r="L5" s="11">
        <v>-8.2956603160973585E-2</v>
      </c>
      <c r="M5" s="3">
        <f t="shared" si="4"/>
        <v>77959.294955959718</v>
      </c>
      <c r="N5" s="3">
        <f t="shared" si="15"/>
        <v>1673264.1600000001</v>
      </c>
      <c r="O5" s="4">
        <v>0.9</v>
      </c>
      <c r="P5" s="3">
        <f t="shared" si="5"/>
        <v>1673264.1600000001</v>
      </c>
      <c r="Q5" s="6" t="b">
        <f t="shared" si="6"/>
        <v>0</v>
      </c>
      <c r="R5" s="3">
        <f t="shared" si="7"/>
        <v>11576.300000000001</v>
      </c>
      <c r="S5">
        <f t="shared" si="8"/>
        <v>0</v>
      </c>
      <c r="T5" s="5">
        <f t="shared" si="9"/>
        <v>77959.294955959718</v>
      </c>
      <c r="W5" s="7">
        <v>0.1</v>
      </c>
      <c r="X5" s="7">
        <v>0.33</v>
      </c>
      <c r="Y5">
        <v>1</v>
      </c>
    </row>
    <row r="6" spans="1:25" x14ac:dyDescent="0.2">
      <c r="A6" s="8">
        <f t="shared" si="10"/>
        <v>24</v>
      </c>
      <c r="B6" s="8">
        <v>0.02</v>
      </c>
      <c r="C6" s="9">
        <v>121551</v>
      </c>
      <c r="D6" s="5">
        <f t="shared" si="11"/>
        <v>0</v>
      </c>
      <c r="E6" s="1">
        <f t="shared" si="1"/>
        <v>12155.1</v>
      </c>
      <c r="F6" s="1">
        <f t="shared" si="12"/>
        <v>12155.1</v>
      </c>
      <c r="G6" s="10">
        <v>1</v>
      </c>
      <c r="H6" s="1">
        <f t="shared" si="3"/>
        <v>55256.4</v>
      </c>
      <c r="I6" s="1">
        <f t="shared" si="2"/>
        <v>740.43575999999996</v>
      </c>
      <c r="J6" s="1">
        <f t="shared" si="13"/>
        <v>77959.294955959718</v>
      </c>
      <c r="K6" s="2">
        <f t="shared" si="14"/>
        <v>24310.2</v>
      </c>
      <c r="L6" s="11">
        <v>1.1013930529071944E-2</v>
      </c>
      <c r="M6" s="3">
        <f t="shared" si="4"/>
        <v>102655.44830864793</v>
      </c>
      <c r="N6" s="3">
        <f t="shared" si="15"/>
        <v>1673264.1600000001</v>
      </c>
      <c r="O6" s="4">
        <v>0.9</v>
      </c>
      <c r="P6" s="3">
        <f t="shared" si="5"/>
        <v>1673264.1600000001</v>
      </c>
      <c r="Q6" s="6" t="b">
        <f t="shared" si="6"/>
        <v>0</v>
      </c>
      <c r="R6" s="3">
        <f t="shared" si="7"/>
        <v>12155.1</v>
      </c>
      <c r="S6">
        <f t="shared" si="8"/>
        <v>0</v>
      </c>
      <c r="T6" s="5">
        <f t="shared" si="9"/>
        <v>102655.44830864793</v>
      </c>
    </row>
    <row r="7" spans="1:25" x14ac:dyDescent="0.2">
      <c r="A7" s="8">
        <f t="shared" si="10"/>
        <v>25</v>
      </c>
      <c r="B7" s="8">
        <v>0.02</v>
      </c>
      <c r="C7" s="9">
        <v>127628</v>
      </c>
      <c r="D7" s="5">
        <f t="shared" si="11"/>
        <v>0</v>
      </c>
      <c r="E7" s="1">
        <f t="shared" si="1"/>
        <v>12762.800000000001</v>
      </c>
      <c r="F7" s="1">
        <f t="shared" si="12"/>
        <v>12762.800000000001</v>
      </c>
      <c r="G7" s="10">
        <v>1</v>
      </c>
      <c r="H7" s="1">
        <f t="shared" si="3"/>
        <v>68019.199999999997</v>
      </c>
      <c r="I7" s="1">
        <f t="shared" si="2"/>
        <v>911.45727999999986</v>
      </c>
      <c r="J7" s="1">
        <f t="shared" si="13"/>
        <v>102655.44830864793</v>
      </c>
      <c r="K7" s="2">
        <f t="shared" si="14"/>
        <v>25525.600000000002</v>
      </c>
      <c r="L7" s="11">
        <v>-7.0706599909782925E-2</v>
      </c>
      <c r="M7" s="3">
        <f t="shared" si="4"/>
        <v>118206.3449298718</v>
      </c>
      <c r="N7" s="3">
        <f t="shared" si="15"/>
        <v>1673264.1600000001</v>
      </c>
      <c r="O7" s="4">
        <v>0.9</v>
      </c>
      <c r="P7" s="3">
        <f t="shared" si="5"/>
        <v>1673264.1600000001</v>
      </c>
      <c r="Q7" s="6" t="b">
        <f t="shared" si="6"/>
        <v>0</v>
      </c>
      <c r="R7" s="3">
        <f t="shared" si="7"/>
        <v>12762.800000000001</v>
      </c>
      <c r="S7">
        <f t="shared" si="8"/>
        <v>0</v>
      </c>
      <c r="T7" s="5">
        <f t="shared" si="9"/>
        <v>118206.3449298718</v>
      </c>
    </row>
    <row r="8" spans="1:25" x14ac:dyDescent="0.2">
      <c r="A8" s="8">
        <f t="shared" si="10"/>
        <v>26</v>
      </c>
      <c r="B8" s="8">
        <v>0.02</v>
      </c>
      <c r="C8" s="9">
        <v>134010</v>
      </c>
      <c r="D8" s="5">
        <f t="shared" si="11"/>
        <v>0</v>
      </c>
      <c r="E8" s="1">
        <f t="shared" si="1"/>
        <v>13401</v>
      </c>
      <c r="F8" s="1">
        <f t="shared" si="12"/>
        <v>13401</v>
      </c>
      <c r="G8" s="10">
        <v>1</v>
      </c>
      <c r="H8" s="1">
        <f t="shared" si="3"/>
        <v>81420.2</v>
      </c>
      <c r="I8" s="1">
        <f t="shared" si="2"/>
        <v>1091.0306799999998</v>
      </c>
      <c r="J8" s="1">
        <f t="shared" si="13"/>
        <v>118206.3449298718</v>
      </c>
      <c r="K8" s="2">
        <f t="shared" si="14"/>
        <v>26802</v>
      </c>
      <c r="L8" s="11">
        <v>0.1130022461600593</v>
      </c>
      <c r="M8" s="3">
        <f t="shared" si="4"/>
        <v>160303.58293889996</v>
      </c>
      <c r="N8" s="3">
        <f t="shared" si="15"/>
        <v>1673264.1600000001</v>
      </c>
      <c r="O8" s="4">
        <v>0.9</v>
      </c>
      <c r="P8" s="3">
        <f t="shared" si="5"/>
        <v>1673264.1600000001</v>
      </c>
      <c r="Q8" s="6" t="b">
        <f t="shared" si="6"/>
        <v>0</v>
      </c>
      <c r="R8" s="3">
        <f t="shared" si="7"/>
        <v>13401</v>
      </c>
      <c r="S8">
        <f t="shared" si="8"/>
        <v>0</v>
      </c>
      <c r="T8" s="5">
        <f t="shared" si="9"/>
        <v>160303.58293889996</v>
      </c>
    </row>
    <row r="9" spans="1:25" x14ac:dyDescent="0.2">
      <c r="A9" s="8">
        <f t="shared" si="10"/>
        <v>27</v>
      </c>
      <c r="B9" s="8">
        <v>0.02</v>
      </c>
      <c r="C9" s="9">
        <v>140710</v>
      </c>
      <c r="D9" s="5">
        <f t="shared" si="11"/>
        <v>0</v>
      </c>
      <c r="E9" s="1">
        <f t="shared" si="1"/>
        <v>14071</v>
      </c>
      <c r="F9" s="1">
        <f t="shared" si="12"/>
        <v>14071</v>
      </c>
      <c r="G9" s="10">
        <v>1</v>
      </c>
      <c r="H9" s="1">
        <f t="shared" si="3"/>
        <v>95491.199999999997</v>
      </c>
      <c r="I9" s="1">
        <f t="shared" si="2"/>
        <v>1279.5820799999999</v>
      </c>
      <c r="J9" s="1">
        <f t="shared" si="13"/>
        <v>160303.58293889996</v>
      </c>
      <c r="K9" s="2">
        <f t="shared" si="14"/>
        <v>28142</v>
      </c>
      <c r="L9" s="11">
        <v>-3.1431520173295507E-3</v>
      </c>
      <c r="M9" s="3">
        <f t="shared" si="4"/>
        <v>186573.68774472873</v>
      </c>
      <c r="N9" s="3">
        <f t="shared" si="15"/>
        <v>1673264.1600000001</v>
      </c>
      <c r="O9" s="4">
        <v>0.9</v>
      </c>
      <c r="P9" s="3">
        <f t="shared" si="5"/>
        <v>1673264.1600000001</v>
      </c>
      <c r="Q9" s="6" t="b">
        <f t="shared" si="6"/>
        <v>0</v>
      </c>
      <c r="R9" s="3">
        <f t="shared" si="7"/>
        <v>14071</v>
      </c>
      <c r="S9">
        <f t="shared" si="8"/>
        <v>0</v>
      </c>
      <c r="T9" s="5">
        <f t="shared" si="9"/>
        <v>186573.68774472873</v>
      </c>
    </row>
    <row r="10" spans="1:25" x14ac:dyDescent="0.2">
      <c r="A10" s="8">
        <f t="shared" si="10"/>
        <v>28</v>
      </c>
      <c r="B10" s="8">
        <v>0.02</v>
      </c>
      <c r="C10" s="9">
        <v>147746</v>
      </c>
      <c r="D10" s="5">
        <f t="shared" si="11"/>
        <v>0</v>
      </c>
      <c r="E10" s="1">
        <f t="shared" si="1"/>
        <v>14774.6</v>
      </c>
      <c r="F10" s="1">
        <f t="shared" si="12"/>
        <v>14774.6</v>
      </c>
      <c r="G10" s="10">
        <v>1</v>
      </c>
      <c r="H10" s="1">
        <f t="shared" si="3"/>
        <v>110265.8</v>
      </c>
      <c r="I10" s="1">
        <f t="shared" si="2"/>
        <v>1477.5617199999999</v>
      </c>
      <c r="J10" s="1">
        <f t="shared" si="13"/>
        <v>186573.68774472873</v>
      </c>
      <c r="K10" s="2">
        <f t="shared" si="14"/>
        <v>29549.200000000001</v>
      </c>
      <c r="L10" s="11">
        <v>0.2220405621149853</v>
      </c>
      <c r="M10" s="3">
        <f t="shared" si="4"/>
        <v>262633.37350548216</v>
      </c>
      <c r="N10" s="3">
        <f t="shared" si="15"/>
        <v>1673264.1600000001</v>
      </c>
      <c r="O10" s="4">
        <v>0.9</v>
      </c>
      <c r="P10" s="3">
        <f t="shared" si="5"/>
        <v>1673264.1600000001</v>
      </c>
      <c r="Q10" s="6" t="b">
        <f t="shared" si="6"/>
        <v>0</v>
      </c>
      <c r="R10" s="3">
        <f t="shared" si="7"/>
        <v>14774.6</v>
      </c>
      <c r="S10">
        <f t="shared" si="8"/>
        <v>0</v>
      </c>
      <c r="T10" s="5">
        <f t="shared" si="9"/>
        <v>262633.37350548216</v>
      </c>
    </row>
    <row r="11" spans="1:25" x14ac:dyDescent="0.2">
      <c r="A11" s="8">
        <f t="shared" si="10"/>
        <v>29</v>
      </c>
      <c r="B11" s="8">
        <v>0.02</v>
      </c>
      <c r="C11" s="9">
        <v>155133</v>
      </c>
      <c r="D11" s="5">
        <f t="shared" si="11"/>
        <v>0</v>
      </c>
      <c r="E11" s="1">
        <f t="shared" si="1"/>
        <v>15513.300000000001</v>
      </c>
      <c r="F11" s="1">
        <f t="shared" si="12"/>
        <v>15513.300000000001</v>
      </c>
      <c r="G11" s="10">
        <v>1</v>
      </c>
      <c r="H11" s="1">
        <f t="shared" si="3"/>
        <v>125779.1</v>
      </c>
      <c r="I11" s="1">
        <f t="shared" si="2"/>
        <v>1685.43994</v>
      </c>
      <c r="J11" s="1">
        <f t="shared" si="13"/>
        <v>262633.37350548216</v>
      </c>
      <c r="K11" s="2">
        <f t="shared" si="14"/>
        <v>31026.600000000002</v>
      </c>
      <c r="L11" s="11">
        <v>1.4262915108174554E-2</v>
      </c>
      <c r="M11" s="3">
        <f t="shared" si="4"/>
        <v>296162.98083825962</v>
      </c>
      <c r="N11" s="3">
        <f t="shared" si="15"/>
        <v>1673264.1600000001</v>
      </c>
      <c r="O11" s="4">
        <v>0.9</v>
      </c>
      <c r="P11" s="3">
        <f t="shared" si="5"/>
        <v>1673264.1600000001</v>
      </c>
      <c r="Q11" s="6" t="b">
        <f t="shared" si="6"/>
        <v>0</v>
      </c>
      <c r="R11" s="3">
        <f t="shared" si="7"/>
        <v>15513.300000000001</v>
      </c>
      <c r="S11">
        <f t="shared" si="8"/>
        <v>0</v>
      </c>
      <c r="T11" s="5">
        <f t="shared" si="9"/>
        <v>296162.98083825962</v>
      </c>
    </row>
    <row r="12" spans="1:25" x14ac:dyDescent="0.2">
      <c r="A12" s="8">
        <f t="shared" si="10"/>
        <v>30</v>
      </c>
      <c r="B12" s="8">
        <v>0.02</v>
      </c>
      <c r="C12" s="9">
        <v>162889</v>
      </c>
      <c r="D12" s="5">
        <f t="shared" si="11"/>
        <v>0</v>
      </c>
      <c r="E12" s="1">
        <f t="shared" si="1"/>
        <v>16288.900000000001</v>
      </c>
      <c r="F12" s="1">
        <f t="shared" si="12"/>
        <v>16288.900000000001</v>
      </c>
      <c r="G12" s="10">
        <v>1</v>
      </c>
      <c r="H12" s="1">
        <f t="shared" si="3"/>
        <v>142068</v>
      </c>
      <c r="I12" s="1">
        <f t="shared" si="2"/>
        <v>1903.7111999999997</v>
      </c>
      <c r="J12" s="1">
        <f t="shared" si="13"/>
        <v>296162.98083825962</v>
      </c>
      <c r="K12" s="2">
        <f t="shared" si="14"/>
        <v>32577.800000000003</v>
      </c>
      <c r="L12" s="11">
        <v>-0.14937343942234654</v>
      </c>
      <c r="M12" s="3">
        <f t="shared" si="4"/>
        <v>277731.92852606095</v>
      </c>
      <c r="N12" s="3">
        <f t="shared" si="15"/>
        <v>1673264.1600000001</v>
      </c>
      <c r="O12" s="4">
        <v>0.9</v>
      </c>
      <c r="P12" s="3">
        <f t="shared" si="5"/>
        <v>1673264.1600000001</v>
      </c>
      <c r="Q12" s="6" t="b">
        <f t="shared" si="6"/>
        <v>0</v>
      </c>
      <c r="R12" s="3">
        <f t="shared" si="7"/>
        <v>16288.900000000001</v>
      </c>
      <c r="S12">
        <f t="shared" si="8"/>
        <v>0</v>
      </c>
      <c r="T12" s="5">
        <f t="shared" si="9"/>
        <v>277731.92852606095</v>
      </c>
    </row>
    <row r="13" spans="1:25" x14ac:dyDescent="0.2">
      <c r="A13" s="8">
        <f t="shared" si="10"/>
        <v>31</v>
      </c>
      <c r="B13" s="8">
        <v>0.02</v>
      </c>
      <c r="C13" s="9">
        <v>171034</v>
      </c>
      <c r="D13" s="5">
        <f t="shared" si="11"/>
        <v>0</v>
      </c>
      <c r="E13" s="1">
        <f t="shared" si="1"/>
        <v>17103.400000000001</v>
      </c>
      <c r="F13" s="1">
        <f t="shared" si="12"/>
        <v>17103.400000000001</v>
      </c>
      <c r="G13" s="10">
        <v>1</v>
      </c>
      <c r="H13" s="1">
        <f t="shared" si="3"/>
        <v>159171.4</v>
      </c>
      <c r="I13" s="1">
        <f t="shared" si="2"/>
        <v>2132.8967599999996</v>
      </c>
      <c r="J13" s="1">
        <f t="shared" si="13"/>
        <v>277731.92852606095</v>
      </c>
      <c r="K13" s="2">
        <f t="shared" si="14"/>
        <v>34206.800000000003</v>
      </c>
      <c r="L13" s="11">
        <v>-0.11419844439454743</v>
      </c>
      <c r="M13" s="3">
        <f t="shared" si="4"/>
        <v>274182.91422197176</v>
      </c>
      <c r="N13" s="3">
        <f t="shared" si="15"/>
        <v>1673264.1600000001</v>
      </c>
      <c r="O13" s="4">
        <v>0.9</v>
      </c>
      <c r="P13" s="3">
        <f t="shared" si="5"/>
        <v>1673264.1600000001</v>
      </c>
      <c r="Q13" s="6" t="b">
        <f t="shared" si="6"/>
        <v>0</v>
      </c>
      <c r="R13" s="3">
        <f t="shared" si="7"/>
        <v>17103.400000000001</v>
      </c>
      <c r="S13">
        <f t="shared" si="8"/>
        <v>0</v>
      </c>
      <c r="T13" s="5">
        <f t="shared" si="9"/>
        <v>274182.91422197176</v>
      </c>
    </row>
    <row r="14" spans="1:25" x14ac:dyDescent="0.2">
      <c r="A14" s="8">
        <f t="shared" si="10"/>
        <v>32</v>
      </c>
      <c r="B14" s="8">
        <v>0.02</v>
      </c>
      <c r="C14" s="9">
        <v>179586</v>
      </c>
      <c r="D14" s="5">
        <f t="shared" si="11"/>
        <v>0</v>
      </c>
      <c r="E14" s="1">
        <f t="shared" si="1"/>
        <v>17958.600000000002</v>
      </c>
      <c r="F14" s="1">
        <f t="shared" si="12"/>
        <v>17958.600000000002</v>
      </c>
      <c r="G14" s="10">
        <v>1</v>
      </c>
      <c r="H14" s="1">
        <f t="shared" si="3"/>
        <v>177130</v>
      </c>
      <c r="I14" s="1">
        <f t="shared" si="2"/>
        <v>2373.5419999999999</v>
      </c>
      <c r="J14" s="1">
        <f t="shared" si="13"/>
        <v>274182.91422197176</v>
      </c>
      <c r="K14" s="2">
        <f t="shared" si="14"/>
        <v>35917.200000000004</v>
      </c>
      <c r="L14" s="11">
        <v>6.361116419118365E-3</v>
      </c>
      <c r="M14" s="3">
        <f t="shared" si="4"/>
        <v>309699.15515011962</v>
      </c>
      <c r="N14" s="3">
        <f t="shared" si="15"/>
        <v>1673264.1600000001</v>
      </c>
      <c r="O14" s="4">
        <v>0.9</v>
      </c>
      <c r="P14" s="3">
        <f t="shared" si="5"/>
        <v>1673264.1600000001</v>
      </c>
      <c r="Q14" s="6" t="b">
        <f t="shared" si="6"/>
        <v>0</v>
      </c>
      <c r="R14" s="3">
        <f t="shared" si="7"/>
        <v>17958.600000000002</v>
      </c>
      <c r="S14">
        <f t="shared" si="8"/>
        <v>0</v>
      </c>
      <c r="T14" s="5">
        <f t="shared" si="9"/>
        <v>309699.15515011962</v>
      </c>
    </row>
    <row r="15" spans="1:25" x14ac:dyDescent="0.2">
      <c r="A15" s="8">
        <f t="shared" si="10"/>
        <v>33</v>
      </c>
      <c r="B15" s="8">
        <v>0.02</v>
      </c>
      <c r="C15" s="9">
        <v>188565</v>
      </c>
      <c r="D15" s="5">
        <f t="shared" si="11"/>
        <v>0</v>
      </c>
      <c r="E15" s="1">
        <f t="shared" si="1"/>
        <v>18856.5</v>
      </c>
      <c r="F15" s="1">
        <f t="shared" si="12"/>
        <v>18856.5</v>
      </c>
      <c r="G15" s="10">
        <v>1</v>
      </c>
      <c r="H15" s="1">
        <f t="shared" si="3"/>
        <v>195986.5</v>
      </c>
      <c r="I15" s="1">
        <f t="shared" si="2"/>
        <v>2626.2190999999998</v>
      </c>
      <c r="J15" s="1">
        <f t="shared" si="13"/>
        <v>309699.15515011962</v>
      </c>
      <c r="K15" s="2">
        <f t="shared" si="14"/>
        <v>37713</v>
      </c>
      <c r="L15" s="11">
        <v>0.10189887984057264</v>
      </c>
      <c r="M15" s="3">
        <f t="shared" si="4"/>
        <v>380186.84550291608</v>
      </c>
      <c r="N15" s="3">
        <f t="shared" si="15"/>
        <v>1673264.1600000001</v>
      </c>
      <c r="O15" s="4">
        <v>0.9</v>
      </c>
      <c r="P15" s="3">
        <f t="shared" si="5"/>
        <v>1673264.1600000001</v>
      </c>
      <c r="Q15" s="6" t="b">
        <f t="shared" si="6"/>
        <v>0</v>
      </c>
      <c r="R15" s="3">
        <f t="shared" si="7"/>
        <v>18856.5</v>
      </c>
      <c r="S15">
        <f t="shared" si="8"/>
        <v>0</v>
      </c>
      <c r="T15" s="5">
        <f t="shared" si="9"/>
        <v>380186.84550291608</v>
      </c>
    </row>
    <row r="16" spans="1:25" x14ac:dyDescent="0.2">
      <c r="A16" s="8">
        <f t="shared" si="10"/>
        <v>34</v>
      </c>
      <c r="B16" s="8">
        <v>0.02</v>
      </c>
      <c r="C16" s="9">
        <v>197993</v>
      </c>
      <c r="D16" s="5">
        <f t="shared" si="11"/>
        <v>0</v>
      </c>
      <c r="E16" s="1">
        <f t="shared" si="1"/>
        <v>19799.300000000003</v>
      </c>
      <c r="F16" s="1">
        <f t="shared" si="12"/>
        <v>19799.300000000003</v>
      </c>
      <c r="G16" s="10">
        <v>1</v>
      </c>
      <c r="H16" s="1">
        <f t="shared" si="3"/>
        <v>215785.8</v>
      </c>
      <c r="I16" s="1">
        <f t="shared" si="2"/>
        <v>2891.5297199999995</v>
      </c>
      <c r="J16" s="1">
        <f t="shared" si="13"/>
        <v>380186.84550291608</v>
      </c>
      <c r="K16" s="2">
        <f t="shared" si="14"/>
        <v>39598.600000000006</v>
      </c>
      <c r="L16" s="11">
        <v>0.22551313486400457</v>
      </c>
      <c r="M16" s="3">
        <f t="shared" si="4"/>
        <v>511561.04756856145</v>
      </c>
      <c r="N16" s="3">
        <f t="shared" si="15"/>
        <v>1673264.1600000001</v>
      </c>
      <c r="O16" s="4">
        <v>0.9</v>
      </c>
      <c r="P16" s="3">
        <f t="shared" si="5"/>
        <v>1673264.1600000001</v>
      </c>
      <c r="Q16" s="6" t="b">
        <f t="shared" si="6"/>
        <v>0</v>
      </c>
      <c r="R16" s="3">
        <f t="shared" si="7"/>
        <v>19799.300000000003</v>
      </c>
      <c r="S16">
        <f t="shared" si="8"/>
        <v>0</v>
      </c>
      <c r="T16" s="5">
        <f t="shared" si="9"/>
        <v>511561.04756856145</v>
      </c>
    </row>
    <row r="17" spans="1:20" x14ac:dyDescent="0.2">
      <c r="A17" s="8">
        <f t="shared" si="10"/>
        <v>35</v>
      </c>
      <c r="B17" s="8">
        <v>0.02</v>
      </c>
      <c r="C17" s="9">
        <v>207893</v>
      </c>
      <c r="D17" s="5">
        <f t="shared" si="11"/>
        <v>0</v>
      </c>
      <c r="E17" s="1">
        <f t="shared" si="1"/>
        <v>20789.300000000003</v>
      </c>
      <c r="F17" s="1">
        <f t="shared" si="12"/>
        <v>20789.300000000003</v>
      </c>
      <c r="G17" s="10">
        <v>1</v>
      </c>
      <c r="H17" s="1">
        <f t="shared" si="3"/>
        <v>236575.09999999998</v>
      </c>
      <c r="I17" s="1">
        <f t="shared" si="2"/>
        <v>3170.1063399999994</v>
      </c>
      <c r="J17" s="1">
        <f t="shared" si="13"/>
        <v>511561.04756856145</v>
      </c>
      <c r="K17" s="2">
        <f t="shared" si="14"/>
        <v>41578.600000000006</v>
      </c>
      <c r="L17" s="11">
        <v>0.12643573643329442</v>
      </c>
      <c r="M17" s="3">
        <f t="shared" si="4"/>
        <v>619906.1599193454</v>
      </c>
      <c r="N17" s="3">
        <f t="shared" si="15"/>
        <v>1673264.1600000001</v>
      </c>
      <c r="O17" s="4">
        <v>0.9</v>
      </c>
      <c r="P17" s="3">
        <f t="shared" si="5"/>
        <v>1673264.1600000001</v>
      </c>
      <c r="Q17" s="6" t="b">
        <f t="shared" si="6"/>
        <v>0</v>
      </c>
      <c r="R17" s="3">
        <f t="shared" si="7"/>
        <v>20789.300000000003</v>
      </c>
      <c r="S17">
        <f t="shared" si="8"/>
        <v>0</v>
      </c>
      <c r="T17" s="5">
        <f t="shared" si="9"/>
        <v>619906.1599193454</v>
      </c>
    </row>
    <row r="18" spans="1:20" x14ac:dyDescent="0.2">
      <c r="A18" s="8">
        <f t="shared" si="10"/>
        <v>36</v>
      </c>
      <c r="B18" s="8">
        <v>0.02</v>
      </c>
      <c r="C18" s="9">
        <v>218287</v>
      </c>
      <c r="D18" s="5">
        <f t="shared" si="11"/>
        <v>0</v>
      </c>
      <c r="E18" s="1">
        <f t="shared" si="1"/>
        <v>21828.7</v>
      </c>
      <c r="F18" s="1">
        <f t="shared" si="12"/>
        <v>21828.7</v>
      </c>
      <c r="G18" s="10">
        <v>1</v>
      </c>
      <c r="H18" s="1">
        <f t="shared" si="3"/>
        <v>258403.8</v>
      </c>
      <c r="I18" s="1">
        <f t="shared" si="2"/>
        <v>3462.6109199999996</v>
      </c>
      <c r="J18" s="1">
        <f t="shared" si="13"/>
        <v>619906.1599193454</v>
      </c>
      <c r="K18" s="2">
        <f t="shared" si="14"/>
        <v>43657.4</v>
      </c>
      <c r="L18" s="11">
        <v>0.1310467660082239</v>
      </c>
      <c r="M18" s="3">
        <f t="shared" si="4"/>
        <v>747058.80756768002</v>
      </c>
      <c r="N18" s="3">
        <f t="shared" si="15"/>
        <v>1673264.1600000001</v>
      </c>
      <c r="O18" s="4">
        <v>0.9</v>
      </c>
      <c r="P18" s="3">
        <f t="shared" si="5"/>
        <v>1673264.1600000001</v>
      </c>
      <c r="Q18" s="6" t="b">
        <f t="shared" si="6"/>
        <v>0</v>
      </c>
      <c r="R18" s="3">
        <f t="shared" si="7"/>
        <v>21828.7</v>
      </c>
      <c r="S18">
        <f t="shared" si="8"/>
        <v>0</v>
      </c>
      <c r="T18" s="5">
        <f t="shared" si="9"/>
        <v>747058.80756768002</v>
      </c>
    </row>
    <row r="19" spans="1:20" x14ac:dyDescent="0.2">
      <c r="A19" s="8">
        <f t="shared" si="10"/>
        <v>37</v>
      </c>
      <c r="B19" s="8">
        <v>0.02</v>
      </c>
      <c r="C19" s="9">
        <v>229202</v>
      </c>
      <c r="D19" s="5">
        <f t="shared" si="11"/>
        <v>0</v>
      </c>
      <c r="E19" s="1">
        <f t="shared" si="1"/>
        <v>22920.2</v>
      </c>
      <c r="F19" s="1">
        <f t="shared" si="12"/>
        <v>22920.2</v>
      </c>
      <c r="G19" s="10">
        <v>1</v>
      </c>
      <c r="H19" s="1">
        <f t="shared" si="3"/>
        <v>281324</v>
      </c>
      <c r="I19" s="1">
        <f t="shared" si="2"/>
        <v>3769.7415999999998</v>
      </c>
      <c r="J19" s="1">
        <f t="shared" si="13"/>
        <v>747058.80756768002</v>
      </c>
      <c r="K19" s="2">
        <f t="shared" si="14"/>
        <v>45840.4</v>
      </c>
      <c r="L19" s="11">
        <v>0.17097974665861509</v>
      </c>
      <c r="M19" s="3">
        <f t="shared" si="4"/>
        <v>924699.17160341877</v>
      </c>
      <c r="N19" s="3">
        <f t="shared" si="15"/>
        <v>1673264.1600000001</v>
      </c>
      <c r="O19" s="4">
        <v>0.9</v>
      </c>
      <c r="P19" s="3">
        <f t="shared" si="5"/>
        <v>1673264.1600000001</v>
      </c>
      <c r="Q19" s="6" t="b">
        <f t="shared" si="6"/>
        <v>0</v>
      </c>
      <c r="R19" s="3">
        <f t="shared" si="7"/>
        <v>22920.2</v>
      </c>
      <c r="S19">
        <f t="shared" si="8"/>
        <v>0</v>
      </c>
      <c r="T19" s="5">
        <f t="shared" si="9"/>
        <v>924699.17160341877</v>
      </c>
    </row>
    <row r="20" spans="1:20" x14ac:dyDescent="0.2">
      <c r="A20" s="8">
        <f t="shared" si="10"/>
        <v>38</v>
      </c>
      <c r="B20" s="8">
        <v>0.02</v>
      </c>
      <c r="C20" s="9">
        <v>240662</v>
      </c>
      <c r="D20" s="5">
        <f t="shared" si="11"/>
        <v>0</v>
      </c>
      <c r="E20" s="1">
        <f t="shared" si="1"/>
        <v>24066.2</v>
      </c>
      <c r="F20" s="1">
        <f t="shared" si="12"/>
        <v>24066.2</v>
      </c>
      <c r="G20" s="10">
        <v>1</v>
      </c>
      <c r="H20" s="1">
        <f t="shared" si="3"/>
        <v>305390.2</v>
      </c>
      <c r="I20" s="1">
        <f t="shared" si="2"/>
        <v>4092.2286799999997</v>
      </c>
      <c r="J20" s="1">
        <f t="shared" si="13"/>
        <v>924699.17160341877</v>
      </c>
      <c r="K20" s="2">
        <f t="shared" si="14"/>
        <v>48132.4</v>
      </c>
      <c r="L20" s="11">
        <v>8.8775774433670088E-2</v>
      </c>
      <c r="M20" s="3">
        <f t="shared" si="4"/>
        <v>1055103.2190860368</v>
      </c>
      <c r="N20" s="3">
        <f t="shared" si="15"/>
        <v>1673264.1600000001</v>
      </c>
      <c r="O20" s="4">
        <v>0.9</v>
      </c>
      <c r="P20" s="3">
        <f t="shared" si="5"/>
        <v>1673264.1600000001</v>
      </c>
      <c r="Q20" s="6" t="b">
        <f t="shared" si="6"/>
        <v>0</v>
      </c>
      <c r="R20" s="3">
        <f t="shared" si="7"/>
        <v>24066.2</v>
      </c>
      <c r="S20">
        <f t="shared" si="8"/>
        <v>0</v>
      </c>
      <c r="T20" s="5">
        <f t="shared" si="9"/>
        <v>1055103.2190860368</v>
      </c>
    </row>
    <row r="21" spans="1:20" x14ac:dyDescent="0.2">
      <c r="A21" s="8">
        <f t="shared" si="10"/>
        <v>39</v>
      </c>
      <c r="B21" s="8">
        <v>0.02</v>
      </c>
      <c r="C21" s="9">
        <v>252695</v>
      </c>
      <c r="D21" s="5">
        <f t="shared" si="11"/>
        <v>0</v>
      </c>
      <c r="E21" s="1">
        <f t="shared" si="1"/>
        <v>25269.5</v>
      </c>
      <c r="F21" s="1">
        <f t="shared" si="12"/>
        <v>25269.5</v>
      </c>
      <c r="G21" s="10">
        <v>1</v>
      </c>
      <c r="H21" s="1">
        <f t="shared" si="3"/>
        <v>330659.7</v>
      </c>
      <c r="I21" s="1">
        <f t="shared" si="2"/>
        <v>4430.8399799999997</v>
      </c>
      <c r="J21" s="1">
        <f t="shared" si="13"/>
        <v>1055103.2190860368</v>
      </c>
      <c r="K21" s="2">
        <f t="shared" si="14"/>
        <v>50539</v>
      </c>
      <c r="L21" s="11">
        <v>0.21783115129958791</v>
      </c>
      <c r="M21" s="3">
        <f t="shared" si="4"/>
        <v>1342054.6966149793</v>
      </c>
      <c r="N21" s="3">
        <f t="shared" si="15"/>
        <v>1673264.1600000001</v>
      </c>
      <c r="O21" s="4">
        <v>0.9</v>
      </c>
      <c r="P21" s="3">
        <f t="shared" si="5"/>
        <v>1673264.1600000001</v>
      </c>
      <c r="Q21" s="6" t="b">
        <f t="shared" si="6"/>
        <v>0</v>
      </c>
      <c r="R21" s="3">
        <f t="shared" si="7"/>
        <v>25269.5</v>
      </c>
      <c r="S21">
        <f t="shared" si="8"/>
        <v>0</v>
      </c>
      <c r="T21" s="5">
        <f t="shared" si="9"/>
        <v>1342054.6966149793</v>
      </c>
    </row>
    <row r="22" spans="1:20" x14ac:dyDescent="0.2">
      <c r="A22" s="8">
        <f t="shared" si="10"/>
        <v>40</v>
      </c>
      <c r="B22" s="8">
        <v>0.02</v>
      </c>
      <c r="C22" s="9">
        <v>265330</v>
      </c>
      <c r="D22" s="5">
        <f t="shared" si="11"/>
        <v>0</v>
      </c>
      <c r="E22" s="1">
        <f t="shared" si="1"/>
        <v>26533</v>
      </c>
      <c r="F22" s="1">
        <f t="shared" si="12"/>
        <v>26533</v>
      </c>
      <c r="G22" s="10">
        <v>1</v>
      </c>
      <c r="H22" s="1">
        <f t="shared" si="3"/>
        <v>357192.7</v>
      </c>
      <c r="I22" s="1">
        <f t="shared" si="2"/>
        <v>4786.3821799999996</v>
      </c>
      <c r="J22" s="1">
        <f t="shared" si="13"/>
        <v>1342054.6966149793</v>
      </c>
      <c r="K22" s="2">
        <f t="shared" si="14"/>
        <v>53066</v>
      </c>
      <c r="L22" s="11">
        <v>1.1340979763407838E-2</v>
      </c>
      <c r="M22" s="3">
        <f t="shared" si="4"/>
        <v>1406156.3500228012</v>
      </c>
      <c r="N22" s="3">
        <f t="shared" si="15"/>
        <v>1673264.1600000001</v>
      </c>
      <c r="O22" s="4">
        <v>0.9</v>
      </c>
      <c r="P22" s="3">
        <f t="shared" si="5"/>
        <v>1673264.1600000001</v>
      </c>
      <c r="Q22" s="6" t="b">
        <f t="shared" si="6"/>
        <v>0</v>
      </c>
      <c r="R22" s="3">
        <f t="shared" si="7"/>
        <v>26533</v>
      </c>
      <c r="S22">
        <f t="shared" si="8"/>
        <v>0</v>
      </c>
      <c r="T22" s="5">
        <f t="shared" si="9"/>
        <v>1406156.3500228012</v>
      </c>
    </row>
    <row r="23" spans="1:20" x14ac:dyDescent="0.2">
      <c r="A23" s="8">
        <f t="shared" si="10"/>
        <v>41</v>
      </c>
      <c r="B23" s="8">
        <v>0.02</v>
      </c>
      <c r="C23" s="9">
        <v>278596</v>
      </c>
      <c r="D23" s="5">
        <f t="shared" si="11"/>
        <v>0</v>
      </c>
      <c r="E23" s="1">
        <f t="shared" si="1"/>
        <v>27859.600000000002</v>
      </c>
      <c r="F23" s="1">
        <f t="shared" si="12"/>
        <v>27859.600000000002</v>
      </c>
      <c r="G23" s="10">
        <v>1</v>
      </c>
      <c r="H23" s="1">
        <f t="shared" si="3"/>
        <v>385052.3</v>
      </c>
      <c r="I23" s="1">
        <f t="shared" si="2"/>
        <v>5159.7008199999991</v>
      </c>
      <c r="J23" s="1">
        <f t="shared" si="13"/>
        <v>1406156.3500228012</v>
      </c>
      <c r="K23" s="2">
        <f t="shared" si="14"/>
        <v>55719.200000000004</v>
      </c>
      <c r="L23" s="11">
        <v>9.2491273927409579E-2</v>
      </c>
      <c r="M23" s="3">
        <f t="shared" si="4"/>
        <v>1591926.5811477427</v>
      </c>
      <c r="N23" s="3">
        <f t="shared" si="15"/>
        <v>1673264.1600000001</v>
      </c>
      <c r="O23" s="4">
        <v>0.9</v>
      </c>
      <c r="P23" s="3">
        <f t="shared" si="5"/>
        <v>1673264.1600000001</v>
      </c>
      <c r="Q23" s="6" t="b">
        <f t="shared" si="6"/>
        <v>0</v>
      </c>
      <c r="R23" s="3">
        <f t="shared" si="7"/>
        <v>27859.600000000002</v>
      </c>
      <c r="S23">
        <f t="shared" si="8"/>
        <v>0</v>
      </c>
      <c r="T23" s="5">
        <f t="shared" si="9"/>
        <v>1591926.5811477427</v>
      </c>
    </row>
    <row r="24" spans="1:20" x14ac:dyDescent="0.2">
      <c r="A24" s="8">
        <f t="shared" si="10"/>
        <v>42</v>
      </c>
      <c r="B24" s="8">
        <v>0.02</v>
      </c>
      <c r="C24" s="9">
        <v>292526</v>
      </c>
      <c r="D24" s="5">
        <f t="shared" si="11"/>
        <v>100293.5092352021</v>
      </c>
      <c r="E24" s="1">
        <f t="shared" si="1"/>
        <v>29252.600000000002</v>
      </c>
      <c r="F24" s="1">
        <f t="shared" si="12"/>
        <v>29252.600000000002</v>
      </c>
      <c r="G24" s="10">
        <v>1</v>
      </c>
      <c r="H24" s="1">
        <f t="shared" si="3"/>
        <v>414304.89999999997</v>
      </c>
      <c r="I24" s="1">
        <f t="shared" si="2"/>
        <v>5551.6856599999992</v>
      </c>
      <c r="J24" s="1">
        <f t="shared" si="13"/>
        <v>1591926.5811477427</v>
      </c>
      <c r="K24" s="2">
        <f t="shared" si="14"/>
        <v>58505.200000000004</v>
      </c>
      <c r="L24" s="11">
        <v>7.7966005755157414E-2</v>
      </c>
      <c r="M24" s="3">
        <f t="shared" si="4"/>
        <v>1773557.6692352023</v>
      </c>
      <c r="N24" s="3">
        <f t="shared" si="15"/>
        <v>1673264.1600000001</v>
      </c>
      <c r="O24" s="4">
        <v>0.9</v>
      </c>
      <c r="P24" s="3">
        <f t="shared" si="5"/>
        <v>1673264.1600000001</v>
      </c>
      <c r="Q24" s="6" t="b">
        <f t="shared" si="6"/>
        <v>1</v>
      </c>
      <c r="R24" s="3">
        <f t="shared" si="7"/>
        <v>129546.10923520211</v>
      </c>
      <c r="S24" s="1">
        <f t="shared" si="8"/>
        <v>129546.10923520211</v>
      </c>
      <c r="T24" s="5">
        <f t="shared" si="9"/>
        <v>1873851.1784704044</v>
      </c>
    </row>
    <row r="25" spans="1:20" x14ac:dyDescent="0.2">
      <c r="A25" s="8">
        <f t="shared" si="10"/>
        <v>43</v>
      </c>
      <c r="B25" s="8">
        <v>0.02</v>
      </c>
      <c r="C25" s="9">
        <v>307152</v>
      </c>
      <c r="D25" s="5">
        <f t="shared" si="11"/>
        <v>100293.5092352021</v>
      </c>
      <c r="E25" s="1">
        <f t="shared" si="1"/>
        <v>30715.200000000001</v>
      </c>
      <c r="F25" s="1">
        <f t="shared" si="12"/>
        <v>-129546.10923520211</v>
      </c>
      <c r="G25" s="10">
        <v>1</v>
      </c>
      <c r="H25" s="1">
        <f t="shared" si="3"/>
        <v>284758.79076479783</v>
      </c>
      <c r="I25" s="1">
        <f t="shared" si="2"/>
        <v>3815.7677962482903</v>
      </c>
      <c r="J25" s="1">
        <f t="shared" si="13"/>
        <v>1673264.1600000001</v>
      </c>
      <c r="K25" s="2">
        <f t="shared" si="14"/>
        <v>30715.200000000001</v>
      </c>
      <c r="L25" s="11">
        <v>-1.8830688784602007E-2</v>
      </c>
      <c r="M25" s="3">
        <f t="shared" si="4"/>
        <v>1668076.4871802065</v>
      </c>
      <c r="N25" s="3">
        <f t="shared" si="15"/>
        <v>1686466.0606233641</v>
      </c>
      <c r="O25" s="4">
        <v>0.9</v>
      </c>
      <c r="P25" s="3">
        <f t="shared" si="5"/>
        <v>1673264.1600000001</v>
      </c>
      <c r="Q25" s="6" t="b">
        <f t="shared" si="6"/>
        <v>0</v>
      </c>
      <c r="R25" s="3">
        <f t="shared" si="7"/>
        <v>30715.200000000001</v>
      </c>
      <c r="S25" s="1">
        <f t="shared" si="8"/>
        <v>0</v>
      </c>
      <c r="T25" s="5">
        <f t="shared" si="9"/>
        <v>1768369.9964154086</v>
      </c>
    </row>
    <row r="26" spans="1:20" x14ac:dyDescent="0.2">
      <c r="A26" s="8">
        <f t="shared" si="10"/>
        <v>44</v>
      </c>
      <c r="B26" s="8">
        <v>0.02</v>
      </c>
      <c r="C26" s="9">
        <v>322510</v>
      </c>
      <c r="D26" s="5">
        <f t="shared" si="11"/>
        <v>185930.47587485309</v>
      </c>
      <c r="E26" s="1">
        <f t="shared" si="1"/>
        <v>32251</v>
      </c>
      <c r="F26" s="1">
        <f t="shared" si="12"/>
        <v>32251</v>
      </c>
      <c r="G26" s="10">
        <v>1</v>
      </c>
      <c r="H26" s="1">
        <f t="shared" si="3"/>
        <v>317009.79076479783</v>
      </c>
      <c r="I26" s="1">
        <f t="shared" si="2"/>
        <v>4247.9311962482907</v>
      </c>
      <c r="J26" s="1">
        <f t="shared" si="13"/>
        <v>1668076.4871802065</v>
      </c>
      <c r="K26" s="2">
        <f t="shared" si="14"/>
        <v>64502</v>
      </c>
      <c r="L26" s="11">
        <v>1.7644551679414644E-2</v>
      </c>
      <c r="M26" s="3">
        <f t="shared" si="4"/>
        <v>1758901.1266396511</v>
      </c>
      <c r="N26" s="3">
        <f t="shared" si="15"/>
        <v>1673264.1600000001</v>
      </c>
      <c r="O26" s="4">
        <v>0.9</v>
      </c>
      <c r="P26" s="3">
        <f t="shared" si="5"/>
        <v>1673264.1600000001</v>
      </c>
      <c r="Q26" s="6" t="b">
        <f t="shared" si="6"/>
        <v>1</v>
      </c>
      <c r="R26" s="3">
        <f t="shared" si="7"/>
        <v>117887.96663965099</v>
      </c>
      <c r="S26" s="1">
        <f t="shared" si="8"/>
        <v>117887.96663965099</v>
      </c>
      <c r="T26" s="5">
        <f t="shared" si="9"/>
        <v>1944831.6025145042</v>
      </c>
    </row>
    <row r="27" spans="1:20" x14ac:dyDescent="0.2">
      <c r="A27" s="8">
        <f t="shared" si="10"/>
        <v>45</v>
      </c>
      <c r="B27" s="8">
        <v>0.02</v>
      </c>
      <c r="C27" s="9">
        <v>338635</v>
      </c>
      <c r="D27" s="5">
        <f t="shared" si="11"/>
        <v>215983.03740806831</v>
      </c>
      <c r="E27" s="1">
        <f t="shared" si="1"/>
        <v>33863.5</v>
      </c>
      <c r="F27" s="1">
        <f t="shared" si="12"/>
        <v>-117887.96663965099</v>
      </c>
      <c r="G27" s="10">
        <v>1</v>
      </c>
      <c r="H27" s="1">
        <f t="shared" si="3"/>
        <v>199121.82412514684</v>
      </c>
      <c r="I27" s="1">
        <f t="shared" si="2"/>
        <v>2668.2324432769674</v>
      </c>
      <c r="J27" s="1">
        <f t="shared" si="13"/>
        <v>1673264.1600000001</v>
      </c>
      <c r="K27" s="2">
        <f t="shared" si="14"/>
        <v>33863.5</v>
      </c>
      <c r="L27" s="11">
        <v>4.4485001338180966E-2</v>
      </c>
      <c r="M27" s="3">
        <f t="shared" si="4"/>
        <v>1780401.003796269</v>
      </c>
      <c r="N27" s="3">
        <f t="shared" si="15"/>
        <v>1750348.4422630537</v>
      </c>
      <c r="O27" s="4">
        <v>0.9</v>
      </c>
      <c r="P27" s="3">
        <f t="shared" si="5"/>
        <v>1673264.1600000001</v>
      </c>
      <c r="Q27" s="6" t="b">
        <f t="shared" si="6"/>
        <v>1</v>
      </c>
      <c r="R27" s="3">
        <f t="shared" si="7"/>
        <v>63916.061533215223</v>
      </c>
      <c r="S27" s="1">
        <f t="shared" si="8"/>
        <v>63916.061533215223</v>
      </c>
      <c r="T27" s="5">
        <f t="shared" si="9"/>
        <v>1996384.0412043373</v>
      </c>
    </row>
    <row r="28" spans="1:20" x14ac:dyDescent="0.2">
      <c r="A28" s="8">
        <f t="shared" si="10"/>
        <v>46</v>
      </c>
      <c r="B28" s="8">
        <v>0.02</v>
      </c>
      <c r="C28" s="9">
        <v>355567</v>
      </c>
      <c r="D28" s="5">
        <f t="shared" si="11"/>
        <v>334788.82422224805</v>
      </c>
      <c r="E28" s="1">
        <f t="shared" si="1"/>
        <v>35556.700000000004</v>
      </c>
      <c r="F28" s="1">
        <f t="shared" si="12"/>
        <v>-63916.061533215223</v>
      </c>
      <c r="G28" s="10">
        <v>1</v>
      </c>
      <c r="H28" s="1">
        <f t="shared" si="3"/>
        <v>135205.76259193162</v>
      </c>
      <c r="I28" s="1">
        <f t="shared" si="2"/>
        <v>1811.7572187318835</v>
      </c>
      <c r="J28" s="1">
        <f t="shared" si="13"/>
        <v>1750348.4422630537</v>
      </c>
      <c r="K28" s="2">
        <f t="shared" si="14"/>
        <v>35556.700000000004</v>
      </c>
      <c r="L28" s="11">
        <v>7.3608634491740724E-2</v>
      </c>
      <c r="M28" s="3">
        <f t="shared" si="4"/>
        <v>1915551.4238980834</v>
      </c>
      <c r="N28" s="3">
        <f t="shared" si="15"/>
        <v>1796745.6370839037</v>
      </c>
      <c r="O28" s="4">
        <v>0.9</v>
      </c>
      <c r="P28" s="3">
        <f t="shared" si="5"/>
        <v>1673264.1600000001</v>
      </c>
      <c r="Q28" s="6" t="b">
        <f t="shared" si="6"/>
        <v>1</v>
      </c>
      <c r="R28" s="3">
        <f t="shared" si="7"/>
        <v>154362.48681417975</v>
      </c>
      <c r="S28" s="1">
        <f t="shared" si="8"/>
        <v>135205.76259193162</v>
      </c>
      <c r="T28" s="5">
        <f t="shared" si="9"/>
        <v>2250340.2481203312</v>
      </c>
    </row>
    <row r="29" spans="1:20" x14ac:dyDescent="0.2">
      <c r="A29" s="8">
        <f t="shared" si="10"/>
        <v>47</v>
      </c>
      <c r="B29" s="8">
        <v>0.02</v>
      </c>
      <c r="C29" s="9">
        <v>373346</v>
      </c>
      <c r="D29" s="5">
        <f t="shared" si="11"/>
        <v>334788.82422224805</v>
      </c>
      <c r="E29" s="1">
        <f t="shared" si="1"/>
        <v>37334.6</v>
      </c>
      <c r="F29" s="1">
        <f t="shared" si="12"/>
        <v>-135205.76259193162</v>
      </c>
      <c r="G29" s="10">
        <v>1</v>
      </c>
      <c r="H29" s="1">
        <f t="shared" si="3"/>
        <v>0</v>
      </c>
      <c r="I29" s="1">
        <f t="shared" si="2"/>
        <v>0</v>
      </c>
      <c r="J29" s="1">
        <f t="shared" si="13"/>
        <v>1796745.6370839037</v>
      </c>
      <c r="K29" s="2">
        <f t="shared" si="14"/>
        <v>37334.6</v>
      </c>
      <c r="L29" s="11">
        <v>-0.1106117658586897</v>
      </c>
      <c r="M29" s="3">
        <f t="shared" si="4"/>
        <v>1631209.3833335289</v>
      </c>
      <c r="N29" s="3">
        <f t="shared" si="15"/>
        <v>2025306.223308298</v>
      </c>
      <c r="O29" s="4">
        <v>0.9</v>
      </c>
      <c r="P29" s="3">
        <f t="shared" si="5"/>
        <v>1673264.1600000001</v>
      </c>
      <c r="Q29" s="6" t="b">
        <f t="shared" si="6"/>
        <v>0</v>
      </c>
      <c r="R29" s="3">
        <f t="shared" si="7"/>
        <v>37334.6</v>
      </c>
      <c r="S29" s="1">
        <f t="shared" si="8"/>
        <v>0</v>
      </c>
      <c r="T29" s="5">
        <f t="shared" si="9"/>
        <v>1965998.2075557769</v>
      </c>
    </row>
    <row r="30" spans="1:20" x14ac:dyDescent="0.2">
      <c r="A30" s="8">
        <f t="shared" si="10"/>
        <v>48</v>
      </c>
      <c r="B30" s="8">
        <v>0.02</v>
      </c>
      <c r="C30" s="9">
        <v>392013</v>
      </c>
      <c r="D30" s="5">
        <f t="shared" si="11"/>
        <v>414985.13560944167</v>
      </c>
      <c r="E30" s="1">
        <f t="shared" si="1"/>
        <v>39201.300000000003</v>
      </c>
      <c r="F30" s="1">
        <f t="shared" si="12"/>
        <v>39201.300000000003</v>
      </c>
      <c r="G30" s="10">
        <v>1</v>
      </c>
      <c r="H30" s="1">
        <f t="shared" si="3"/>
        <v>39201.300000000003</v>
      </c>
      <c r="I30" s="1">
        <f t="shared" si="2"/>
        <v>525.29741999999999</v>
      </c>
      <c r="J30" s="1">
        <f t="shared" si="13"/>
        <v>1631209.3833335289</v>
      </c>
      <c r="K30" s="2">
        <f t="shared" si="14"/>
        <v>78402.600000000006</v>
      </c>
      <c r="L30" s="11">
        <v>8.2187077327272123E-2</v>
      </c>
      <c r="M30" s="3">
        <f t="shared" si="4"/>
        <v>1849594.6981873929</v>
      </c>
      <c r="N30" s="3">
        <f t="shared" si="15"/>
        <v>1769398.3868001993</v>
      </c>
      <c r="O30" s="4">
        <v>0.9</v>
      </c>
      <c r="P30" s="3">
        <f t="shared" si="5"/>
        <v>1673264.1600000001</v>
      </c>
      <c r="Q30" s="6" t="b">
        <f t="shared" si="6"/>
        <v>1</v>
      </c>
      <c r="R30" s="3">
        <f t="shared" si="7"/>
        <v>119397.61138719362</v>
      </c>
      <c r="S30" s="1">
        <f t="shared" si="8"/>
        <v>39201.300000000003</v>
      </c>
      <c r="T30" s="5">
        <f t="shared" si="9"/>
        <v>2264579.8337968346</v>
      </c>
    </row>
    <row r="31" spans="1:20" x14ac:dyDescent="0.2">
      <c r="A31" s="8">
        <f t="shared" si="10"/>
        <v>49</v>
      </c>
      <c r="B31" s="8">
        <v>0.02</v>
      </c>
      <c r="C31" s="9">
        <v>411614</v>
      </c>
      <c r="D31" s="5">
        <f t="shared" si="11"/>
        <v>295991.36408340349</v>
      </c>
      <c r="E31" s="1">
        <f t="shared" si="1"/>
        <v>41161.4</v>
      </c>
      <c r="F31" s="1">
        <f t="shared" si="12"/>
        <v>-39201.300000000003</v>
      </c>
      <c r="G31" s="10">
        <v>1</v>
      </c>
      <c r="H31" s="1">
        <f t="shared" si="3"/>
        <v>0</v>
      </c>
      <c r="I31" s="1">
        <f t="shared" si="2"/>
        <v>0</v>
      </c>
      <c r="J31" s="1">
        <f t="shared" si="13"/>
        <v>1769398.3868001993</v>
      </c>
      <c r="K31" s="2">
        <f t="shared" si="14"/>
        <v>41161.4</v>
      </c>
      <c r="L31" s="11">
        <v>5.9963936503188625E-2</v>
      </c>
      <c r="M31" s="3">
        <f t="shared" si="4"/>
        <v>1919128.0788911129</v>
      </c>
      <c r="N31" s="3">
        <f t="shared" si="15"/>
        <v>2038121.8504171511</v>
      </c>
      <c r="O31" s="4">
        <v>0.9</v>
      </c>
      <c r="P31" s="3">
        <f t="shared" si="5"/>
        <v>1673264.1600000001</v>
      </c>
      <c r="Q31" s="6" t="b">
        <f t="shared" si="6"/>
        <v>1</v>
      </c>
      <c r="R31" s="3">
        <f t="shared" si="7"/>
        <v>41161.4</v>
      </c>
      <c r="S31">
        <f t="shared" si="8"/>
        <v>0</v>
      </c>
      <c r="T31" s="5">
        <f t="shared" si="9"/>
        <v>2215119.4429745162</v>
      </c>
    </row>
    <row r="32" spans="1:20" x14ac:dyDescent="0.2">
      <c r="A32" s="8">
        <f t="shared" si="10"/>
        <v>50</v>
      </c>
      <c r="B32" s="8">
        <v>0.02</v>
      </c>
      <c r="C32" s="9">
        <v>432194</v>
      </c>
      <c r="D32" s="5">
        <f t="shared" si="11"/>
        <v>340866.85703972913</v>
      </c>
      <c r="E32" s="1">
        <f t="shared" si="1"/>
        <v>43219.4</v>
      </c>
      <c r="F32" s="1">
        <f t="shared" si="12"/>
        <v>0</v>
      </c>
      <c r="G32" s="10">
        <v>1</v>
      </c>
      <c r="H32" s="1">
        <f t="shared" si="3"/>
        <v>0</v>
      </c>
      <c r="I32" s="1">
        <f t="shared" si="2"/>
        <v>0</v>
      </c>
      <c r="J32" s="1">
        <f t="shared" si="13"/>
        <v>2038121.8504171511</v>
      </c>
      <c r="K32" s="2">
        <f t="shared" si="14"/>
        <v>43219.4</v>
      </c>
      <c r="L32" s="11">
        <v>-2.0591653951590544E-2</v>
      </c>
      <c r="M32" s="3">
        <f t="shared" si="4"/>
        <v>2038482.9916333903</v>
      </c>
      <c r="N32" s="3">
        <f t="shared" si="15"/>
        <v>1993607.4986770647</v>
      </c>
      <c r="O32" s="4">
        <v>0.9</v>
      </c>
      <c r="P32" s="3">
        <f t="shared" si="5"/>
        <v>1673264.1600000001</v>
      </c>
      <c r="Q32" s="6" t="b">
        <f t="shared" si="6"/>
        <v>1</v>
      </c>
      <c r="R32" s="3">
        <f t="shared" si="7"/>
        <v>88094.892956325639</v>
      </c>
      <c r="S32">
        <f t="shared" si="8"/>
        <v>0</v>
      </c>
      <c r="T32" s="5">
        <f t="shared" si="9"/>
        <v>2379349.8486731192</v>
      </c>
    </row>
    <row r="33" spans="1:20" x14ac:dyDescent="0.2">
      <c r="A33" s="8">
        <f t="shared" si="10"/>
        <v>51</v>
      </c>
      <c r="B33" s="8">
        <v>0.02</v>
      </c>
      <c r="C33" s="9">
        <v>453804</v>
      </c>
      <c r="D33" s="5">
        <f t="shared" si="11"/>
        <v>314845.62366360798</v>
      </c>
      <c r="E33" s="1">
        <f t="shared" si="1"/>
        <v>45380.4</v>
      </c>
      <c r="F33" s="1">
        <f t="shared" si="12"/>
        <v>0</v>
      </c>
      <c r="G33" s="10">
        <v>1</v>
      </c>
      <c r="H33" s="1">
        <f t="shared" si="3"/>
        <v>0</v>
      </c>
      <c r="I33" s="1">
        <f t="shared" si="2"/>
        <v>0</v>
      </c>
      <c r="J33" s="1">
        <f t="shared" si="13"/>
        <v>1993607.4986770647</v>
      </c>
      <c r="K33" s="2">
        <f t="shared" si="14"/>
        <v>45380.4</v>
      </c>
      <c r="L33" s="11">
        <v>3.7472381176070248E-2</v>
      </c>
      <c r="M33" s="3">
        <f t="shared" si="4"/>
        <v>2115393.630429686</v>
      </c>
      <c r="N33" s="3">
        <f t="shared" si="15"/>
        <v>2141414.8638058072</v>
      </c>
      <c r="O33" s="4">
        <v>0.9</v>
      </c>
      <c r="P33" s="3">
        <f t="shared" si="5"/>
        <v>1673264.1600000001</v>
      </c>
      <c r="Q33" s="6" t="b">
        <f t="shared" si="6"/>
        <v>1</v>
      </c>
      <c r="R33" s="3">
        <f t="shared" si="7"/>
        <v>45380.4</v>
      </c>
      <c r="S33">
        <f t="shared" si="8"/>
        <v>0</v>
      </c>
      <c r="T33" s="5">
        <f t="shared" si="9"/>
        <v>2430239.254093294</v>
      </c>
    </row>
    <row r="34" spans="1:20" x14ac:dyDescent="0.2">
      <c r="A34" s="8">
        <f t="shared" si="10"/>
        <v>52</v>
      </c>
      <c r="B34" s="8">
        <v>0.02</v>
      </c>
      <c r="C34" s="9">
        <v>476494</v>
      </c>
      <c r="D34" s="5">
        <f t="shared" si="11"/>
        <v>154241.31200291589</v>
      </c>
      <c r="E34" s="1">
        <f t="shared" ref="E34:E52" si="16">C34*$W$5</f>
        <v>47649.4</v>
      </c>
      <c r="F34" s="1">
        <f t="shared" si="12"/>
        <v>0</v>
      </c>
      <c r="G34" s="10">
        <v>1</v>
      </c>
      <c r="H34" s="1">
        <f t="shared" si="3"/>
        <v>0</v>
      </c>
      <c r="I34" s="1">
        <f t="shared" ref="I34:I65" si="17">H34*(B34*(1-$X$5))</f>
        <v>0</v>
      </c>
      <c r="J34" s="1">
        <f t="shared" si="13"/>
        <v>2141414.8638058072</v>
      </c>
      <c r="K34" s="2">
        <f t="shared" si="14"/>
        <v>47649.4</v>
      </c>
      <c r="L34" s="11">
        <v>-7.421127349642101E-2</v>
      </c>
      <c r="M34" s="3">
        <f t="shared" si="4"/>
        <v>2026611.0170232728</v>
      </c>
      <c r="N34" s="3">
        <f t="shared" si="15"/>
        <v>2187215.3286839649</v>
      </c>
      <c r="O34" s="4">
        <v>0.9</v>
      </c>
      <c r="P34" s="3">
        <f t="shared" si="5"/>
        <v>1673264.1600000001</v>
      </c>
      <c r="Q34" s="6" t="b">
        <f t="shared" si="6"/>
        <v>1</v>
      </c>
      <c r="R34" s="3">
        <f t="shared" si="7"/>
        <v>47649.4</v>
      </c>
      <c r="S34">
        <f t="shared" si="8"/>
        <v>0</v>
      </c>
      <c r="T34" s="5">
        <f t="shared" si="9"/>
        <v>2180852.3290261887</v>
      </c>
    </row>
    <row r="35" spans="1:20" x14ac:dyDescent="0.2">
      <c r="A35" s="8">
        <f t="shared" si="10"/>
        <v>53</v>
      </c>
      <c r="B35" s="8">
        <v>0.02</v>
      </c>
      <c r="C35" s="9">
        <v>500319</v>
      </c>
      <c r="D35" s="5">
        <f t="shared" si="11"/>
        <v>702272.60992157157</v>
      </c>
      <c r="E35" s="1">
        <f t="shared" si="16"/>
        <v>50031.9</v>
      </c>
      <c r="F35" s="1">
        <f t="shared" si="12"/>
        <v>0</v>
      </c>
      <c r="G35" s="10">
        <v>1</v>
      </c>
      <c r="H35" s="1">
        <f t="shared" ref="H35:H52" si="18">F35+H34</f>
        <v>0</v>
      </c>
      <c r="I35" s="1">
        <f t="shared" si="17"/>
        <v>0</v>
      </c>
      <c r="J35" s="1">
        <f t="shared" si="13"/>
        <v>2187215.3286839649</v>
      </c>
      <c r="K35" s="2">
        <f t="shared" si="14"/>
        <v>50031.9</v>
      </c>
      <c r="L35" s="11">
        <v>0.12227131711284946</v>
      </c>
      <c r="M35" s="3">
        <f t="shared" si="4"/>
        <v>2510798.3940422256</v>
      </c>
      <c r="N35" s="3">
        <f t="shared" si="15"/>
        <v>1962767.0961235699</v>
      </c>
      <c r="O35" s="4">
        <v>0.9</v>
      </c>
      <c r="P35" s="3">
        <f t="shared" si="5"/>
        <v>1673264.1600000001</v>
      </c>
      <c r="Q35" s="6" t="b">
        <f t="shared" si="6"/>
        <v>1</v>
      </c>
      <c r="R35" s="3">
        <f t="shared" si="7"/>
        <v>598063.1979186557</v>
      </c>
      <c r="S35">
        <f t="shared" si="8"/>
        <v>0</v>
      </c>
      <c r="T35" s="5">
        <f t="shared" si="9"/>
        <v>3213071.0039637974</v>
      </c>
    </row>
    <row r="36" spans="1:20" x14ac:dyDescent="0.2">
      <c r="A36" s="8">
        <f t="shared" si="10"/>
        <v>54</v>
      </c>
      <c r="B36" s="8">
        <v>0.02</v>
      </c>
      <c r="C36" s="9">
        <v>525335</v>
      </c>
      <c r="D36" s="5">
        <f t="shared" si="11"/>
        <v>-190015.54787772358</v>
      </c>
      <c r="E36" s="1">
        <f t="shared" si="16"/>
        <v>52533.5</v>
      </c>
      <c r="F36" s="1">
        <f t="shared" si="12"/>
        <v>0</v>
      </c>
      <c r="G36" s="10">
        <v>1</v>
      </c>
      <c r="H36" s="1">
        <f t="shared" si="18"/>
        <v>0</v>
      </c>
      <c r="I36" s="1">
        <f t="shared" si="17"/>
        <v>0</v>
      </c>
      <c r="J36" s="1">
        <f t="shared" si="13"/>
        <v>1962767.0961235699</v>
      </c>
      <c r="K36" s="2">
        <f t="shared" si="14"/>
        <v>52533.5</v>
      </c>
      <c r="L36" s="11">
        <v>-7.8523523418226743E-3</v>
      </c>
      <c r="M36" s="3">
        <f t="shared" si="4"/>
        <v>1999475.7457681224</v>
      </c>
      <c r="N36" s="3">
        <f t="shared" si="15"/>
        <v>2891763.9035674175</v>
      </c>
      <c r="O36" s="4">
        <v>0.9</v>
      </c>
      <c r="P36" s="3">
        <f t="shared" si="5"/>
        <v>1673264.1600000001</v>
      </c>
      <c r="Q36" s="6" t="b">
        <f t="shared" si="6"/>
        <v>1</v>
      </c>
      <c r="R36" s="3">
        <f t="shared" si="7"/>
        <v>52533.5</v>
      </c>
      <c r="S36">
        <f t="shared" si="8"/>
        <v>0</v>
      </c>
      <c r="T36" s="5">
        <f t="shared" si="9"/>
        <v>1809460.1978903988</v>
      </c>
    </row>
    <row r="37" spans="1:20" x14ac:dyDescent="0.2">
      <c r="A37" s="8">
        <f t="shared" si="10"/>
        <v>55</v>
      </c>
      <c r="B37" s="8">
        <v>0.02</v>
      </c>
      <c r="C37" s="9">
        <v>551602</v>
      </c>
      <c r="D37" s="5">
        <f t="shared" si="11"/>
        <v>1242287.1103180575</v>
      </c>
      <c r="E37" s="1">
        <f t="shared" si="16"/>
        <v>55160.200000000004</v>
      </c>
      <c r="F37" s="1">
        <f t="shared" si="12"/>
        <v>0</v>
      </c>
      <c r="G37" s="10">
        <v>1</v>
      </c>
      <c r="H37" s="1">
        <f t="shared" si="18"/>
        <v>0</v>
      </c>
      <c r="I37" s="1">
        <f t="shared" si="17"/>
        <v>0</v>
      </c>
      <c r="J37" s="1">
        <f t="shared" si="13"/>
        <v>2891763.9035674175</v>
      </c>
      <c r="K37" s="2">
        <f t="shared" si="14"/>
        <v>55160.200000000004</v>
      </c>
      <c r="L37" s="11">
        <v>5.3833322153196181E-2</v>
      </c>
      <c r="M37" s="3">
        <f t="shared" si="4"/>
        <v>3105566.8181957812</v>
      </c>
      <c r="N37" s="3">
        <f t="shared" si="15"/>
        <v>1673264.1600000001</v>
      </c>
      <c r="O37" s="4">
        <v>0.9</v>
      </c>
      <c r="P37" s="3">
        <f t="shared" si="5"/>
        <v>1673264.1600000001</v>
      </c>
      <c r="Q37" s="6" t="b">
        <f t="shared" si="6"/>
        <v>1</v>
      </c>
      <c r="R37" s="3">
        <f t="shared" si="7"/>
        <v>1487462.858195781</v>
      </c>
      <c r="S37">
        <f t="shared" si="8"/>
        <v>0</v>
      </c>
      <c r="T37" s="5">
        <f t="shared" si="9"/>
        <v>4347853.9285138389</v>
      </c>
    </row>
    <row r="38" spans="1:20" x14ac:dyDescent="0.2">
      <c r="A38" s="8">
        <f t="shared" si="10"/>
        <v>56</v>
      </c>
      <c r="B38" s="8">
        <v>0.02</v>
      </c>
      <c r="C38" s="9">
        <v>579182</v>
      </c>
      <c r="D38" s="5">
        <f t="shared" si="11"/>
        <v>-937518.64961283677</v>
      </c>
      <c r="E38" s="1">
        <f t="shared" si="16"/>
        <v>57918.200000000004</v>
      </c>
      <c r="F38" s="1">
        <f t="shared" si="12"/>
        <v>0</v>
      </c>
      <c r="G38" s="10">
        <v>1</v>
      </c>
      <c r="H38" s="1">
        <f t="shared" si="18"/>
        <v>0</v>
      </c>
      <c r="I38" s="1">
        <f t="shared" si="17"/>
        <v>0</v>
      </c>
      <c r="J38" s="1">
        <f t="shared" si="13"/>
        <v>1673264.1600000001</v>
      </c>
      <c r="K38" s="2">
        <f t="shared" si="14"/>
        <v>57918.200000000004</v>
      </c>
      <c r="L38" s="11">
        <v>1.2017311287533389E-3</v>
      </c>
      <c r="M38" s="3">
        <f t="shared" si="4"/>
        <v>1733262.7757315608</v>
      </c>
      <c r="N38" s="3">
        <f t="shared" si="15"/>
        <v>3913068.535662455</v>
      </c>
      <c r="O38" s="4">
        <v>0.9</v>
      </c>
      <c r="P38" s="3">
        <f t="shared" si="5"/>
        <v>1673264.1600000001</v>
      </c>
      <c r="Q38" s="6" t="b">
        <f t="shared" si="6"/>
        <v>1</v>
      </c>
      <c r="R38" s="3">
        <f t="shared" si="7"/>
        <v>57918.200000000004</v>
      </c>
      <c r="S38">
        <f t="shared" si="8"/>
        <v>0</v>
      </c>
      <c r="T38" s="5">
        <f t="shared" si="9"/>
        <v>795744.126118724</v>
      </c>
    </row>
    <row r="39" spans="1:20" x14ac:dyDescent="0.2">
      <c r="A39" s="8">
        <f t="shared" si="10"/>
        <v>57</v>
      </c>
      <c r="B39" s="8">
        <v>0.02</v>
      </c>
      <c r="C39" s="9">
        <v>608141</v>
      </c>
      <c r="D39" s="5">
        <f t="shared" si="11"/>
        <v>1217981.520304458</v>
      </c>
      <c r="E39" s="1">
        <f t="shared" si="16"/>
        <v>60814.100000000006</v>
      </c>
      <c r="F39" s="1">
        <f t="shared" si="12"/>
        <v>0</v>
      </c>
      <c r="G39" s="10">
        <v>1</v>
      </c>
      <c r="H39" s="1">
        <f t="shared" si="18"/>
        <v>0</v>
      </c>
      <c r="I39" s="1">
        <f t="shared" si="17"/>
        <v>0</v>
      </c>
      <c r="J39" s="1">
        <f t="shared" si="13"/>
        <v>3913068.535662455</v>
      </c>
      <c r="K39" s="2">
        <f t="shared" si="14"/>
        <v>60814.100000000006</v>
      </c>
      <c r="L39" s="11">
        <v>-3.6518015012028338E-2</v>
      </c>
      <c r="M39" s="3">
        <f t="shared" si="4"/>
        <v>3828764.3299172949</v>
      </c>
      <c r="N39" s="3">
        <f t="shared" si="15"/>
        <v>1673264.1600000001</v>
      </c>
      <c r="O39" s="4">
        <v>0.9</v>
      </c>
      <c r="P39" s="3">
        <f t="shared" si="5"/>
        <v>1673264.1600000001</v>
      </c>
      <c r="Q39" s="6" t="b">
        <f t="shared" si="6"/>
        <v>1</v>
      </c>
      <c r="R39" s="3">
        <f t="shared" si="7"/>
        <v>2216314.2699172948</v>
      </c>
      <c r="S39">
        <f t="shared" si="8"/>
        <v>0</v>
      </c>
      <c r="T39" s="5">
        <f t="shared" si="9"/>
        <v>5046745.8502217531</v>
      </c>
    </row>
    <row r="40" spans="1:20" x14ac:dyDescent="0.2">
      <c r="A40" s="8">
        <f t="shared" si="10"/>
        <v>58</v>
      </c>
      <c r="B40" s="8">
        <v>0.02</v>
      </c>
      <c r="C40" s="9">
        <v>638548</v>
      </c>
      <c r="D40" s="5">
        <f t="shared" si="11"/>
        <v>1217981.520304458</v>
      </c>
      <c r="E40" s="1">
        <f t="shared" si="16"/>
        <v>63854.8</v>
      </c>
      <c r="F40" s="1">
        <f t="shared" si="12"/>
        <v>0</v>
      </c>
      <c r="G40" s="10">
        <v>1</v>
      </c>
      <c r="H40" s="1">
        <f t="shared" si="18"/>
        <v>0</v>
      </c>
      <c r="I40" s="1">
        <f t="shared" si="17"/>
        <v>0</v>
      </c>
      <c r="J40" s="1">
        <f t="shared" si="13"/>
        <v>1673264.1600000001</v>
      </c>
      <c r="K40" s="2">
        <f t="shared" si="14"/>
        <v>63854.8</v>
      </c>
      <c r="L40" s="11">
        <v>-7.0899193915607756E-2</v>
      </c>
      <c r="M40" s="3">
        <f t="shared" si="4"/>
        <v>1613958.6260004814</v>
      </c>
      <c r="N40" s="3">
        <f t="shared" si="15"/>
        <v>4542071.2651995784</v>
      </c>
      <c r="O40" s="4">
        <v>0.9</v>
      </c>
      <c r="P40" s="3">
        <f t="shared" si="5"/>
        <v>1673264.1600000001</v>
      </c>
      <c r="Q40" s="6" t="b">
        <f t="shared" si="6"/>
        <v>0</v>
      </c>
      <c r="R40" s="3">
        <f t="shared" si="7"/>
        <v>63854.8</v>
      </c>
      <c r="S40">
        <f t="shared" si="8"/>
        <v>0</v>
      </c>
      <c r="T40" s="5">
        <f t="shared" si="9"/>
        <v>2831940.1463049394</v>
      </c>
    </row>
    <row r="41" spans="1:20" x14ac:dyDescent="0.2">
      <c r="A41" s="8">
        <f t="shared" si="10"/>
        <v>59</v>
      </c>
      <c r="B41" s="8">
        <v>0.02</v>
      </c>
      <c r="C41" s="9">
        <v>632162</v>
      </c>
      <c r="D41" s="5">
        <f t="shared" si="11"/>
        <v>633989.28596510459</v>
      </c>
      <c r="E41" s="1">
        <f t="shared" si="16"/>
        <v>63216.200000000004</v>
      </c>
      <c r="F41" s="1">
        <f t="shared" si="12"/>
        <v>63216.200000000004</v>
      </c>
      <c r="G41" s="10">
        <v>1</v>
      </c>
      <c r="H41" s="1">
        <f t="shared" si="18"/>
        <v>63216.200000000004</v>
      </c>
      <c r="I41" s="1">
        <f t="shared" si="17"/>
        <v>847.09708000000001</v>
      </c>
      <c r="J41" s="1">
        <f t="shared" si="13"/>
        <v>1613958.6260004814</v>
      </c>
      <c r="K41" s="2">
        <f t="shared" si="14"/>
        <v>126432.40000000001</v>
      </c>
      <c r="L41" s="11">
        <v>0.12940193614544002</v>
      </c>
      <c r="M41" s="3">
        <f t="shared" si="4"/>
        <v>1964753.8973350923</v>
      </c>
      <c r="N41" s="3">
        <f t="shared" si="15"/>
        <v>2548746.1316744457</v>
      </c>
      <c r="O41" s="4">
        <v>0.9</v>
      </c>
      <c r="P41" s="3">
        <f t="shared" si="5"/>
        <v>1673264.1600000001</v>
      </c>
      <c r="Q41" s="6" t="b">
        <f t="shared" si="6"/>
        <v>1</v>
      </c>
      <c r="R41" s="3">
        <f t="shared" si="7"/>
        <v>63216.200000000004</v>
      </c>
      <c r="S41">
        <f t="shared" si="8"/>
        <v>63216.200000000004</v>
      </c>
      <c r="T41" s="5">
        <f t="shared" si="9"/>
        <v>2598743.1833001971</v>
      </c>
    </row>
    <row r="42" spans="1:20" x14ac:dyDescent="0.2">
      <c r="A42" s="8">
        <f t="shared" si="10"/>
        <v>60</v>
      </c>
      <c r="B42" s="8">
        <v>0.02</v>
      </c>
      <c r="C42" s="9">
        <v>625841</v>
      </c>
      <c r="D42" s="5">
        <f t="shared" si="11"/>
        <v>936513.76011140225</v>
      </c>
      <c r="E42" s="1">
        <f t="shared" si="16"/>
        <v>62584.100000000006</v>
      </c>
      <c r="F42" s="1">
        <f t="shared" si="12"/>
        <v>-63216.200000000004</v>
      </c>
      <c r="G42" s="10">
        <v>1</v>
      </c>
      <c r="H42" s="1">
        <f t="shared" si="18"/>
        <v>0</v>
      </c>
      <c r="I42" s="1">
        <f t="shared" si="17"/>
        <v>0</v>
      </c>
      <c r="J42" s="1">
        <f t="shared" si="13"/>
        <v>2548746.1316744457</v>
      </c>
      <c r="K42" s="2">
        <f t="shared" si="14"/>
        <v>62584.100000000006</v>
      </c>
      <c r="L42" s="11">
        <v>1.1512564392421709E-2</v>
      </c>
      <c r="M42" s="3">
        <f t="shared" si="4"/>
        <v>2641393.3391164751</v>
      </c>
      <c r="N42" s="3">
        <f t="shared" si="15"/>
        <v>2338868.8649701774</v>
      </c>
      <c r="O42" s="4">
        <v>0.9</v>
      </c>
      <c r="P42" s="3">
        <f t="shared" si="5"/>
        <v>1673264.1600000001</v>
      </c>
      <c r="Q42" s="6" t="b">
        <f t="shared" si="6"/>
        <v>1</v>
      </c>
      <c r="R42" s="3">
        <f t="shared" si="7"/>
        <v>365108.57414629764</v>
      </c>
      <c r="S42">
        <f t="shared" si="8"/>
        <v>0</v>
      </c>
      <c r="T42" s="5">
        <f t="shared" si="9"/>
        <v>3577907.0992278773</v>
      </c>
    </row>
    <row r="43" spans="1:20" x14ac:dyDescent="0.2">
      <c r="A43" s="8">
        <f t="shared" si="10"/>
        <v>61</v>
      </c>
      <c r="B43" s="8">
        <v>0.02</v>
      </c>
      <c r="C43" s="9">
        <v>619582</v>
      </c>
      <c r="D43" s="5">
        <f t="shared" si="11"/>
        <v>315797.63557013823</v>
      </c>
      <c r="E43" s="1">
        <f t="shared" si="16"/>
        <v>61958.200000000004</v>
      </c>
      <c r="F43" s="1">
        <f t="shared" si="12"/>
        <v>0</v>
      </c>
      <c r="G43" s="10">
        <v>1</v>
      </c>
      <c r="H43" s="1">
        <f t="shared" si="18"/>
        <v>0</v>
      </c>
      <c r="I43" s="1">
        <f t="shared" si="17"/>
        <v>0</v>
      </c>
      <c r="J43" s="1">
        <f t="shared" si="13"/>
        <v>2338868.8649701774</v>
      </c>
      <c r="K43" s="2">
        <f t="shared" si="14"/>
        <v>61958.200000000004</v>
      </c>
      <c r="L43" s="11">
        <v>8.2710330406956953E-2</v>
      </c>
      <c r="M43" s="3">
        <f t="shared" si="4"/>
        <v>2599400.2647638256</v>
      </c>
      <c r="N43" s="3">
        <f t="shared" si="15"/>
        <v>3220116.3893050896</v>
      </c>
      <c r="O43" s="4">
        <v>0.9</v>
      </c>
      <c r="P43" s="3">
        <f t="shared" si="5"/>
        <v>1673264.1600000001</v>
      </c>
      <c r="Q43" s="6" t="b">
        <f t="shared" si="6"/>
        <v>1</v>
      </c>
      <c r="R43" s="3">
        <f t="shared" si="7"/>
        <v>61958.200000000004</v>
      </c>
      <c r="S43">
        <f t="shared" si="8"/>
        <v>0</v>
      </c>
      <c r="T43" s="5">
        <f t="shared" si="9"/>
        <v>2915197.9003339638</v>
      </c>
    </row>
    <row r="44" spans="1:20" x14ac:dyDescent="0.2">
      <c r="A44" s="8">
        <f t="shared" si="10"/>
        <v>62</v>
      </c>
      <c r="B44" s="8">
        <v>0.02</v>
      </c>
      <c r="C44" s="9">
        <v>613386</v>
      </c>
      <c r="D44" s="5">
        <f t="shared" si="11"/>
        <v>541256.03738789028</v>
      </c>
      <c r="E44" s="1">
        <f t="shared" si="16"/>
        <v>61338.600000000006</v>
      </c>
      <c r="F44" s="1">
        <f t="shared" si="12"/>
        <v>0</v>
      </c>
      <c r="G44" s="10">
        <v>1</v>
      </c>
      <c r="H44" s="1">
        <f t="shared" si="18"/>
        <v>0</v>
      </c>
      <c r="I44" s="1">
        <f t="shared" si="17"/>
        <v>0</v>
      </c>
      <c r="J44" s="1">
        <f t="shared" si="13"/>
        <v>3220116.3893050896</v>
      </c>
      <c r="K44" s="2">
        <f t="shared" si="14"/>
        <v>61338.600000000006</v>
      </c>
      <c r="L44" s="11">
        <v>-0.13174597201417704</v>
      </c>
      <c r="M44" s="3">
        <f t="shared" si="4"/>
        <v>2849136.5121183195</v>
      </c>
      <c r="N44" s="3">
        <f t="shared" si="15"/>
        <v>2623678.1103005675</v>
      </c>
      <c r="O44" s="4">
        <v>0.9</v>
      </c>
      <c r="P44" s="3">
        <f t="shared" si="5"/>
        <v>1673264.1600000001</v>
      </c>
      <c r="Q44" s="6" t="b">
        <f t="shared" si="6"/>
        <v>1</v>
      </c>
      <c r="R44" s="3">
        <f t="shared" si="7"/>
        <v>286797.00181775203</v>
      </c>
      <c r="S44">
        <f t="shared" si="8"/>
        <v>0</v>
      </c>
      <c r="T44" s="5">
        <f t="shared" si="9"/>
        <v>3390392.5495062098</v>
      </c>
    </row>
    <row r="45" spans="1:20" x14ac:dyDescent="0.2">
      <c r="A45" s="8">
        <f t="shared" si="10"/>
        <v>63</v>
      </c>
      <c r="B45" s="8">
        <v>0.02</v>
      </c>
      <c r="C45" s="9">
        <v>607253</v>
      </c>
      <c r="D45" s="5">
        <f t="shared" si="11"/>
        <v>412088.87482444569</v>
      </c>
      <c r="E45" s="1">
        <f t="shared" si="16"/>
        <v>60725.3</v>
      </c>
      <c r="F45" s="1">
        <f t="shared" si="12"/>
        <v>0</v>
      </c>
      <c r="G45" s="10">
        <v>1</v>
      </c>
      <c r="H45" s="1">
        <f t="shared" si="18"/>
        <v>0</v>
      </c>
      <c r="I45" s="1">
        <f t="shared" si="17"/>
        <v>0</v>
      </c>
      <c r="J45" s="1">
        <f t="shared" si="13"/>
        <v>2623678.1103005675</v>
      </c>
      <c r="K45" s="2">
        <f t="shared" si="14"/>
        <v>60725.3</v>
      </c>
      <c r="L45" s="11">
        <v>8.8579354645117736E-2</v>
      </c>
      <c r="M45" s="3">
        <f t="shared" si="4"/>
        <v>2922186.1319921445</v>
      </c>
      <c r="N45" s="3">
        <f t="shared" si="15"/>
        <v>3051353.2945555891</v>
      </c>
      <c r="O45" s="4">
        <v>0.9</v>
      </c>
      <c r="P45" s="3">
        <f t="shared" si="5"/>
        <v>1673264.1600000001</v>
      </c>
      <c r="Q45" s="6" t="b">
        <f t="shared" si="6"/>
        <v>1</v>
      </c>
      <c r="R45" s="3">
        <f t="shared" si="7"/>
        <v>60725.3</v>
      </c>
      <c r="S45">
        <f t="shared" si="8"/>
        <v>0</v>
      </c>
      <c r="T45" s="5">
        <f t="shared" si="9"/>
        <v>3334275.0068165902</v>
      </c>
    </row>
    <row r="46" spans="1:20" x14ac:dyDescent="0.2">
      <c r="A46" s="8">
        <f t="shared" si="10"/>
        <v>64</v>
      </c>
      <c r="B46" s="8">
        <v>0.02</v>
      </c>
      <c r="C46" s="9">
        <v>601180</v>
      </c>
      <c r="D46" s="5">
        <f t="shared" si="11"/>
        <v>641769.06288262643</v>
      </c>
      <c r="E46" s="1">
        <f t="shared" si="16"/>
        <v>60118</v>
      </c>
      <c r="F46" s="1">
        <f t="shared" si="12"/>
        <v>0</v>
      </c>
      <c r="G46" s="10">
        <v>1</v>
      </c>
      <c r="H46" s="1">
        <f t="shared" si="18"/>
        <v>0</v>
      </c>
      <c r="I46" s="1">
        <f t="shared" si="17"/>
        <v>0</v>
      </c>
      <c r="J46" s="1">
        <f t="shared" si="13"/>
        <v>3051353.2945555891</v>
      </c>
      <c r="K46" s="2">
        <f t="shared" si="14"/>
        <v>60118</v>
      </c>
      <c r="L46" s="11">
        <v>3.8263698542180556E-2</v>
      </c>
      <c r="M46" s="3">
        <f t="shared" si="4"/>
        <v>3230527.6941931122</v>
      </c>
      <c r="N46" s="3">
        <f t="shared" si="15"/>
        <v>3000847.5061349315</v>
      </c>
      <c r="O46" s="4">
        <v>0.9</v>
      </c>
      <c r="P46" s="3">
        <f t="shared" si="5"/>
        <v>1673264.1600000001</v>
      </c>
      <c r="Q46" s="6" t="b">
        <f t="shared" si="6"/>
        <v>1</v>
      </c>
      <c r="R46" s="3">
        <f t="shared" si="7"/>
        <v>289798.18805818073</v>
      </c>
      <c r="S46">
        <f t="shared" si="8"/>
        <v>0</v>
      </c>
      <c r="T46" s="5">
        <f t="shared" si="9"/>
        <v>3872296.7570757386</v>
      </c>
    </row>
    <row r="47" spans="1:20" x14ac:dyDescent="0.2">
      <c r="A47" s="8">
        <f t="shared" si="10"/>
        <v>65</v>
      </c>
      <c r="B47" s="8">
        <v>0.02</v>
      </c>
      <c r="C47" s="9">
        <v>595168</v>
      </c>
      <c r="D47" s="5">
        <f t="shared" si="11"/>
        <v>1210674.5912583666</v>
      </c>
      <c r="E47" s="1">
        <f t="shared" si="16"/>
        <v>59516.800000000003</v>
      </c>
      <c r="F47" s="1">
        <f t="shared" si="12"/>
        <v>0</v>
      </c>
      <c r="G47" s="10">
        <v>1</v>
      </c>
      <c r="H47" s="1">
        <f t="shared" si="18"/>
        <v>0</v>
      </c>
      <c r="I47" s="1">
        <f t="shared" si="17"/>
        <v>0</v>
      </c>
      <c r="J47" s="1">
        <f t="shared" si="13"/>
        <v>3000847.5061349315</v>
      </c>
      <c r="K47" s="2">
        <f t="shared" si="14"/>
        <v>59516.800000000003</v>
      </c>
      <c r="L47" s="11">
        <v>0.32466994260034526</v>
      </c>
      <c r="M47" s="3">
        <f t="shared" si="4"/>
        <v>4053972.6097439048</v>
      </c>
      <c r="N47" s="3">
        <f t="shared" si="15"/>
        <v>3485067.0813681646</v>
      </c>
      <c r="O47" s="4">
        <v>0.9</v>
      </c>
      <c r="P47" s="3">
        <f t="shared" si="5"/>
        <v>1673264.1600000001</v>
      </c>
      <c r="Q47" s="6" t="b">
        <f t="shared" si="6"/>
        <v>1</v>
      </c>
      <c r="R47" s="3">
        <f t="shared" si="7"/>
        <v>628422.32837574021</v>
      </c>
      <c r="S47">
        <f t="shared" si="8"/>
        <v>0</v>
      </c>
      <c r="T47" s="5">
        <f t="shared" si="9"/>
        <v>5264647.2010022718</v>
      </c>
    </row>
    <row r="48" spans="1:20" x14ac:dyDescent="0.2">
      <c r="A48" s="8">
        <f t="shared" si="10"/>
        <v>66</v>
      </c>
      <c r="B48" s="8">
        <v>0.02</v>
      </c>
      <c r="C48" s="9">
        <v>589217</v>
      </c>
      <c r="D48" s="5">
        <f t="shared" si="11"/>
        <v>245552.35767911654</v>
      </c>
      <c r="E48" s="1">
        <f t="shared" si="16"/>
        <v>58921.700000000004</v>
      </c>
      <c r="F48" s="1">
        <f t="shared" si="12"/>
        <v>0</v>
      </c>
      <c r="G48" s="10">
        <v>1</v>
      </c>
      <c r="H48" s="1">
        <f t="shared" si="18"/>
        <v>0</v>
      </c>
      <c r="I48" s="1">
        <f t="shared" si="17"/>
        <v>0</v>
      </c>
      <c r="J48" s="1">
        <f t="shared" si="13"/>
        <v>3485067.0813681646</v>
      </c>
      <c r="K48" s="2">
        <f t="shared" si="14"/>
        <v>58921.700000000004</v>
      </c>
      <c r="L48" s="11">
        <v>6.4636622767805824E-2</v>
      </c>
      <c r="M48" s="3">
        <f t="shared" si="4"/>
        <v>3773060.247322795</v>
      </c>
      <c r="N48" s="3">
        <f t="shared" si="15"/>
        <v>4738182.480902045</v>
      </c>
      <c r="O48" s="4">
        <v>0.9</v>
      </c>
      <c r="P48" s="3">
        <f t="shared" si="5"/>
        <v>1673264.1600000001</v>
      </c>
      <c r="Q48" s="6" t="b">
        <f t="shared" si="6"/>
        <v>1</v>
      </c>
      <c r="R48" s="3">
        <f t="shared" si="7"/>
        <v>58921.700000000004</v>
      </c>
      <c r="S48">
        <f t="shared" si="8"/>
        <v>0</v>
      </c>
      <c r="T48" s="5">
        <f t="shared" si="9"/>
        <v>4018612.6050019115</v>
      </c>
    </row>
    <row r="49" spans="1:20" x14ac:dyDescent="0.2">
      <c r="A49" s="8">
        <f t="shared" si="10"/>
        <v>67</v>
      </c>
      <c r="B49" s="8">
        <v>0.02</v>
      </c>
      <c r="C49" s="9">
        <v>583324</v>
      </c>
      <c r="D49" s="5">
        <f t="shared" si="11"/>
        <v>2534248.7061644816</v>
      </c>
      <c r="E49" s="1">
        <f t="shared" si="16"/>
        <v>58332.4</v>
      </c>
      <c r="F49" s="1">
        <f t="shared" si="12"/>
        <v>0</v>
      </c>
      <c r="G49" s="10">
        <v>1</v>
      </c>
      <c r="H49" s="1">
        <f t="shared" si="18"/>
        <v>0</v>
      </c>
      <c r="I49" s="1">
        <f t="shared" si="17"/>
        <v>0</v>
      </c>
      <c r="J49" s="1">
        <f t="shared" si="13"/>
        <v>4738182.480902045</v>
      </c>
      <c r="K49" s="2">
        <f t="shared" si="14"/>
        <v>58332.4</v>
      </c>
      <c r="L49" s="11">
        <v>0.23119553251057387</v>
      </c>
      <c r="M49" s="3">
        <f t="shared" si="4"/>
        <v>5905447.6929870853</v>
      </c>
      <c r="N49" s="3">
        <f t="shared" si="15"/>
        <v>3616751.3445017203</v>
      </c>
      <c r="O49" s="4">
        <v>0.9</v>
      </c>
      <c r="P49" s="3">
        <f t="shared" si="5"/>
        <v>1673264.1600000001</v>
      </c>
      <c r="Q49" s="6" t="b">
        <f t="shared" si="6"/>
        <v>1</v>
      </c>
      <c r="R49" s="3">
        <f t="shared" si="7"/>
        <v>2347028.748485365</v>
      </c>
      <c r="S49">
        <f t="shared" si="8"/>
        <v>0</v>
      </c>
      <c r="T49" s="5">
        <f t="shared" si="9"/>
        <v>8439696.3991515674</v>
      </c>
    </row>
    <row r="50" spans="1:20" x14ac:dyDescent="0.2">
      <c r="A50" s="8">
        <f t="shared" si="10"/>
        <v>68</v>
      </c>
      <c r="B50" s="8">
        <v>0.02</v>
      </c>
      <c r="C50" s="9">
        <v>577491</v>
      </c>
      <c r="D50" s="5">
        <f t="shared" si="11"/>
        <v>-1440123.0676235803</v>
      </c>
      <c r="E50" s="1">
        <f t="shared" si="16"/>
        <v>57749.100000000006</v>
      </c>
      <c r="F50" s="1">
        <f t="shared" si="12"/>
        <v>0</v>
      </c>
      <c r="G50" s="10">
        <v>1</v>
      </c>
      <c r="H50" s="1">
        <f t="shared" si="18"/>
        <v>0</v>
      </c>
      <c r="I50" s="1">
        <f t="shared" si="17"/>
        <v>0</v>
      </c>
      <c r="J50" s="1">
        <f t="shared" si="13"/>
        <v>3616751.3445017203</v>
      </c>
      <c r="K50" s="2">
        <f t="shared" si="14"/>
        <v>57749.100000000006</v>
      </c>
      <c r="L50" s="11">
        <v>-1.4463315450919154E-2</v>
      </c>
      <c r="M50" s="3">
        <f t="shared" si="4"/>
        <v>3621354.9854483493</v>
      </c>
      <c r="N50" s="3">
        <f t="shared" si="15"/>
        <v>7595726.7592364112</v>
      </c>
      <c r="O50" s="4">
        <v>0.9</v>
      </c>
      <c r="P50" s="3">
        <f t="shared" si="5"/>
        <v>1673264.1600000001</v>
      </c>
      <c r="Q50" s="6" t="b">
        <f t="shared" si="6"/>
        <v>1</v>
      </c>
      <c r="R50" s="3">
        <f t="shared" si="7"/>
        <v>57749.100000000006</v>
      </c>
      <c r="S50">
        <f t="shared" si="8"/>
        <v>0</v>
      </c>
      <c r="T50" s="5">
        <f t="shared" si="9"/>
        <v>2181231.9178247689</v>
      </c>
    </row>
    <row r="51" spans="1:20" x14ac:dyDescent="0.2">
      <c r="A51" s="8">
        <f t="shared" si="10"/>
        <v>69</v>
      </c>
      <c r="B51" s="8">
        <v>0.02</v>
      </c>
      <c r="C51" s="9">
        <v>571716</v>
      </c>
      <c r="D51" s="5">
        <f t="shared" si="11"/>
        <v>4805537.6828186661</v>
      </c>
      <c r="E51" s="1">
        <f t="shared" si="16"/>
        <v>57171.600000000006</v>
      </c>
      <c r="F51" s="1">
        <f t="shared" si="12"/>
        <v>0</v>
      </c>
      <c r="G51" s="10">
        <v>1</v>
      </c>
      <c r="H51" s="1">
        <f t="shared" si="18"/>
        <v>0</v>
      </c>
      <c r="I51" s="1">
        <f t="shared" si="17"/>
        <v>0</v>
      </c>
      <c r="J51" s="1">
        <f t="shared" si="13"/>
        <v>7595726.7592364112</v>
      </c>
      <c r="K51" s="2">
        <f t="shared" si="14"/>
        <v>57171.600000000006</v>
      </c>
      <c r="L51" s="11">
        <v>7.2635371744776536E-2</v>
      </c>
      <c r="M51" s="3">
        <f t="shared" si="4"/>
        <v>8208769.4764845381</v>
      </c>
      <c r="N51" s="3">
        <f t="shared" si="15"/>
        <v>1963108.7260422921</v>
      </c>
      <c r="O51" s="4">
        <v>0.9</v>
      </c>
      <c r="P51" s="3">
        <f t="shared" si="5"/>
        <v>1673264.1600000001</v>
      </c>
      <c r="Q51" s="6" t="b">
        <f t="shared" si="6"/>
        <v>1</v>
      </c>
      <c r="R51" s="3">
        <f t="shared" si="7"/>
        <v>6302832.3504422456</v>
      </c>
      <c r="S51">
        <f t="shared" si="8"/>
        <v>0</v>
      </c>
      <c r="T51" s="5">
        <f t="shared" si="9"/>
        <v>13014307.159303203</v>
      </c>
    </row>
    <row r="52" spans="1:20" x14ac:dyDescent="0.2">
      <c r="A52" s="8">
        <f t="shared" si="10"/>
        <v>70</v>
      </c>
      <c r="B52" s="8">
        <v>0.02</v>
      </c>
      <c r="C52" s="9">
        <v>565999</v>
      </c>
      <c r="D52" s="5">
        <f t="shared" si="11"/>
        <v>-4812879.4735596832</v>
      </c>
      <c r="E52" s="1">
        <f t="shared" si="16"/>
        <v>56599.9</v>
      </c>
      <c r="F52" s="1">
        <f t="shared" si="12"/>
        <v>0</v>
      </c>
      <c r="G52" s="10">
        <v>1</v>
      </c>
      <c r="H52" s="1">
        <f t="shared" si="18"/>
        <v>0</v>
      </c>
      <c r="I52" s="1">
        <f t="shared" si="17"/>
        <v>0</v>
      </c>
      <c r="J52" s="1">
        <f t="shared" si="13"/>
        <v>1963108.7260422921</v>
      </c>
      <c r="K52" s="2">
        <f t="shared" si="14"/>
        <v>56599.9</v>
      </c>
      <c r="L52" s="11">
        <v>3.7010616278209611E-2</v>
      </c>
      <c r="M52" s="3">
        <f t="shared" si="4"/>
        <v>2094459.2869945331</v>
      </c>
      <c r="N52" s="3">
        <f t="shared" si="15"/>
        <v>11712876.443372883</v>
      </c>
      <c r="O52" s="4">
        <v>0.9</v>
      </c>
      <c r="P52" s="3">
        <f t="shared" si="5"/>
        <v>1673264.1600000001</v>
      </c>
      <c r="Q52" s="6" t="b">
        <f t="shared" si="6"/>
        <v>1</v>
      </c>
      <c r="R52" s="3">
        <f t="shared" si="7"/>
        <v>56599.9</v>
      </c>
      <c r="S52">
        <f t="shared" si="8"/>
        <v>0</v>
      </c>
      <c r="T52" s="5">
        <f t="shared" si="9"/>
        <v>-2718420.18656515</v>
      </c>
    </row>
    <row r="53" spans="1:20" x14ac:dyDescent="0.2">
      <c r="C53" s="9"/>
      <c r="E53" s="1"/>
      <c r="F53" s="1"/>
      <c r="G53" s="9"/>
      <c r="H53" s="1"/>
      <c r="I53" s="1"/>
      <c r="J53" s="1"/>
      <c r="K53" s="2"/>
      <c r="L53" s="11"/>
      <c r="M53" s="3"/>
      <c r="N53" s="3"/>
    </row>
    <row r="54" spans="1:20" x14ac:dyDescent="0.2">
      <c r="C54" s="9"/>
      <c r="E54" s="1"/>
      <c r="F54" s="1"/>
      <c r="G54" s="9"/>
      <c r="H54" s="1"/>
      <c r="I54" s="1"/>
      <c r="J54" s="1"/>
      <c r="K54" s="2"/>
      <c r="L54" s="11"/>
      <c r="M54" s="3"/>
      <c r="N54" s="3"/>
    </row>
    <row r="55" spans="1:20" x14ac:dyDescent="0.2">
      <c r="C55" s="9"/>
      <c r="E55" s="1"/>
      <c r="F55" s="1"/>
      <c r="G55" s="9"/>
      <c r="H55" s="1"/>
      <c r="I55" s="1"/>
      <c r="J55" s="1"/>
      <c r="K55" s="2"/>
      <c r="L55" s="11"/>
      <c r="M55" s="3"/>
      <c r="N55" s="3"/>
    </row>
    <row r="56" spans="1:20" x14ac:dyDescent="0.2">
      <c r="C56" s="9"/>
      <c r="E56" s="1"/>
      <c r="F56" s="1"/>
      <c r="G56" s="9"/>
      <c r="H56" s="1"/>
      <c r="I56" s="1"/>
      <c r="J56" s="1"/>
      <c r="K56" s="2"/>
      <c r="L56" s="11"/>
      <c r="M56" s="3"/>
      <c r="N56" s="3"/>
    </row>
    <row r="57" spans="1:20" x14ac:dyDescent="0.2">
      <c r="C57" s="9"/>
      <c r="E57" s="1"/>
      <c r="F57" s="1"/>
      <c r="G57" s="9"/>
      <c r="H57" s="1"/>
      <c r="I57" s="1"/>
      <c r="J57" s="1"/>
      <c r="K57" s="2"/>
      <c r="L57" s="11"/>
      <c r="M57" s="3"/>
      <c r="N57" s="3"/>
    </row>
    <row r="58" spans="1:20" x14ac:dyDescent="0.2">
      <c r="C58" s="9"/>
      <c r="E58" s="1"/>
      <c r="F58" s="1"/>
      <c r="G58" s="9"/>
      <c r="H58" s="1"/>
      <c r="I58" s="1"/>
      <c r="J58" s="1"/>
      <c r="K58" s="2"/>
      <c r="L58" s="11"/>
      <c r="M58" s="3"/>
      <c r="N58" s="3"/>
    </row>
    <row r="59" spans="1:20" x14ac:dyDescent="0.2">
      <c r="C59" s="9"/>
      <c r="E59" s="1"/>
      <c r="F59" s="1"/>
      <c r="G59" s="9"/>
      <c r="H59" s="1"/>
      <c r="I59" s="1"/>
      <c r="J59" s="1"/>
      <c r="K59" s="2"/>
      <c r="L59" s="11"/>
      <c r="M59" s="3"/>
      <c r="N59" s="3"/>
    </row>
    <row r="60" spans="1:20" x14ac:dyDescent="0.2">
      <c r="C60" s="9"/>
      <c r="E60" s="1"/>
      <c r="F60" s="1"/>
      <c r="G60" s="9"/>
      <c r="H60" s="1"/>
      <c r="I60" s="1"/>
      <c r="J60" s="1"/>
      <c r="K60" s="2"/>
      <c r="L60" s="11"/>
      <c r="M60" s="3"/>
      <c r="N60" s="3"/>
    </row>
    <row r="61" spans="1:20" x14ac:dyDescent="0.2">
      <c r="C61" s="9"/>
      <c r="E61" s="1"/>
      <c r="F61" s="1"/>
      <c r="G61" s="9"/>
      <c r="H61" s="1"/>
      <c r="I61" s="1"/>
      <c r="J61" s="1"/>
      <c r="K61" s="2"/>
      <c r="L61" s="11"/>
      <c r="M61" s="3"/>
      <c r="N61" s="3"/>
    </row>
    <row r="62" spans="1:20" x14ac:dyDescent="0.2">
      <c r="C62" s="9"/>
      <c r="E62" s="1"/>
      <c r="F62" s="1"/>
      <c r="G62" s="9"/>
      <c r="H62" s="1"/>
      <c r="I62" s="1"/>
      <c r="J62" s="1"/>
      <c r="K62" s="2"/>
      <c r="L62" s="11"/>
      <c r="M62" s="3"/>
      <c r="N62" s="3"/>
    </row>
    <row r="63" spans="1:20" x14ac:dyDescent="0.2">
      <c r="C63" s="9"/>
      <c r="E63" s="1"/>
      <c r="F63" s="1"/>
      <c r="G63" s="9"/>
      <c r="H63" s="1"/>
      <c r="I63" s="1"/>
      <c r="J63" s="1"/>
      <c r="K63" s="2"/>
      <c r="L63" s="11"/>
      <c r="M63" s="3"/>
      <c r="N63" s="3"/>
    </row>
    <row r="64" spans="1:20" x14ac:dyDescent="0.2">
      <c r="C64" s="9"/>
      <c r="E64" s="1"/>
      <c r="F64" s="1"/>
      <c r="G64" s="9"/>
      <c r="H64" s="1"/>
      <c r="I64" s="1"/>
      <c r="J64" s="1"/>
      <c r="K64" s="2"/>
      <c r="L64" s="11"/>
      <c r="M64" s="3"/>
      <c r="N64" s="3"/>
    </row>
    <row r="65" spans="3:14" x14ac:dyDescent="0.2">
      <c r="C65" s="9"/>
      <c r="E65" s="1"/>
      <c r="F65" s="1"/>
      <c r="G65" s="9"/>
      <c r="H65" s="1"/>
      <c r="I65" s="1"/>
      <c r="J65" s="1"/>
      <c r="K65" s="2"/>
      <c r="L65" s="11"/>
      <c r="M65" s="3"/>
      <c r="N65" s="3"/>
    </row>
    <row r="66" spans="3:14" x14ac:dyDescent="0.2">
      <c r="C66" s="9"/>
      <c r="E66" s="1"/>
      <c r="F66" s="1"/>
      <c r="G66" s="9"/>
      <c r="H66" s="1"/>
      <c r="I66" s="1"/>
      <c r="J66" s="1"/>
      <c r="K66" s="2"/>
      <c r="L66" s="11"/>
      <c r="M66" s="3"/>
      <c r="N66" s="3"/>
    </row>
    <row r="67" spans="3:14" x14ac:dyDescent="0.2">
      <c r="C67" s="9"/>
      <c r="E67" s="1"/>
      <c r="F67" s="1"/>
      <c r="G67" s="9"/>
      <c r="H67" s="1"/>
      <c r="I67" s="1"/>
      <c r="J67" s="1"/>
      <c r="K67" s="2"/>
      <c r="L67" s="11"/>
      <c r="M67" s="3"/>
      <c r="N67" s="3"/>
    </row>
    <row r="68" spans="3:14" x14ac:dyDescent="0.2">
      <c r="C68" s="9"/>
      <c r="E68" s="1"/>
      <c r="F68" s="1"/>
      <c r="G68" s="9"/>
      <c r="H68" s="1"/>
      <c r="I68" s="1"/>
      <c r="J68" s="1"/>
      <c r="K68" s="2"/>
      <c r="L68" s="11"/>
      <c r="M68" s="3"/>
      <c r="N68" s="3"/>
    </row>
    <row r="69" spans="3:14" x14ac:dyDescent="0.2">
      <c r="C69" s="9"/>
      <c r="E69" s="1"/>
      <c r="F69" s="1"/>
      <c r="G69" s="9"/>
      <c r="H69" s="1"/>
      <c r="I69" s="1"/>
      <c r="J69" s="1"/>
      <c r="K69" s="2"/>
      <c r="L69" s="11"/>
      <c r="M69" s="3"/>
      <c r="N69" s="3"/>
    </row>
    <row r="70" spans="3:14" x14ac:dyDescent="0.2">
      <c r="C70" s="9"/>
      <c r="E70" s="1"/>
      <c r="F70" s="1"/>
      <c r="G70" s="9"/>
      <c r="H70" s="1"/>
      <c r="I70" s="1"/>
      <c r="J70" s="1"/>
      <c r="K70" s="2"/>
      <c r="L70" s="11"/>
      <c r="M70" s="3"/>
      <c r="N70" s="3"/>
    </row>
    <row r="71" spans="3:14" x14ac:dyDescent="0.2">
      <c r="C71" s="9"/>
      <c r="E71" s="1"/>
      <c r="F71" s="1"/>
      <c r="G71" s="9"/>
      <c r="H71" s="1"/>
      <c r="I71" s="1"/>
      <c r="J71" s="1"/>
      <c r="K71" s="2"/>
      <c r="L71" s="11"/>
      <c r="M71" s="3"/>
      <c r="N71" s="3"/>
    </row>
    <row r="72" spans="3:14" x14ac:dyDescent="0.2">
      <c r="C72" s="9"/>
      <c r="E72" s="1"/>
      <c r="F72" s="1"/>
      <c r="G72" s="9"/>
      <c r="H72" s="1"/>
      <c r="I72" s="1"/>
      <c r="J72" s="1"/>
      <c r="K72" s="2"/>
      <c r="L72" s="11"/>
      <c r="M72" s="3"/>
      <c r="N72" s="3"/>
    </row>
    <row r="73" spans="3:14" x14ac:dyDescent="0.2">
      <c r="C73" s="9"/>
      <c r="E73" s="1"/>
      <c r="F73" s="1"/>
      <c r="G73" s="9"/>
      <c r="H73" s="1"/>
      <c r="I73" s="1"/>
      <c r="J73" s="1"/>
      <c r="K73" s="2"/>
      <c r="L73" s="11"/>
      <c r="M73" s="3"/>
      <c r="N73" s="3"/>
    </row>
    <row r="74" spans="3:14" x14ac:dyDescent="0.2">
      <c r="C74" s="9"/>
      <c r="E74" s="1"/>
      <c r="F74" s="1"/>
      <c r="G74" s="9"/>
      <c r="H74" s="1"/>
      <c r="I74" s="1"/>
      <c r="J74" s="1"/>
      <c r="K74" s="2"/>
      <c r="L74" s="11"/>
      <c r="M74" s="3"/>
      <c r="N74" s="3"/>
    </row>
    <row r="75" spans="3:14" x14ac:dyDescent="0.2">
      <c r="C75" s="9"/>
      <c r="E75" s="1"/>
      <c r="F75" s="1"/>
      <c r="G75" s="9"/>
      <c r="H75" s="1"/>
      <c r="I75" s="1"/>
      <c r="J75" s="1"/>
      <c r="K75" s="2"/>
      <c r="L75" s="11"/>
      <c r="M75" s="3"/>
      <c r="N75" s="3"/>
    </row>
    <row r="76" spans="3:14" x14ac:dyDescent="0.2">
      <c r="C76" s="9"/>
      <c r="E76" s="1"/>
      <c r="F76" s="1"/>
      <c r="G76" s="9"/>
      <c r="H76" s="1"/>
      <c r="I76" s="1"/>
      <c r="J76" s="1"/>
      <c r="K76" s="2"/>
      <c r="L76" s="11"/>
      <c r="M76" s="3"/>
      <c r="N76" s="3"/>
    </row>
    <row r="77" spans="3:14" x14ac:dyDescent="0.2">
      <c r="C77" s="9"/>
      <c r="E77" s="1"/>
      <c r="F77" s="1"/>
      <c r="G77" s="9"/>
      <c r="H77" s="1"/>
      <c r="I77" s="1"/>
      <c r="J77" s="1"/>
      <c r="K77" s="2"/>
      <c r="L77" s="11"/>
      <c r="M77" s="3"/>
      <c r="N77" s="3"/>
    </row>
    <row r="78" spans="3:14" x14ac:dyDescent="0.2">
      <c r="C78" s="9"/>
      <c r="E78" s="1"/>
      <c r="F78" s="1"/>
      <c r="G78" s="9"/>
      <c r="H78" s="1"/>
      <c r="I78" s="1"/>
      <c r="J78" s="1"/>
      <c r="K78" s="2"/>
      <c r="L78" s="11"/>
      <c r="M78" s="3"/>
      <c r="N78" s="3"/>
    </row>
    <row r="79" spans="3:14" x14ac:dyDescent="0.2">
      <c r="C79" s="9"/>
      <c r="E79" s="1"/>
      <c r="F79" s="1"/>
      <c r="G79" s="9"/>
      <c r="H79" s="1"/>
      <c r="I79" s="1"/>
      <c r="J79" s="1"/>
      <c r="K79" s="2"/>
      <c r="L79" s="11"/>
      <c r="M79" s="3"/>
      <c r="N79" s="3"/>
    </row>
    <row r="80" spans="3:14" x14ac:dyDescent="0.2">
      <c r="C80" s="9"/>
      <c r="E80" s="1"/>
      <c r="F80" s="1"/>
      <c r="G80" s="9"/>
      <c r="H80" s="1"/>
      <c r="I80" s="1"/>
      <c r="J80" s="1"/>
      <c r="K80" s="2"/>
      <c r="L80" s="11"/>
      <c r="M80" s="3"/>
      <c r="N80" s="3"/>
    </row>
    <row r="81" spans="3:14" x14ac:dyDescent="0.2">
      <c r="C81" s="9"/>
      <c r="E81" s="1"/>
      <c r="F81" s="1"/>
      <c r="G81" s="9"/>
      <c r="H81" s="1"/>
      <c r="I81" s="1"/>
      <c r="J81" s="1"/>
      <c r="K81" s="2"/>
      <c r="L81" s="11"/>
      <c r="M81" s="3"/>
      <c r="N81" s="3"/>
    </row>
    <row r="82" spans="3:14" x14ac:dyDescent="0.2">
      <c r="C82" s="9"/>
      <c r="E82" s="1"/>
      <c r="F82" s="1"/>
      <c r="G82" s="9"/>
      <c r="H82" s="1"/>
      <c r="I82" s="1"/>
      <c r="J82" s="1"/>
      <c r="K82" s="2"/>
      <c r="L82" s="11"/>
      <c r="M82" s="3"/>
      <c r="N82" s="3"/>
    </row>
    <row r="83" spans="3:14" x14ac:dyDescent="0.2">
      <c r="C83" s="9"/>
      <c r="E83" s="1"/>
      <c r="F83" s="1"/>
      <c r="G83" s="9"/>
      <c r="H83" s="1"/>
      <c r="I83" s="1"/>
      <c r="J83" s="1"/>
      <c r="K83" s="2"/>
      <c r="L83" s="11"/>
      <c r="M83" s="3"/>
      <c r="N83" s="3"/>
    </row>
    <row r="84" spans="3:14" x14ac:dyDescent="0.2">
      <c r="C84" s="9"/>
      <c r="E84" s="1"/>
      <c r="F84" s="1"/>
      <c r="G84" s="9"/>
      <c r="H84" s="1"/>
      <c r="I84" s="1"/>
      <c r="J84" s="1"/>
      <c r="K84" s="2"/>
      <c r="L84" s="11"/>
      <c r="M84" s="3"/>
      <c r="N84" s="3"/>
    </row>
    <row r="85" spans="3:14" x14ac:dyDescent="0.2">
      <c r="C85" s="9"/>
      <c r="E85" s="1"/>
      <c r="F85" s="1"/>
      <c r="G85" s="9"/>
      <c r="H85" s="1"/>
      <c r="I85" s="1"/>
      <c r="J85" s="1"/>
      <c r="K85" s="2"/>
      <c r="L85" s="11"/>
      <c r="M85" s="3"/>
      <c r="N85" s="3"/>
    </row>
    <row r="86" spans="3:14" x14ac:dyDescent="0.2">
      <c r="C86" s="9"/>
      <c r="E86" s="1"/>
      <c r="F86" s="1"/>
      <c r="G86" s="9"/>
      <c r="H86" s="1"/>
      <c r="I86" s="1"/>
      <c r="J86" s="1"/>
      <c r="K86" s="2"/>
      <c r="L86" s="11"/>
      <c r="M86" s="3"/>
      <c r="N86" s="3"/>
    </row>
    <row r="87" spans="3:14" x14ac:dyDescent="0.2">
      <c r="C87" s="9"/>
      <c r="E87" s="1"/>
      <c r="F87" s="1"/>
      <c r="G87" s="9"/>
      <c r="H87" s="1"/>
      <c r="I87" s="1"/>
      <c r="J87" s="1"/>
      <c r="K87" s="2"/>
      <c r="L87" s="11"/>
      <c r="M87" s="3"/>
      <c r="N87" s="3"/>
    </row>
    <row r="88" spans="3:14" x14ac:dyDescent="0.2">
      <c r="C88" s="9"/>
      <c r="E88" s="1"/>
      <c r="F88" s="1"/>
      <c r="G88" s="9"/>
      <c r="H88" s="1"/>
      <c r="I88" s="1"/>
      <c r="J88" s="1"/>
      <c r="K88" s="2"/>
      <c r="L88" s="11"/>
      <c r="M88" s="3"/>
      <c r="N88" s="3"/>
    </row>
    <row r="89" spans="3:14" x14ac:dyDescent="0.2">
      <c r="C89" s="9"/>
      <c r="E89" s="1"/>
      <c r="F89" s="1"/>
      <c r="G89" s="9"/>
      <c r="H89" s="1"/>
      <c r="I89" s="1"/>
      <c r="J89" s="1"/>
      <c r="K89" s="2"/>
      <c r="L89" s="11"/>
      <c r="M89" s="3"/>
      <c r="N89" s="3"/>
    </row>
    <row r="90" spans="3:14" x14ac:dyDescent="0.2">
      <c r="C90" s="9"/>
      <c r="E90" s="1"/>
      <c r="F90" s="1"/>
      <c r="G90" s="9"/>
      <c r="H90" s="1"/>
      <c r="I90" s="1"/>
      <c r="J90" s="1"/>
      <c r="K90" s="2"/>
      <c r="L90" s="11"/>
      <c r="M90" s="3"/>
      <c r="N90" s="3"/>
    </row>
    <row r="91" spans="3:14" x14ac:dyDescent="0.2">
      <c r="C91" s="9"/>
      <c r="E91" s="1"/>
      <c r="F91" s="1"/>
      <c r="G91" s="9"/>
      <c r="H91" s="1"/>
      <c r="I91" s="1"/>
      <c r="J91" s="1"/>
      <c r="K91" s="2"/>
      <c r="L91" s="11"/>
      <c r="M91" s="3"/>
      <c r="N91" s="3"/>
    </row>
    <row r="92" spans="3:14" x14ac:dyDescent="0.2">
      <c r="C92" s="9"/>
      <c r="E92" s="1"/>
      <c r="F92" s="1"/>
      <c r="G92" s="9"/>
      <c r="H92" s="1"/>
      <c r="I92" s="1"/>
      <c r="J92" s="1"/>
      <c r="K92" s="2"/>
      <c r="L92" s="11"/>
      <c r="M92" s="3"/>
      <c r="N92" s="3"/>
    </row>
    <row r="93" spans="3:14" x14ac:dyDescent="0.2">
      <c r="C93" s="9"/>
      <c r="E93" s="1"/>
      <c r="F93" s="1"/>
      <c r="G93" s="9"/>
      <c r="H93" s="1"/>
      <c r="I93" s="1"/>
      <c r="J93" s="1"/>
      <c r="K93" s="2"/>
      <c r="L93" s="11"/>
      <c r="M93" s="3"/>
      <c r="N93" s="3"/>
    </row>
    <row r="94" spans="3:14" x14ac:dyDescent="0.2">
      <c r="C94" s="9"/>
      <c r="E94" s="1"/>
      <c r="F94" s="1"/>
      <c r="G94" s="9"/>
      <c r="H94" s="1"/>
      <c r="I94" s="1"/>
      <c r="J94" s="1"/>
      <c r="K94" s="2"/>
      <c r="L94" s="11"/>
      <c r="M94" s="3"/>
      <c r="N94" s="3"/>
    </row>
    <row r="95" spans="3:14" x14ac:dyDescent="0.2">
      <c r="C95" s="9"/>
      <c r="E95" s="1"/>
      <c r="F95" s="1"/>
      <c r="G95" s="9"/>
      <c r="H95" s="1"/>
      <c r="I95" s="1"/>
      <c r="J95" s="1"/>
      <c r="K95" s="2"/>
      <c r="L95" s="11"/>
      <c r="M95" s="3"/>
      <c r="N95" s="3"/>
    </row>
    <row r="96" spans="3:14" x14ac:dyDescent="0.2">
      <c r="C96" s="9"/>
      <c r="E96" s="1"/>
      <c r="F96" s="1"/>
      <c r="G96" s="9"/>
      <c r="H96" s="1"/>
      <c r="I96" s="1"/>
      <c r="J96" s="1"/>
      <c r="K96" s="2"/>
      <c r="L96" s="11"/>
      <c r="M96" s="3"/>
      <c r="N96" s="3"/>
    </row>
    <row r="97" spans="3:14" x14ac:dyDescent="0.2">
      <c r="C97" s="9"/>
      <c r="E97" s="1"/>
      <c r="F97" s="1"/>
      <c r="G97" s="9"/>
      <c r="H97" s="1"/>
      <c r="I97" s="1"/>
      <c r="J97" s="1"/>
      <c r="K97" s="2"/>
      <c r="L97" s="11"/>
      <c r="M97" s="3"/>
      <c r="N97" s="3"/>
    </row>
    <row r="98" spans="3:14" x14ac:dyDescent="0.2">
      <c r="C98" s="9"/>
      <c r="E98" s="1"/>
      <c r="F98" s="1"/>
      <c r="G98" s="9"/>
      <c r="H98" s="1"/>
      <c r="I98" s="1"/>
      <c r="J98" s="1"/>
      <c r="K98" s="2"/>
      <c r="L98" s="11"/>
      <c r="M98" s="3"/>
      <c r="N98" s="3"/>
    </row>
    <row r="99" spans="3:14" x14ac:dyDescent="0.2">
      <c r="C99" s="9"/>
      <c r="E99" s="1"/>
      <c r="F99" s="1"/>
      <c r="G99" s="9"/>
      <c r="H99" s="1"/>
      <c r="I99" s="1"/>
      <c r="J99" s="1"/>
      <c r="K99" s="2"/>
      <c r="L99" s="11"/>
      <c r="M99" s="3"/>
      <c r="N99" s="3"/>
    </row>
    <row r="100" spans="3:14" x14ac:dyDescent="0.2">
      <c r="C100" s="9"/>
      <c r="E100" s="1"/>
      <c r="F100" s="1"/>
      <c r="G100" s="9"/>
      <c r="H100" s="1"/>
      <c r="I100" s="1"/>
      <c r="J100" s="1"/>
      <c r="K100" s="2"/>
      <c r="L100" s="11"/>
      <c r="M100" s="3"/>
      <c r="N100" s="3"/>
    </row>
    <row r="101" spans="3:14" x14ac:dyDescent="0.2">
      <c r="C101" s="9"/>
      <c r="E101" s="1"/>
      <c r="F101" s="1"/>
      <c r="G101" s="9"/>
      <c r="H101" s="1"/>
      <c r="I101" s="1"/>
      <c r="J101" s="1"/>
      <c r="K101" s="2"/>
      <c r="L101" s="11"/>
      <c r="M101" s="3"/>
      <c r="N101" s="3"/>
    </row>
    <row r="102" spans="3:14" x14ac:dyDescent="0.2">
      <c r="C102" s="9"/>
      <c r="E102" s="1"/>
      <c r="F102" s="1"/>
      <c r="G102" s="9"/>
      <c r="H102" s="1"/>
      <c r="I102" s="1"/>
      <c r="J102" s="1"/>
      <c r="K102" s="2"/>
      <c r="L102" s="11"/>
      <c r="M102" s="3"/>
      <c r="N102" s="3"/>
    </row>
    <row r="103" spans="3:14" x14ac:dyDescent="0.2">
      <c r="C103" s="9"/>
      <c r="E103" s="1"/>
      <c r="F103" s="1"/>
      <c r="G103" s="9"/>
      <c r="H103" s="1"/>
      <c r="I103" s="1"/>
      <c r="J103" s="1"/>
      <c r="K103" s="2"/>
      <c r="L103" s="11"/>
      <c r="M103" s="3"/>
      <c r="N103" s="3"/>
    </row>
    <row r="104" spans="3:14" x14ac:dyDescent="0.2">
      <c r="C104" s="9"/>
      <c r="E104" s="1"/>
      <c r="F104" s="1"/>
      <c r="G104" s="9"/>
      <c r="H104" s="1"/>
      <c r="I104" s="1"/>
      <c r="J104" s="1"/>
      <c r="K104" s="2"/>
      <c r="L104" s="11"/>
      <c r="M104" s="3"/>
      <c r="N104" s="3"/>
    </row>
    <row r="105" spans="3:14" x14ac:dyDescent="0.2">
      <c r="C105" s="9"/>
      <c r="E105" s="1"/>
      <c r="F105" s="1"/>
      <c r="G105" s="9"/>
      <c r="H105" s="1"/>
      <c r="I105" s="1"/>
      <c r="J105" s="1"/>
      <c r="K105" s="2"/>
      <c r="L105" s="11"/>
      <c r="M105" s="3"/>
      <c r="N105" s="3"/>
    </row>
    <row r="106" spans="3:14" x14ac:dyDescent="0.2">
      <c r="C106" s="9"/>
      <c r="E106" s="1"/>
      <c r="F106" s="1"/>
      <c r="G106" s="9"/>
      <c r="H106" s="1"/>
      <c r="I106" s="1"/>
      <c r="J106" s="1"/>
      <c r="K106" s="2"/>
      <c r="L106" s="11"/>
      <c r="M106" s="3"/>
      <c r="N106" s="3"/>
    </row>
    <row r="107" spans="3:14" x14ac:dyDescent="0.2">
      <c r="C107" s="9"/>
      <c r="E107" s="1"/>
      <c r="F107" s="1"/>
      <c r="G107" s="9"/>
      <c r="H107" s="1"/>
      <c r="I107" s="1"/>
      <c r="J107" s="1"/>
      <c r="K107" s="2"/>
      <c r="L107" s="11"/>
      <c r="M107" s="3"/>
      <c r="N107" s="3"/>
    </row>
    <row r="108" spans="3:14" x14ac:dyDescent="0.2">
      <c r="C108" s="9"/>
      <c r="E108" s="1"/>
      <c r="F108" s="1"/>
      <c r="G108" s="9"/>
      <c r="H108" s="1"/>
      <c r="I108" s="1"/>
      <c r="J108" s="1"/>
      <c r="K108" s="2"/>
      <c r="L108" s="11"/>
      <c r="M108" s="3"/>
      <c r="N108" s="3"/>
    </row>
    <row r="109" spans="3:14" x14ac:dyDescent="0.2">
      <c r="C109" s="9"/>
      <c r="E109" s="1"/>
      <c r="F109" s="1"/>
      <c r="G109" s="9"/>
      <c r="H109" s="1"/>
      <c r="I109" s="1"/>
      <c r="J109" s="1"/>
      <c r="K109" s="2"/>
      <c r="L109" s="11"/>
      <c r="M109" s="3"/>
      <c r="N109" s="3"/>
    </row>
    <row r="110" spans="3:14" x14ac:dyDescent="0.2">
      <c r="C110" s="9"/>
      <c r="E110" s="1"/>
      <c r="F110" s="1"/>
      <c r="G110" s="9"/>
      <c r="H110" s="1"/>
      <c r="I110" s="1"/>
      <c r="J110" s="1"/>
      <c r="K110" s="2"/>
      <c r="L110" s="11"/>
      <c r="M110" s="3"/>
      <c r="N110" s="3"/>
    </row>
    <row r="111" spans="3:14" x14ac:dyDescent="0.2">
      <c r="C111" s="9"/>
      <c r="E111" s="1"/>
      <c r="F111" s="1"/>
      <c r="G111" s="9"/>
      <c r="H111" s="1"/>
      <c r="I111" s="1"/>
      <c r="J111" s="1"/>
      <c r="K111" s="2"/>
      <c r="L111" s="11"/>
      <c r="M111" s="3"/>
      <c r="N111" s="3"/>
    </row>
    <row r="112" spans="3:14" x14ac:dyDescent="0.2">
      <c r="C112" s="9"/>
      <c r="E112" s="1"/>
      <c r="F112" s="1"/>
      <c r="G112" s="9"/>
      <c r="H112" s="1"/>
      <c r="I112" s="1"/>
      <c r="J112" s="1"/>
      <c r="K112" s="2"/>
      <c r="L112" s="11"/>
      <c r="M112" s="3"/>
      <c r="N112" s="3"/>
    </row>
    <row r="113" spans="3:14" x14ac:dyDescent="0.2">
      <c r="C113" s="9"/>
      <c r="E113" s="1"/>
      <c r="F113" s="1"/>
      <c r="G113" s="9"/>
      <c r="H113" s="1"/>
      <c r="I113" s="1"/>
      <c r="J113" s="1"/>
      <c r="K113" s="2"/>
      <c r="L113" s="11"/>
      <c r="M113" s="3"/>
      <c r="N113" s="3"/>
    </row>
    <row r="114" spans="3:14" x14ac:dyDescent="0.2">
      <c r="C114" s="9"/>
      <c r="E114" s="1"/>
      <c r="F114" s="1"/>
      <c r="G114" s="9"/>
      <c r="H114" s="1"/>
      <c r="I114" s="1"/>
      <c r="J114" s="1"/>
      <c r="K114" s="2"/>
      <c r="L114" s="11"/>
      <c r="M114" s="3"/>
      <c r="N114" s="3"/>
    </row>
    <row r="115" spans="3:14" x14ac:dyDescent="0.2">
      <c r="C115" s="9"/>
      <c r="E115" s="1"/>
      <c r="F115" s="1"/>
      <c r="G115" s="9"/>
      <c r="H115" s="1"/>
      <c r="I115" s="1"/>
      <c r="J115" s="1"/>
      <c r="K115" s="2"/>
      <c r="L115" s="11"/>
      <c r="M115" s="3"/>
      <c r="N115" s="3"/>
    </row>
    <row r="116" spans="3:14" x14ac:dyDescent="0.2">
      <c r="C116" s="9"/>
      <c r="E116" s="1"/>
      <c r="F116" s="1"/>
      <c r="G116" s="9"/>
      <c r="H116" s="1"/>
      <c r="I116" s="1"/>
      <c r="J116" s="1"/>
      <c r="K116" s="2"/>
      <c r="L116" s="11"/>
      <c r="M116" s="3"/>
      <c r="N116" s="3"/>
    </row>
    <row r="117" spans="3:14" x14ac:dyDescent="0.2">
      <c r="C117" s="9"/>
      <c r="E117" s="1"/>
      <c r="F117" s="1"/>
      <c r="G117" s="9"/>
      <c r="H117" s="1"/>
      <c r="I117" s="1"/>
      <c r="J117" s="1"/>
      <c r="K117" s="2"/>
      <c r="L117" s="11"/>
      <c r="M117" s="3"/>
      <c r="N117" s="3"/>
    </row>
    <row r="118" spans="3:14" x14ac:dyDescent="0.2">
      <c r="C118" s="9"/>
      <c r="E118" s="1"/>
      <c r="F118" s="1"/>
      <c r="G118" s="9"/>
      <c r="H118" s="1"/>
      <c r="I118" s="1"/>
      <c r="J118" s="1"/>
      <c r="K118" s="2"/>
      <c r="L118" s="11"/>
      <c r="M118" s="3"/>
      <c r="N118" s="3"/>
    </row>
    <row r="119" spans="3:14" x14ac:dyDescent="0.2">
      <c r="C119" s="9"/>
      <c r="E119" s="1"/>
      <c r="F119" s="1"/>
      <c r="G119" s="9"/>
      <c r="H119" s="1"/>
      <c r="I119" s="1"/>
      <c r="J119" s="1"/>
      <c r="K119" s="2"/>
      <c r="L119" s="11"/>
      <c r="M119" s="3"/>
      <c r="N119" s="3"/>
    </row>
    <row r="120" spans="3:14" x14ac:dyDescent="0.2">
      <c r="C120" s="9"/>
      <c r="E120" s="1"/>
      <c r="F120" s="1"/>
      <c r="G120" s="9"/>
      <c r="H120" s="1"/>
      <c r="I120" s="1"/>
      <c r="J120" s="1"/>
      <c r="K120" s="2"/>
      <c r="L120" s="11"/>
      <c r="M120" s="3"/>
      <c r="N120" s="3"/>
    </row>
    <row r="121" spans="3:14" x14ac:dyDescent="0.2">
      <c r="C121" s="9"/>
      <c r="E121" s="1"/>
      <c r="F121" s="1"/>
      <c r="G121" s="9"/>
      <c r="H121" s="1"/>
      <c r="I121" s="1"/>
      <c r="J121" s="1"/>
      <c r="K121" s="2"/>
      <c r="L121" s="11"/>
      <c r="M121" s="3"/>
      <c r="N121" s="3"/>
    </row>
    <row r="122" spans="3:14" x14ac:dyDescent="0.2">
      <c r="C122" s="9"/>
      <c r="E122" s="1"/>
      <c r="F122" s="1"/>
      <c r="G122" s="9"/>
      <c r="H122" s="1"/>
      <c r="I122" s="1"/>
      <c r="J122" s="1"/>
      <c r="K122" s="2"/>
      <c r="L122" s="11"/>
      <c r="M122" s="3"/>
      <c r="N122" s="3"/>
    </row>
    <row r="123" spans="3:14" x14ac:dyDescent="0.2">
      <c r="C123" s="9"/>
      <c r="E123" s="1"/>
      <c r="F123" s="1"/>
      <c r="G123" s="9"/>
      <c r="H123" s="1"/>
      <c r="I123" s="1"/>
      <c r="J123" s="1"/>
      <c r="K123" s="2"/>
      <c r="L123" s="11"/>
      <c r="M123" s="3"/>
      <c r="N123" s="3"/>
    </row>
    <row r="124" spans="3:14" x14ac:dyDescent="0.2">
      <c r="C124" s="9"/>
      <c r="E124" s="1"/>
      <c r="F124" s="1"/>
      <c r="G124" s="9"/>
      <c r="H124" s="1"/>
      <c r="I124" s="1"/>
      <c r="J124" s="1"/>
      <c r="K124" s="2"/>
      <c r="L124" s="11"/>
      <c r="M124" s="3"/>
      <c r="N124" s="3"/>
    </row>
    <row r="125" spans="3:14" x14ac:dyDescent="0.2">
      <c r="C125" s="9"/>
      <c r="E125" s="1"/>
      <c r="F125" s="1"/>
      <c r="G125" s="9"/>
      <c r="H125" s="1"/>
      <c r="I125" s="1"/>
      <c r="J125" s="1"/>
      <c r="K125" s="2"/>
      <c r="L125" s="11"/>
      <c r="M125" s="3"/>
      <c r="N125" s="3"/>
    </row>
    <row r="126" spans="3:14" x14ac:dyDescent="0.2">
      <c r="C126" s="9"/>
      <c r="E126" s="1"/>
      <c r="F126" s="1"/>
      <c r="G126" s="9"/>
      <c r="H126" s="1"/>
      <c r="I126" s="1"/>
      <c r="J126" s="1"/>
      <c r="K126" s="2"/>
      <c r="L126" s="11"/>
      <c r="M126" s="3"/>
      <c r="N126" s="3"/>
    </row>
    <row r="127" spans="3:14" x14ac:dyDescent="0.2">
      <c r="C127" s="9"/>
      <c r="E127" s="1"/>
      <c r="F127" s="1"/>
      <c r="G127" s="9"/>
      <c r="H127" s="1"/>
      <c r="I127" s="1"/>
      <c r="J127" s="1"/>
      <c r="K127" s="2"/>
      <c r="L127" s="11"/>
      <c r="M127" s="3"/>
      <c r="N127" s="3"/>
    </row>
    <row r="128" spans="3:14" x14ac:dyDescent="0.2">
      <c r="C128" s="9"/>
      <c r="E128" s="1"/>
      <c r="F128" s="1"/>
      <c r="G128" s="9"/>
      <c r="H128" s="1"/>
      <c r="I128" s="1"/>
      <c r="J128" s="1"/>
      <c r="K128" s="2"/>
      <c r="L128" s="11"/>
      <c r="M128" s="3"/>
      <c r="N128" s="3"/>
    </row>
    <row r="129" spans="3:14" x14ac:dyDescent="0.2">
      <c r="C129" s="9"/>
      <c r="E129" s="1"/>
      <c r="F129" s="1"/>
      <c r="G129" s="9"/>
      <c r="H129" s="1"/>
      <c r="I129" s="1"/>
      <c r="J129" s="1"/>
      <c r="K129" s="2"/>
      <c r="L129" s="11"/>
      <c r="M129" s="3"/>
      <c r="N129" s="3"/>
    </row>
    <row r="130" spans="3:14" x14ac:dyDescent="0.2">
      <c r="C130" s="9"/>
      <c r="E130" s="1"/>
      <c r="F130" s="1"/>
      <c r="G130" s="9"/>
      <c r="H130" s="1"/>
      <c r="I130" s="1"/>
      <c r="J130" s="1"/>
      <c r="K130" s="2"/>
      <c r="L130" s="11"/>
      <c r="M130" s="3"/>
      <c r="N130" s="3"/>
    </row>
    <row r="131" spans="3:14" x14ac:dyDescent="0.2">
      <c r="C131" s="9"/>
      <c r="E131" s="1"/>
      <c r="F131" s="1"/>
      <c r="G131" s="9"/>
      <c r="H131" s="1"/>
      <c r="I131" s="1"/>
      <c r="J131" s="1"/>
      <c r="K131" s="2"/>
      <c r="L131" s="11"/>
      <c r="M131" s="3"/>
      <c r="N131" s="3"/>
    </row>
    <row r="132" spans="3:14" x14ac:dyDescent="0.2">
      <c r="C132" s="9"/>
      <c r="E132" s="1"/>
      <c r="F132" s="1"/>
      <c r="G132" s="9"/>
      <c r="H132" s="1"/>
      <c r="I132" s="1"/>
      <c r="J132" s="1"/>
      <c r="K132" s="2"/>
      <c r="L132" s="11"/>
      <c r="M132" s="3"/>
      <c r="N132" s="3"/>
    </row>
    <row r="133" spans="3:14" x14ac:dyDescent="0.2">
      <c r="C133" s="9"/>
      <c r="E133" s="1"/>
      <c r="F133" s="1"/>
      <c r="G133" s="9"/>
      <c r="H133" s="1"/>
      <c r="I133" s="1"/>
      <c r="J133" s="1"/>
      <c r="K133" s="2"/>
      <c r="L133" s="11"/>
      <c r="M133" s="3"/>
      <c r="N133" s="3"/>
    </row>
    <row r="134" spans="3:14" x14ac:dyDescent="0.2">
      <c r="C134" s="9"/>
      <c r="E134" s="1"/>
      <c r="F134" s="1"/>
      <c r="G134" s="9"/>
      <c r="H134" s="1"/>
      <c r="I134" s="1"/>
      <c r="J134" s="1"/>
      <c r="K134" s="2"/>
      <c r="L134" s="11"/>
      <c r="M134" s="3"/>
      <c r="N134" s="3"/>
    </row>
    <row r="135" spans="3:14" x14ac:dyDescent="0.2">
      <c r="C135" s="9"/>
      <c r="E135" s="1"/>
      <c r="F135" s="1"/>
      <c r="G135" s="9"/>
      <c r="H135" s="1"/>
      <c r="I135" s="1"/>
      <c r="J135" s="1"/>
      <c r="K135" s="2"/>
      <c r="L135" s="11"/>
      <c r="M135" s="3"/>
      <c r="N135" s="3"/>
    </row>
    <row r="136" spans="3:14" x14ac:dyDescent="0.2">
      <c r="C136" s="9"/>
      <c r="E136" s="1"/>
      <c r="F136" s="1"/>
      <c r="G136" s="9"/>
      <c r="H136" s="1"/>
      <c r="I136" s="1"/>
      <c r="J136" s="1"/>
      <c r="K136" s="2"/>
      <c r="L136" s="11"/>
      <c r="M136" s="3"/>
      <c r="N136" s="3"/>
    </row>
    <row r="137" spans="3:14" x14ac:dyDescent="0.2">
      <c r="C137" s="9"/>
      <c r="E137" s="1"/>
      <c r="F137" s="1"/>
      <c r="G137" s="9"/>
      <c r="H137" s="1"/>
      <c r="I137" s="1"/>
      <c r="J137" s="1"/>
      <c r="K137" s="2"/>
      <c r="L137" s="11"/>
      <c r="M137" s="3"/>
      <c r="N137" s="3"/>
    </row>
    <row r="138" spans="3:14" x14ac:dyDescent="0.2">
      <c r="C138" s="9"/>
      <c r="E138" s="1"/>
      <c r="F138" s="1"/>
      <c r="G138" s="9"/>
      <c r="H138" s="1"/>
      <c r="I138" s="1"/>
      <c r="J138" s="1"/>
      <c r="K138" s="2"/>
      <c r="L138" s="11"/>
      <c r="M138" s="3"/>
      <c r="N138" s="3"/>
    </row>
    <row r="139" spans="3:14" x14ac:dyDescent="0.2">
      <c r="C139" s="9"/>
      <c r="E139" s="1"/>
      <c r="F139" s="1"/>
      <c r="G139" s="9"/>
      <c r="H139" s="1"/>
      <c r="I139" s="1"/>
      <c r="J139" s="1"/>
      <c r="K139" s="2"/>
      <c r="L139" s="11"/>
      <c r="M139" s="3"/>
      <c r="N139" s="3"/>
    </row>
    <row r="140" spans="3:14" x14ac:dyDescent="0.2">
      <c r="C140" s="9"/>
      <c r="E140" s="1"/>
      <c r="F140" s="1"/>
      <c r="G140" s="9"/>
      <c r="H140" s="1"/>
      <c r="I140" s="1"/>
      <c r="J140" s="1"/>
      <c r="K140" s="2"/>
      <c r="L140" s="11"/>
      <c r="M140" s="3"/>
      <c r="N140" s="3"/>
    </row>
    <row r="141" spans="3:14" x14ac:dyDescent="0.2">
      <c r="C141" s="9"/>
      <c r="E141" s="1"/>
      <c r="F141" s="1"/>
      <c r="G141" s="9"/>
      <c r="H141" s="1"/>
      <c r="I141" s="1"/>
      <c r="J141" s="1"/>
      <c r="K141" s="2"/>
      <c r="L141" s="11"/>
      <c r="M141" s="3"/>
      <c r="N141" s="3"/>
    </row>
    <row r="142" spans="3:14" x14ac:dyDescent="0.2">
      <c r="C142" s="9"/>
      <c r="E142" s="1"/>
      <c r="F142" s="1"/>
      <c r="G142" s="9"/>
      <c r="H142" s="1"/>
      <c r="I142" s="1"/>
      <c r="J142" s="1"/>
      <c r="K142" s="2"/>
      <c r="L142" s="11"/>
      <c r="M142" s="3"/>
      <c r="N142" s="3"/>
    </row>
    <row r="143" spans="3:14" x14ac:dyDescent="0.2">
      <c r="C143" s="9"/>
      <c r="E143" s="1"/>
      <c r="F143" s="1"/>
      <c r="G143" s="9"/>
      <c r="H143" s="1"/>
      <c r="I143" s="1"/>
      <c r="J143" s="1"/>
      <c r="K143" s="2"/>
      <c r="L143" s="11"/>
      <c r="M143" s="3"/>
      <c r="N143" s="3"/>
    </row>
    <row r="144" spans="3:14" x14ac:dyDescent="0.2">
      <c r="C144" s="9"/>
      <c r="E144" s="1"/>
      <c r="F144" s="1"/>
      <c r="G144" s="9"/>
      <c r="H144" s="1"/>
      <c r="I144" s="1"/>
      <c r="J144" s="1"/>
      <c r="K144" s="2"/>
      <c r="L144" s="11"/>
      <c r="M144" s="3"/>
      <c r="N144" s="3"/>
    </row>
    <row r="145" spans="3:14" x14ac:dyDescent="0.2">
      <c r="C145" s="9"/>
      <c r="E145" s="1"/>
      <c r="F145" s="1"/>
      <c r="G145" s="9"/>
      <c r="H145" s="1"/>
      <c r="I145" s="1"/>
      <c r="J145" s="1"/>
      <c r="K145" s="2"/>
      <c r="L145" s="11"/>
      <c r="M145" s="3"/>
      <c r="N145" s="3"/>
    </row>
    <row r="146" spans="3:14" x14ac:dyDescent="0.2">
      <c r="C146" s="9"/>
      <c r="E146" s="1"/>
      <c r="F146" s="1"/>
      <c r="G146" s="9"/>
      <c r="H146" s="1"/>
      <c r="I146" s="1"/>
      <c r="J146" s="1"/>
      <c r="K146" s="2"/>
      <c r="L146" s="11"/>
      <c r="M146" s="3"/>
      <c r="N146" s="3"/>
    </row>
    <row r="147" spans="3:14" x14ac:dyDescent="0.2">
      <c r="C147" s="9"/>
      <c r="E147" s="1"/>
      <c r="F147" s="1"/>
      <c r="G147" s="9"/>
      <c r="H147" s="1"/>
      <c r="I147" s="1"/>
      <c r="J147" s="1"/>
      <c r="K147" s="2"/>
      <c r="L147" s="11"/>
      <c r="M147" s="3"/>
      <c r="N147" s="3"/>
    </row>
    <row r="148" spans="3:14" x14ac:dyDescent="0.2">
      <c r="C148" s="9"/>
      <c r="E148" s="1"/>
      <c r="F148" s="1"/>
      <c r="G148" s="9"/>
      <c r="H148" s="1"/>
      <c r="I148" s="1"/>
      <c r="J148" s="1"/>
      <c r="K148" s="2"/>
      <c r="L148" s="11"/>
      <c r="M148" s="3"/>
      <c r="N148" s="3"/>
    </row>
    <row r="149" spans="3:14" x14ac:dyDescent="0.2">
      <c r="C149" s="9"/>
      <c r="E149" s="1"/>
      <c r="F149" s="1"/>
      <c r="G149" s="9"/>
      <c r="H149" s="1"/>
      <c r="I149" s="1"/>
      <c r="J149" s="1"/>
      <c r="K149" s="2"/>
      <c r="L149" s="11"/>
      <c r="M149" s="3"/>
      <c r="N149" s="3"/>
    </row>
    <row r="150" spans="3:14" x14ac:dyDescent="0.2">
      <c r="C150" s="9"/>
      <c r="E150" s="1"/>
      <c r="F150" s="1"/>
      <c r="G150" s="9"/>
      <c r="H150" s="1"/>
      <c r="I150" s="1"/>
      <c r="J150" s="1"/>
      <c r="K150" s="2"/>
      <c r="L150" s="11"/>
      <c r="M150" s="3"/>
      <c r="N150" s="3"/>
    </row>
    <row r="151" spans="3:14" x14ac:dyDescent="0.2">
      <c r="C151" s="9"/>
      <c r="E151" s="1"/>
      <c r="F151" s="1"/>
      <c r="G151" s="9"/>
      <c r="H151" s="1"/>
      <c r="I151" s="1"/>
      <c r="J151" s="1"/>
      <c r="K151" s="2"/>
      <c r="L151" s="11"/>
      <c r="M151" s="3"/>
      <c r="N151" s="3"/>
    </row>
    <row r="152" spans="3:14" x14ac:dyDescent="0.2">
      <c r="C152" s="9"/>
      <c r="E152" s="1"/>
      <c r="F152" s="1"/>
      <c r="G152" s="9"/>
      <c r="H152" s="1"/>
      <c r="I152" s="1"/>
      <c r="J152" s="1"/>
      <c r="K152" s="2"/>
      <c r="L152" s="11"/>
      <c r="M152" s="3"/>
      <c r="N152" s="3"/>
    </row>
    <row r="153" spans="3:14" x14ac:dyDescent="0.2">
      <c r="C153" s="9"/>
      <c r="E153" s="1"/>
      <c r="F153" s="1"/>
      <c r="G153" s="9"/>
      <c r="H153" s="1"/>
      <c r="I153" s="1"/>
      <c r="J153" s="1"/>
      <c r="K153" s="2"/>
      <c r="L153" s="11"/>
      <c r="M153" s="3"/>
      <c r="N153" s="3"/>
    </row>
    <row r="154" spans="3:14" x14ac:dyDescent="0.2">
      <c r="C154" s="9"/>
      <c r="E154" s="1"/>
      <c r="F154" s="1"/>
      <c r="G154" s="9"/>
      <c r="H154" s="1"/>
      <c r="I154" s="1"/>
      <c r="J154" s="1"/>
      <c r="K154" s="2"/>
      <c r="L154" s="11"/>
      <c r="M154" s="3"/>
      <c r="N154" s="3"/>
    </row>
    <row r="155" spans="3:14" x14ac:dyDescent="0.2">
      <c r="C155" s="9"/>
      <c r="E155" s="1"/>
      <c r="F155" s="1"/>
      <c r="G155" s="9"/>
      <c r="H155" s="1"/>
      <c r="I155" s="1"/>
      <c r="J155" s="1"/>
      <c r="K155" s="2"/>
      <c r="L155" s="11"/>
      <c r="M155" s="3"/>
      <c r="N155" s="3"/>
    </row>
    <row r="156" spans="3:14" x14ac:dyDescent="0.2">
      <c r="C156" s="9"/>
      <c r="E156" s="1"/>
      <c r="F156" s="1"/>
      <c r="G156" s="9"/>
      <c r="H156" s="1"/>
      <c r="I156" s="1"/>
      <c r="J156" s="1"/>
      <c r="K156" s="2"/>
      <c r="L156" s="11"/>
      <c r="M156" s="3"/>
      <c r="N156" s="3"/>
    </row>
    <row r="157" spans="3:14" x14ac:dyDescent="0.2">
      <c r="C157" s="9"/>
      <c r="E157" s="1"/>
      <c r="F157" s="1"/>
      <c r="G157" s="9"/>
      <c r="H157" s="1"/>
      <c r="I157" s="1"/>
      <c r="J157" s="1"/>
      <c r="K157" s="2"/>
      <c r="L157" s="11"/>
      <c r="M157" s="3"/>
      <c r="N157" s="3"/>
    </row>
    <row r="158" spans="3:14" x14ac:dyDescent="0.2">
      <c r="C158" s="9"/>
      <c r="E158" s="1"/>
      <c r="F158" s="1"/>
      <c r="G158" s="9"/>
      <c r="H158" s="1"/>
      <c r="I158" s="1"/>
      <c r="J158" s="1"/>
      <c r="K158" s="2"/>
      <c r="L158" s="11"/>
      <c r="M158" s="3"/>
      <c r="N158" s="3"/>
    </row>
    <row r="159" spans="3:14" x14ac:dyDescent="0.2">
      <c r="C159" s="9"/>
      <c r="E159" s="1"/>
      <c r="F159" s="1"/>
      <c r="G159" s="9"/>
      <c r="H159" s="1"/>
      <c r="I159" s="1"/>
      <c r="J159" s="1"/>
      <c r="K159" s="2"/>
      <c r="L159" s="11"/>
      <c r="M159" s="3"/>
      <c r="N159" s="3"/>
    </row>
    <row r="160" spans="3:14" x14ac:dyDescent="0.2">
      <c r="C160" s="9"/>
      <c r="E160" s="1"/>
      <c r="F160" s="1"/>
      <c r="G160" s="9"/>
      <c r="H160" s="1"/>
      <c r="I160" s="1"/>
      <c r="J160" s="1"/>
      <c r="K160" s="2"/>
      <c r="L160" s="11"/>
      <c r="M160" s="3"/>
      <c r="N160" s="3"/>
    </row>
    <row r="161" spans="3:14" x14ac:dyDescent="0.2">
      <c r="C161" s="9"/>
      <c r="E161" s="1"/>
      <c r="F161" s="1"/>
      <c r="G161" s="9"/>
      <c r="H161" s="1"/>
      <c r="I161" s="1"/>
      <c r="J161" s="1"/>
      <c r="K161" s="2"/>
      <c r="L161" s="11"/>
      <c r="M161" s="3"/>
      <c r="N161" s="3"/>
    </row>
    <row r="162" spans="3:14" x14ac:dyDescent="0.2">
      <c r="C162" s="9"/>
      <c r="E162" s="1"/>
      <c r="F162" s="1"/>
      <c r="G162" s="9"/>
      <c r="H162" s="1"/>
      <c r="I162" s="1"/>
      <c r="J162" s="1"/>
      <c r="K162" s="2"/>
      <c r="L162" s="11"/>
      <c r="M162" s="3"/>
      <c r="N162" s="3"/>
    </row>
    <row r="163" spans="3:14" x14ac:dyDescent="0.2">
      <c r="C163" s="9"/>
      <c r="E163" s="1"/>
      <c r="F163" s="1"/>
      <c r="G163" s="9"/>
      <c r="H163" s="1"/>
      <c r="I163" s="1"/>
      <c r="J163" s="1"/>
      <c r="K163" s="2"/>
      <c r="L163" s="11"/>
      <c r="M163" s="3"/>
      <c r="N163" s="3"/>
    </row>
    <row r="164" spans="3:14" x14ac:dyDescent="0.2">
      <c r="C164" s="9"/>
      <c r="E164" s="1"/>
      <c r="F164" s="1"/>
      <c r="G164" s="9"/>
      <c r="H164" s="1"/>
      <c r="I164" s="1"/>
      <c r="J164" s="1"/>
      <c r="K164" s="2"/>
      <c r="L164" s="11"/>
      <c r="M164" s="3"/>
      <c r="N164" s="3"/>
    </row>
    <row r="165" spans="3:14" x14ac:dyDescent="0.2">
      <c r="C165" s="9"/>
      <c r="E165" s="1"/>
      <c r="F165" s="1"/>
      <c r="G165" s="9"/>
      <c r="H165" s="1"/>
      <c r="I165" s="1"/>
      <c r="J165" s="1"/>
      <c r="K165" s="2"/>
      <c r="L165" s="11"/>
      <c r="M165" s="3"/>
      <c r="N165" s="3"/>
    </row>
    <row r="166" spans="3:14" x14ac:dyDescent="0.2">
      <c r="C166" s="9"/>
      <c r="E166" s="1"/>
      <c r="F166" s="1"/>
      <c r="G166" s="9"/>
      <c r="H166" s="1"/>
      <c r="I166" s="1"/>
      <c r="J166" s="1"/>
      <c r="K166" s="2"/>
      <c r="L166" s="11"/>
      <c r="M166" s="3"/>
      <c r="N166" s="3"/>
    </row>
    <row r="167" spans="3:14" x14ac:dyDescent="0.2">
      <c r="C167" s="9"/>
      <c r="E167" s="1"/>
      <c r="F167" s="1"/>
      <c r="G167" s="9"/>
      <c r="H167" s="1"/>
      <c r="I167" s="1"/>
      <c r="J167" s="1"/>
      <c r="K167" s="2"/>
      <c r="L167" s="11"/>
      <c r="M167" s="3"/>
      <c r="N167" s="3"/>
    </row>
    <row r="168" spans="3:14" x14ac:dyDescent="0.2">
      <c r="C168" s="9"/>
      <c r="E168" s="1"/>
      <c r="F168" s="1"/>
      <c r="G168" s="9"/>
      <c r="H168" s="1"/>
      <c r="I168" s="1"/>
      <c r="J168" s="1"/>
      <c r="K168" s="2"/>
      <c r="L168" s="11"/>
      <c r="M168" s="3"/>
      <c r="N168" s="3"/>
    </row>
    <row r="169" spans="3:14" x14ac:dyDescent="0.2">
      <c r="C169" s="9"/>
      <c r="E169" s="1"/>
      <c r="F169" s="1"/>
      <c r="G169" s="9"/>
      <c r="H169" s="1"/>
      <c r="I169" s="1"/>
      <c r="J169" s="1"/>
      <c r="K169" s="2"/>
      <c r="L169" s="11"/>
      <c r="M169" s="3"/>
      <c r="N169" s="3"/>
    </row>
    <row r="170" spans="3:14" x14ac:dyDescent="0.2">
      <c r="C170" s="9"/>
      <c r="E170" s="1"/>
      <c r="F170" s="1"/>
      <c r="G170" s="9"/>
      <c r="H170" s="1"/>
      <c r="I170" s="1"/>
      <c r="J170" s="1"/>
      <c r="K170" s="2"/>
      <c r="L170" s="11"/>
      <c r="M170" s="3"/>
      <c r="N170" s="3"/>
    </row>
    <row r="171" spans="3:14" x14ac:dyDescent="0.2">
      <c r="C171" s="9"/>
      <c r="E171" s="1"/>
      <c r="F171" s="1"/>
      <c r="G171" s="9"/>
      <c r="H171" s="1"/>
      <c r="I171" s="1"/>
      <c r="J171" s="1"/>
      <c r="K171" s="2"/>
      <c r="L171" s="11"/>
      <c r="M171" s="3"/>
      <c r="N171" s="3"/>
    </row>
    <row r="172" spans="3:14" x14ac:dyDescent="0.2">
      <c r="C172" s="9"/>
      <c r="E172" s="1"/>
      <c r="F172" s="1"/>
      <c r="G172" s="9"/>
      <c r="H172" s="1"/>
      <c r="I172" s="1"/>
      <c r="J172" s="1"/>
      <c r="K172" s="2"/>
      <c r="L172" s="11"/>
      <c r="M172" s="3"/>
      <c r="N172" s="3"/>
    </row>
    <row r="173" spans="3:14" x14ac:dyDescent="0.2">
      <c r="C173" s="9"/>
      <c r="E173" s="1"/>
      <c r="F173" s="1"/>
      <c r="G173" s="9"/>
      <c r="H173" s="1"/>
      <c r="I173" s="1"/>
      <c r="J173" s="1"/>
      <c r="K173" s="2"/>
      <c r="L173" s="11"/>
      <c r="M173" s="3"/>
      <c r="N173" s="3"/>
    </row>
    <row r="174" spans="3:14" x14ac:dyDescent="0.2">
      <c r="C174" s="9"/>
      <c r="E174" s="1"/>
      <c r="F174" s="1"/>
      <c r="G174" s="9"/>
      <c r="H174" s="1"/>
      <c r="I174" s="1"/>
      <c r="J174" s="1"/>
      <c r="K174" s="2"/>
      <c r="L174" s="11"/>
      <c r="M174" s="3"/>
      <c r="N174" s="3"/>
    </row>
    <row r="175" spans="3:14" x14ac:dyDescent="0.2">
      <c r="C175" s="9"/>
      <c r="E175" s="1"/>
      <c r="F175" s="1"/>
      <c r="G175" s="9"/>
      <c r="H175" s="1"/>
      <c r="I175" s="1"/>
      <c r="J175" s="1"/>
      <c r="K175" s="2"/>
      <c r="L175" s="11"/>
      <c r="M175" s="3"/>
      <c r="N175" s="3"/>
    </row>
    <row r="176" spans="3:14" x14ac:dyDescent="0.2">
      <c r="C176" s="9"/>
      <c r="E176" s="1"/>
      <c r="F176" s="1"/>
      <c r="G176" s="9"/>
      <c r="H176" s="1"/>
      <c r="I176" s="1"/>
      <c r="J176" s="1"/>
      <c r="K176" s="2"/>
      <c r="L176" s="11"/>
      <c r="M176" s="3"/>
      <c r="N176" s="3"/>
    </row>
    <row r="177" spans="3:14" x14ac:dyDescent="0.2">
      <c r="C177" s="9"/>
      <c r="E177" s="1"/>
      <c r="F177" s="1"/>
      <c r="G177" s="9"/>
      <c r="H177" s="1"/>
      <c r="I177" s="1"/>
      <c r="J177" s="1"/>
      <c r="K177" s="2"/>
      <c r="L177" s="11"/>
      <c r="M177" s="3"/>
      <c r="N177" s="3"/>
    </row>
    <row r="178" spans="3:14" x14ac:dyDescent="0.2">
      <c r="C178" s="9"/>
      <c r="E178" s="1"/>
      <c r="F178" s="1"/>
      <c r="G178" s="9"/>
      <c r="H178" s="1"/>
      <c r="I178" s="1"/>
      <c r="J178" s="1"/>
      <c r="K178" s="2"/>
      <c r="L178" s="11"/>
      <c r="M178" s="3"/>
      <c r="N178" s="3"/>
    </row>
    <row r="179" spans="3:14" x14ac:dyDescent="0.2">
      <c r="C179" s="9"/>
      <c r="E179" s="1"/>
      <c r="F179" s="1"/>
      <c r="G179" s="9"/>
      <c r="H179" s="1"/>
      <c r="I179" s="1"/>
      <c r="J179" s="1"/>
      <c r="K179" s="2"/>
      <c r="L179" s="11"/>
      <c r="M179" s="3"/>
      <c r="N179" s="3"/>
    </row>
    <row r="180" spans="3:14" x14ac:dyDescent="0.2">
      <c r="C180" s="9"/>
      <c r="E180" s="1"/>
      <c r="F180" s="1"/>
      <c r="G180" s="9"/>
      <c r="H180" s="1"/>
      <c r="I180" s="1"/>
      <c r="J180" s="1"/>
      <c r="K180" s="2"/>
      <c r="L180" s="11"/>
      <c r="M180" s="3"/>
      <c r="N180" s="3"/>
    </row>
    <row r="181" spans="3:14" x14ac:dyDescent="0.2">
      <c r="C181" s="9"/>
      <c r="E181" s="1"/>
      <c r="F181" s="1"/>
      <c r="G181" s="9"/>
      <c r="H181" s="1"/>
      <c r="I181" s="1"/>
      <c r="J181" s="1"/>
      <c r="K181" s="2"/>
      <c r="L181" s="11"/>
      <c r="M181" s="3"/>
      <c r="N181" s="3"/>
    </row>
    <row r="182" spans="3:14" x14ac:dyDescent="0.2">
      <c r="C182" s="9"/>
      <c r="E182" s="1"/>
      <c r="F182" s="1"/>
      <c r="G182" s="9"/>
      <c r="H182" s="1"/>
      <c r="I182" s="1"/>
      <c r="J182" s="1"/>
      <c r="K182" s="2"/>
      <c r="L182" s="11"/>
      <c r="M182" s="3"/>
      <c r="N182" s="3"/>
    </row>
    <row r="183" spans="3:14" x14ac:dyDescent="0.2">
      <c r="C183" s="9"/>
      <c r="E183" s="1"/>
      <c r="F183" s="1"/>
      <c r="G183" s="9"/>
      <c r="H183" s="1"/>
      <c r="I183" s="1"/>
      <c r="J183" s="1"/>
      <c r="K183" s="2"/>
      <c r="L183" s="11"/>
      <c r="M183" s="3"/>
      <c r="N183" s="3"/>
    </row>
    <row r="184" spans="3:14" x14ac:dyDescent="0.2">
      <c r="C184" s="9"/>
      <c r="E184" s="1"/>
      <c r="F184" s="1"/>
      <c r="G184" s="9"/>
      <c r="H184" s="1"/>
      <c r="I184" s="1"/>
      <c r="J184" s="1"/>
      <c r="K184" s="2"/>
      <c r="L184" s="11"/>
      <c r="M184" s="3"/>
      <c r="N184" s="3"/>
    </row>
    <row r="185" spans="3:14" x14ac:dyDescent="0.2">
      <c r="C185" s="9"/>
      <c r="E185" s="1"/>
      <c r="F185" s="1"/>
      <c r="G185" s="9"/>
      <c r="H185" s="1"/>
      <c r="I185" s="1"/>
      <c r="J185" s="1"/>
      <c r="K185" s="2"/>
      <c r="L185" s="11"/>
      <c r="M185" s="3"/>
      <c r="N185" s="3"/>
    </row>
    <row r="186" spans="3:14" x14ac:dyDescent="0.2">
      <c r="C186" s="9"/>
      <c r="E186" s="1"/>
      <c r="F186" s="1"/>
      <c r="G186" s="9"/>
      <c r="H186" s="1"/>
      <c r="I186" s="1"/>
      <c r="J186" s="1"/>
      <c r="K186" s="2"/>
      <c r="L186" s="11"/>
      <c r="M186" s="3"/>
      <c r="N186" s="3"/>
    </row>
    <row r="187" spans="3:14" x14ac:dyDescent="0.2">
      <c r="C187" s="9"/>
      <c r="E187" s="1"/>
      <c r="F187" s="1"/>
      <c r="G187" s="9"/>
      <c r="H187" s="1"/>
      <c r="I187" s="1"/>
      <c r="J187" s="1"/>
      <c r="K187" s="2"/>
      <c r="L187" s="11"/>
      <c r="M187" s="3"/>
      <c r="N187" s="3"/>
    </row>
    <row r="188" spans="3:14" x14ac:dyDescent="0.2">
      <c r="C188" s="9"/>
      <c r="E188" s="1"/>
      <c r="F188" s="1"/>
      <c r="G188" s="9"/>
      <c r="H188" s="1"/>
      <c r="I188" s="1"/>
      <c r="J188" s="1"/>
      <c r="K188" s="2"/>
      <c r="L188" s="11"/>
      <c r="M188" s="3"/>
      <c r="N18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Niels-DK Eriksen</dc:creator>
  <cp:lastModifiedBy>Niels-DK Eriksen</cp:lastModifiedBy>
  <dcterms:created xsi:type="dcterms:W3CDTF">2021-03-04T10:31:01Z</dcterms:created>
  <dcterms:modified xsi:type="dcterms:W3CDTF">2021-03-10T06:47:35Z</dcterms:modified>
</cp:coreProperties>
</file>