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hidePivotFieldList="1" defaultThemeVersion="166925"/>
  <xr:revisionPtr revIDLastSave="460" documentId="8_{790A0012-F942-492A-8688-55E76CA131D0}" xr6:coauthVersionLast="47" xr6:coauthVersionMax="47" xr10:uidLastSave="{ED16C6D7-017F-4B87-B4AE-62DA94FBB248}"/>
  <bookViews>
    <workbookView xWindow="-135" yWindow="-16335" windowWidth="29070" windowHeight="15750" activeTab="3" xr2:uid="{B83BA387-7CBA-4AF4-89EC-6DB7A018D302}"/>
  </bookViews>
  <sheets>
    <sheet name="PowerQuery" sheetId="2" r:id="rId1"/>
    <sheet name="Dashboard" sheetId="10" r:id="rId2"/>
    <sheet name="Search bar" sheetId="11" r:id="rId3"/>
    <sheet name="SA Tracker" sheetId="9" r:id="rId4"/>
  </sheets>
  <definedNames>
    <definedName name="_xlnm._FilterDatabase" localSheetId="3" hidden="1">'SA Tracker'!$A$1:$P$184</definedName>
    <definedName name="ExternalData_1" localSheetId="0" hidden="1">PowerQuery!$A$1:$N$109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 a="1"/>
  <c r="E3" i="10" s="1"/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2" i="9"/>
  <c r="M1" i="9"/>
  <c r="D18" i="9"/>
  <c r="F97" i="9"/>
  <c r="T1" i="9"/>
  <c r="F57" i="9" l="1"/>
  <c r="A42" i="9" l="1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" i="9"/>
  <c r="B1" i="9"/>
  <c r="C1" i="9"/>
  <c r="D1" i="9"/>
  <c r="E1" i="9"/>
  <c r="F1" i="9"/>
  <c r="I1" i="9"/>
  <c r="J1" i="9"/>
  <c r="K1" i="9"/>
  <c r="L1" i="9"/>
  <c r="N1" i="9"/>
  <c r="O1" i="9"/>
  <c r="P1" i="9"/>
  <c r="B50" i="9"/>
  <c r="C50" i="9"/>
  <c r="D50" i="9"/>
  <c r="E50" i="9"/>
  <c r="F50" i="9"/>
  <c r="I50" i="9"/>
  <c r="J50" i="9"/>
  <c r="K50" i="9"/>
  <c r="L50" i="9"/>
  <c r="N50" i="9"/>
  <c r="O50" i="9"/>
  <c r="P50" i="9"/>
  <c r="B51" i="9"/>
  <c r="C51" i="9"/>
  <c r="D51" i="9"/>
  <c r="E51" i="9"/>
  <c r="F51" i="9"/>
  <c r="I51" i="9"/>
  <c r="J51" i="9"/>
  <c r="K51" i="9"/>
  <c r="L51" i="9"/>
  <c r="N51" i="9"/>
  <c r="O51" i="9"/>
  <c r="P51" i="9"/>
  <c r="B52" i="9"/>
  <c r="C52" i="9"/>
  <c r="D52" i="9"/>
  <c r="E52" i="9"/>
  <c r="F52" i="9"/>
  <c r="I52" i="9"/>
  <c r="J52" i="9"/>
  <c r="K52" i="9"/>
  <c r="L52" i="9"/>
  <c r="N52" i="9"/>
  <c r="O52" i="9"/>
  <c r="P52" i="9"/>
  <c r="B53" i="9"/>
  <c r="C53" i="9"/>
  <c r="D53" i="9"/>
  <c r="E53" i="9"/>
  <c r="F53" i="9"/>
  <c r="I53" i="9"/>
  <c r="J53" i="9"/>
  <c r="K53" i="9"/>
  <c r="L53" i="9"/>
  <c r="N53" i="9"/>
  <c r="O53" i="9"/>
  <c r="P53" i="9"/>
  <c r="B54" i="9"/>
  <c r="C54" i="9"/>
  <c r="D54" i="9"/>
  <c r="E54" i="9"/>
  <c r="F54" i="9"/>
  <c r="I54" i="9"/>
  <c r="J54" i="9"/>
  <c r="K54" i="9"/>
  <c r="L54" i="9"/>
  <c r="N54" i="9"/>
  <c r="O54" i="9"/>
  <c r="P54" i="9"/>
  <c r="B55" i="9"/>
  <c r="C55" i="9"/>
  <c r="D55" i="9"/>
  <c r="E55" i="9"/>
  <c r="F55" i="9"/>
  <c r="I55" i="9"/>
  <c r="J55" i="9"/>
  <c r="K55" i="9"/>
  <c r="L55" i="9"/>
  <c r="N55" i="9"/>
  <c r="O55" i="9"/>
  <c r="P55" i="9"/>
  <c r="B56" i="9"/>
  <c r="C56" i="9"/>
  <c r="D56" i="9"/>
  <c r="E56" i="9"/>
  <c r="F56" i="9"/>
  <c r="I56" i="9"/>
  <c r="J56" i="9"/>
  <c r="K56" i="9"/>
  <c r="L56" i="9"/>
  <c r="N56" i="9"/>
  <c r="O56" i="9"/>
  <c r="P56" i="9"/>
  <c r="B57" i="9"/>
  <c r="C57" i="9"/>
  <c r="D57" i="9"/>
  <c r="G57" i="9" s="1"/>
  <c r="E57" i="9"/>
  <c r="I57" i="9"/>
  <c r="J57" i="9"/>
  <c r="K57" i="9"/>
  <c r="L57" i="9"/>
  <c r="N57" i="9"/>
  <c r="O57" i="9"/>
  <c r="P57" i="9"/>
  <c r="B58" i="9"/>
  <c r="C58" i="9"/>
  <c r="D58" i="9"/>
  <c r="E58" i="9"/>
  <c r="F58" i="9"/>
  <c r="I58" i="9"/>
  <c r="J58" i="9"/>
  <c r="K58" i="9"/>
  <c r="L58" i="9"/>
  <c r="N58" i="9"/>
  <c r="O58" i="9"/>
  <c r="P58" i="9"/>
  <c r="B59" i="9"/>
  <c r="C59" i="9"/>
  <c r="D59" i="9"/>
  <c r="E59" i="9"/>
  <c r="F59" i="9"/>
  <c r="I59" i="9"/>
  <c r="J59" i="9"/>
  <c r="K59" i="9"/>
  <c r="L59" i="9"/>
  <c r="N59" i="9"/>
  <c r="O59" i="9"/>
  <c r="P59" i="9"/>
  <c r="B60" i="9"/>
  <c r="C60" i="9"/>
  <c r="D60" i="9"/>
  <c r="E60" i="9"/>
  <c r="F60" i="9"/>
  <c r="I60" i="9"/>
  <c r="J60" i="9"/>
  <c r="K60" i="9"/>
  <c r="L60" i="9"/>
  <c r="N60" i="9"/>
  <c r="O60" i="9"/>
  <c r="P60" i="9"/>
  <c r="B61" i="9"/>
  <c r="C61" i="9"/>
  <c r="D61" i="9"/>
  <c r="E61" i="9"/>
  <c r="F61" i="9"/>
  <c r="I61" i="9"/>
  <c r="J61" i="9"/>
  <c r="K61" i="9"/>
  <c r="L61" i="9"/>
  <c r="N61" i="9"/>
  <c r="O61" i="9"/>
  <c r="P61" i="9"/>
  <c r="B62" i="9"/>
  <c r="C62" i="9"/>
  <c r="D62" i="9"/>
  <c r="E62" i="9"/>
  <c r="F62" i="9"/>
  <c r="I62" i="9"/>
  <c r="J62" i="9"/>
  <c r="K62" i="9"/>
  <c r="L62" i="9"/>
  <c r="N62" i="9"/>
  <c r="O62" i="9"/>
  <c r="P62" i="9"/>
  <c r="B63" i="9"/>
  <c r="C63" i="9"/>
  <c r="D63" i="9"/>
  <c r="E63" i="9"/>
  <c r="F63" i="9"/>
  <c r="I63" i="9"/>
  <c r="J63" i="9"/>
  <c r="K63" i="9"/>
  <c r="L63" i="9"/>
  <c r="N63" i="9"/>
  <c r="O63" i="9"/>
  <c r="P63" i="9"/>
  <c r="B64" i="9"/>
  <c r="C64" i="9"/>
  <c r="D64" i="9"/>
  <c r="E64" i="9"/>
  <c r="F64" i="9"/>
  <c r="I64" i="9"/>
  <c r="J64" i="9"/>
  <c r="K64" i="9"/>
  <c r="L64" i="9"/>
  <c r="N64" i="9"/>
  <c r="O64" i="9"/>
  <c r="P64" i="9"/>
  <c r="B65" i="9"/>
  <c r="C65" i="9"/>
  <c r="D65" i="9"/>
  <c r="E65" i="9"/>
  <c r="F65" i="9"/>
  <c r="I65" i="9"/>
  <c r="J65" i="9"/>
  <c r="K65" i="9"/>
  <c r="L65" i="9"/>
  <c r="N65" i="9"/>
  <c r="O65" i="9"/>
  <c r="P65" i="9"/>
  <c r="B66" i="9"/>
  <c r="C66" i="9"/>
  <c r="D66" i="9"/>
  <c r="E66" i="9"/>
  <c r="F66" i="9"/>
  <c r="I66" i="9"/>
  <c r="J66" i="9"/>
  <c r="K66" i="9"/>
  <c r="L66" i="9"/>
  <c r="N66" i="9"/>
  <c r="O66" i="9"/>
  <c r="P66" i="9"/>
  <c r="B67" i="9"/>
  <c r="C67" i="9"/>
  <c r="D67" i="9"/>
  <c r="E67" i="9"/>
  <c r="F67" i="9"/>
  <c r="I67" i="9"/>
  <c r="J67" i="9"/>
  <c r="K67" i="9"/>
  <c r="L67" i="9"/>
  <c r="N67" i="9"/>
  <c r="O67" i="9"/>
  <c r="P67" i="9"/>
  <c r="B68" i="9"/>
  <c r="C68" i="9"/>
  <c r="D68" i="9"/>
  <c r="E68" i="9"/>
  <c r="F68" i="9"/>
  <c r="I68" i="9"/>
  <c r="J68" i="9"/>
  <c r="K68" i="9"/>
  <c r="L68" i="9"/>
  <c r="N68" i="9"/>
  <c r="O68" i="9"/>
  <c r="P68" i="9"/>
  <c r="B69" i="9"/>
  <c r="C69" i="9"/>
  <c r="D69" i="9"/>
  <c r="E69" i="9"/>
  <c r="F69" i="9"/>
  <c r="I69" i="9"/>
  <c r="J69" i="9"/>
  <c r="K69" i="9"/>
  <c r="L69" i="9"/>
  <c r="N69" i="9"/>
  <c r="O69" i="9"/>
  <c r="P69" i="9"/>
  <c r="B70" i="9"/>
  <c r="C70" i="9"/>
  <c r="D70" i="9"/>
  <c r="E70" i="9"/>
  <c r="F70" i="9"/>
  <c r="I70" i="9"/>
  <c r="J70" i="9"/>
  <c r="K70" i="9"/>
  <c r="L70" i="9"/>
  <c r="N70" i="9"/>
  <c r="O70" i="9"/>
  <c r="P70" i="9"/>
  <c r="B71" i="9"/>
  <c r="C71" i="9"/>
  <c r="D71" i="9"/>
  <c r="E71" i="9"/>
  <c r="F71" i="9"/>
  <c r="I71" i="9"/>
  <c r="J71" i="9"/>
  <c r="K71" i="9"/>
  <c r="L71" i="9"/>
  <c r="N71" i="9"/>
  <c r="O71" i="9"/>
  <c r="P71" i="9"/>
  <c r="B72" i="9"/>
  <c r="C72" i="9"/>
  <c r="D72" i="9"/>
  <c r="E72" i="9"/>
  <c r="F72" i="9"/>
  <c r="I72" i="9"/>
  <c r="J72" i="9"/>
  <c r="K72" i="9"/>
  <c r="L72" i="9"/>
  <c r="N72" i="9"/>
  <c r="O72" i="9"/>
  <c r="P72" i="9"/>
  <c r="B73" i="9"/>
  <c r="C73" i="9"/>
  <c r="D73" i="9"/>
  <c r="E73" i="9"/>
  <c r="F73" i="9"/>
  <c r="I73" i="9"/>
  <c r="J73" i="9"/>
  <c r="K73" i="9"/>
  <c r="L73" i="9"/>
  <c r="N73" i="9"/>
  <c r="O73" i="9"/>
  <c r="P73" i="9"/>
  <c r="B74" i="9"/>
  <c r="C74" i="9"/>
  <c r="D74" i="9"/>
  <c r="E74" i="9"/>
  <c r="F74" i="9"/>
  <c r="I74" i="9"/>
  <c r="J74" i="9"/>
  <c r="K74" i="9"/>
  <c r="L74" i="9"/>
  <c r="N74" i="9"/>
  <c r="O74" i="9"/>
  <c r="P74" i="9"/>
  <c r="B75" i="9"/>
  <c r="C75" i="9"/>
  <c r="D75" i="9"/>
  <c r="E75" i="9"/>
  <c r="F75" i="9"/>
  <c r="I75" i="9"/>
  <c r="J75" i="9"/>
  <c r="K75" i="9"/>
  <c r="L75" i="9"/>
  <c r="N75" i="9"/>
  <c r="O75" i="9"/>
  <c r="P75" i="9"/>
  <c r="B76" i="9"/>
  <c r="C76" i="9"/>
  <c r="D76" i="9"/>
  <c r="E76" i="9"/>
  <c r="F76" i="9"/>
  <c r="I76" i="9"/>
  <c r="J76" i="9"/>
  <c r="K76" i="9"/>
  <c r="L76" i="9"/>
  <c r="N76" i="9"/>
  <c r="O76" i="9"/>
  <c r="P76" i="9"/>
  <c r="B77" i="9"/>
  <c r="C77" i="9"/>
  <c r="D77" i="9"/>
  <c r="E77" i="9"/>
  <c r="F77" i="9"/>
  <c r="I77" i="9"/>
  <c r="J77" i="9"/>
  <c r="K77" i="9"/>
  <c r="L77" i="9"/>
  <c r="N77" i="9"/>
  <c r="O77" i="9"/>
  <c r="P77" i="9"/>
  <c r="B78" i="9"/>
  <c r="C78" i="9"/>
  <c r="D78" i="9"/>
  <c r="E78" i="9"/>
  <c r="F78" i="9"/>
  <c r="I78" i="9"/>
  <c r="J78" i="9"/>
  <c r="K78" i="9"/>
  <c r="L78" i="9"/>
  <c r="N78" i="9"/>
  <c r="O78" i="9"/>
  <c r="P78" i="9"/>
  <c r="B79" i="9"/>
  <c r="C79" i="9"/>
  <c r="D79" i="9"/>
  <c r="E79" i="9"/>
  <c r="F79" i="9"/>
  <c r="I79" i="9"/>
  <c r="J79" i="9"/>
  <c r="K79" i="9"/>
  <c r="L79" i="9"/>
  <c r="N79" i="9"/>
  <c r="O79" i="9"/>
  <c r="P79" i="9"/>
  <c r="B80" i="9"/>
  <c r="C80" i="9"/>
  <c r="D80" i="9"/>
  <c r="E80" i="9"/>
  <c r="F80" i="9"/>
  <c r="I80" i="9"/>
  <c r="J80" i="9"/>
  <c r="K80" i="9"/>
  <c r="L80" i="9"/>
  <c r="N80" i="9"/>
  <c r="O80" i="9"/>
  <c r="P80" i="9"/>
  <c r="B81" i="9"/>
  <c r="C81" i="9"/>
  <c r="D81" i="9"/>
  <c r="E81" i="9"/>
  <c r="F81" i="9"/>
  <c r="I81" i="9"/>
  <c r="J81" i="9"/>
  <c r="K81" i="9"/>
  <c r="L81" i="9"/>
  <c r="N81" i="9"/>
  <c r="O81" i="9"/>
  <c r="P81" i="9"/>
  <c r="B82" i="9"/>
  <c r="C82" i="9"/>
  <c r="D82" i="9"/>
  <c r="E82" i="9"/>
  <c r="F82" i="9"/>
  <c r="I82" i="9"/>
  <c r="J82" i="9"/>
  <c r="K82" i="9"/>
  <c r="L82" i="9"/>
  <c r="N82" i="9"/>
  <c r="O82" i="9"/>
  <c r="P82" i="9"/>
  <c r="B83" i="9"/>
  <c r="C83" i="9"/>
  <c r="D83" i="9"/>
  <c r="E83" i="9"/>
  <c r="F83" i="9"/>
  <c r="I83" i="9"/>
  <c r="J83" i="9"/>
  <c r="K83" i="9"/>
  <c r="L83" i="9"/>
  <c r="N83" i="9"/>
  <c r="O83" i="9"/>
  <c r="P83" i="9"/>
  <c r="B84" i="9"/>
  <c r="C84" i="9"/>
  <c r="D84" i="9"/>
  <c r="E84" i="9"/>
  <c r="F84" i="9"/>
  <c r="I84" i="9"/>
  <c r="J84" i="9"/>
  <c r="K84" i="9"/>
  <c r="L84" i="9"/>
  <c r="N84" i="9"/>
  <c r="O84" i="9"/>
  <c r="P84" i="9"/>
  <c r="B85" i="9"/>
  <c r="C85" i="9"/>
  <c r="D85" i="9"/>
  <c r="E85" i="9"/>
  <c r="F85" i="9"/>
  <c r="I85" i="9"/>
  <c r="J85" i="9"/>
  <c r="K85" i="9"/>
  <c r="L85" i="9"/>
  <c r="N85" i="9"/>
  <c r="O85" i="9"/>
  <c r="P85" i="9"/>
  <c r="B86" i="9"/>
  <c r="C86" i="9"/>
  <c r="D86" i="9"/>
  <c r="E86" i="9"/>
  <c r="F86" i="9"/>
  <c r="I86" i="9"/>
  <c r="J86" i="9"/>
  <c r="K86" i="9"/>
  <c r="L86" i="9"/>
  <c r="N86" i="9"/>
  <c r="O86" i="9"/>
  <c r="P86" i="9"/>
  <c r="B87" i="9"/>
  <c r="C87" i="9"/>
  <c r="D87" i="9"/>
  <c r="E87" i="9"/>
  <c r="F87" i="9"/>
  <c r="I87" i="9"/>
  <c r="J87" i="9"/>
  <c r="K87" i="9"/>
  <c r="L87" i="9"/>
  <c r="N87" i="9"/>
  <c r="O87" i="9"/>
  <c r="P87" i="9"/>
  <c r="B88" i="9"/>
  <c r="C88" i="9"/>
  <c r="D88" i="9"/>
  <c r="E88" i="9"/>
  <c r="F88" i="9"/>
  <c r="I88" i="9"/>
  <c r="J88" i="9"/>
  <c r="K88" i="9"/>
  <c r="L88" i="9"/>
  <c r="N88" i="9"/>
  <c r="O88" i="9"/>
  <c r="P88" i="9"/>
  <c r="B89" i="9"/>
  <c r="C89" i="9"/>
  <c r="D89" i="9"/>
  <c r="E89" i="9"/>
  <c r="F89" i="9"/>
  <c r="I89" i="9"/>
  <c r="J89" i="9"/>
  <c r="K89" i="9"/>
  <c r="L89" i="9"/>
  <c r="N89" i="9"/>
  <c r="O89" i="9"/>
  <c r="P89" i="9"/>
  <c r="B90" i="9"/>
  <c r="C90" i="9"/>
  <c r="D90" i="9"/>
  <c r="E90" i="9"/>
  <c r="F90" i="9"/>
  <c r="I90" i="9"/>
  <c r="J90" i="9"/>
  <c r="K90" i="9"/>
  <c r="L90" i="9"/>
  <c r="N90" i="9"/>
  <c r="O90" i="9"/>
  <c r="P90" i="9"/>
  <c r="B91" i="9"/>
  <c r="C91" i="9"/>
  <c r="D91" i="9"/>
  <c r="E91" i="9"/>
  <c r="F91" i="9"/>
  <c r="I91" i="9"/>
  <c r="J91" i="9"/>
  <c r="K91" i="9"/>
  <c r="L91" i="9"/>
  <c r="N91" i="9"/>
  <c r="O91" i="9"/>
  <c r="P91" i="9"/>
  <c r="B92" i="9"/>
  <c r="C92" i="9"/>
  <c r="D92" i="9"/>
  <c r="E92" i="9"/>
  <c r="F92" i="9"/>
  <c r="I92" i="9"/>
  <c r="J92" i="9"/>
  <c r="K92" i="9"/>
  <c r="L92" i="9"/>
  <c r="N92" i="9"/>
  <c r="O92" i="9"/>
  <c r="P92" i="9"/>
  <c r="B93" i="9"/>
  <c r="C93" i="9"/>
  <c r="D93" i="9"/>
  <c r="E93" i="9"/>
  <c r="F93" i="9"/>
  <c r="I93" i="9"/>
  <c r="J93" i="9"/>
  <c r="K93" i="9"/>
  <c r="L93" i="9"/>
  <c r="N93" i="9"/>
  <c r="O93" i="9"/>
  <c r="P93" i="9"/>
  <c r="B94" i="9"/>
  <c r="C94" i="9"/>
  <c r="D94" i="9"/>
  <c r="E94" i="9"/>
  <c r="F94" i="9"/>
  <c r="I94" i="9"/>
  <c r="J94" i="9"/>
  <c r="K94" i="9"/>
  <c r="L94" i="9"/>
  <c r="N94" i="9"/>
  <c r="O94" i="9"/>
  <c r="P94" i="9"/>
  <c r="B95" i="9"/>
  <c r="C95" i="9"/>
  <c r="D95" i="9"/>
  <c r="E95" i="9"/>
  <c r="F95" i="9"/>
  <c r="I95" i="9"/>
  <c r="J95" i="9"/>
  <c r="K95" i="9"/>
  <c r="L95" i="9"/>
  <c r="N95" i="9"/>
  <c r="O95" i="9"/>
  <c r="P95" i="9"/>
  <c r="B96" i="9"/>
  <c r="C96" i="9"/>
  <c r="D96" i="9"/>
  <c r="E96" i="9"/>
  <c r="F96" i="9"/>
  <c r="I96" i="9"/>
  <c r="J96" i="9"/>
  <c r="K96" i="9"/>
  <c r="L96" i="9"/>
  <c r="N96" i="9"/>
  <c r="O96" i="9"/>
  <c r="P96" i="9"/>
  <c r="B97" i="9"/>
  <c r="C97" i="9"/>
  <c r="D97" i="9"/>
  <c r="G97" i="9" s="1"/>
  <c r="E97" i="9"/>
  <c r="I97" i="9"/>
  <c r="J97" i="9"/>
  <c r="K97" i="9"/>
  <c r="L97" i="9"/>
  <c r="N97" i="9"/>
  <c r="O97" i="9"/>
  <c r="P97" i="9"/>
  <c r="B98" i="9"/>
  <c r="C98" i="9"/>
  <c r="D98" i="9"/>
  <c r="E98" i="9"/>
  <c r="F98" i="9"/>
  <c r="I98" i="9"/>
  <c r="J98" i="9"/>
  <c r="K98" i="9"/>
  <c r="L98" i="9"/>
  <c r="N98" i="9"/>
  <c r="O98" i="9"/>
  <c r="P98" i="9"/>
  <c r="B99" i="9"/>
  <c r="C99" i="9"/>
  <c r="D99" i="9"/>
  <c r="E99" i="9"/>
  <c r="F99" i="9"/>
  <c r="I99" i="9"/>
  <c r="J99" i="9"/>
  <c r="K99" i="9"/>
  <c r="L99" i="9"/>
  <c r="N99" i="9"/>
  <c r="O99" i="9"/>
  <c r="P99" i="9"/>
  <c r="B100" i="9"/>
  <c r="C100" i="9"/>
  <c r="D100" i="9"/>
  <c r="E100" i="9"/>
  <c r="F100" i="9"/>
  <c r="I100" i="9"/>
  <c r="J100" i="9"/>
  <c r="K100" i="9"/>
  <c r="L100" i="9"/>
  <c r="N100" i="9"/>
  <c r="O100" i="9"/>
  <c r="P100" i="9"/>
  <c r="B101" i="9"/>
  <c r="C101" i="9"/>
  <c r="D101" i="9"/>
  <c r="E101" i="9"/>
  <c r="F101" i="9"/>
  <c r="I101" i="9"/>
  <c r="J101" i="9"/>
  <c r="K101" i="9"/>
  <c r="L101" i="9"/>
  <c r="N101" i="9"/>
  <c r="O101" i="9"/>
  <c r="P101" i="9"/>
  <c r="B102" i="9"/>
  <c r="C102" i="9"/>
  <c r="D102" i="9"/>
  <c r="E102" i="9"/>
  <c r="F102" i="9"/>
  <c r="I102" i="9"/>
  <c r="J102" i="9"/>
  <c r="K102" i="9"/>
  <c r="L102" i="9"/>
  <c r="N102" i="9"/>
  <c r="O102" i="9"/>
  <c r="P102" i="9"/>
  <c r="B103" i="9"/>
  <c r="C103" i="9"/>
  <c r="D103" i="9"/>
  <c r="E103" i="9"/>
  <c r="F103" i="9"/>
  <c r="I103" i="9"/>
  <c r="J103" i="9"/>
  <c r="K103" i="9"/>
  <c r="L103" i="9"/>
  <c r="N103" i="9"/>
  <c r="O103" i="9"/>
  <c r="P103" i="9"/>
  <c r="B104" i="9"/>
  <c r="C104" i="9"/>
  <c r="D104" i="9"/>
  <c r="E104" i="9"/>
  <c r="F104" i="9"/>
  <c r="I104" i="9"/>
  <c r="J104" i="9"/>
  <c r="K104" i="9"/>
  <c r="L104" i="9"/>
  <c r="N104" i="9"/>
  <c r="O104" i="9"/>
  <c r="P104" i="9"/>
  <c r="B105" i="9"/>
  <c r="C105" i="9"/>
  <c r="D105" i="9"/>
  <c r="E105" i="9"/>
  <c r="F105" i="9"/>
  <c r="I105" i="9"/>
  <c r="J105" i="9"/>
  <c r="K105" i="9"/>
  <c r="L105" i="9"/>
  <c r="N105" i="9"/>
  <c r="O105" i="9"/>
  <c r="P105" i="9"/>
  <c r="B106" i="9"/>
  <c r="C106" i="9"/>
  <c r="D106" i="9"/>
  <c r="E106" i="9"/>
  <c r="F106" i="9"/>
  <c r="I106" i="9"/>
  <c r="J106" i="9"/>
  <c r="K106" i="9"/>
  <c r="L106" i="9"/>
  <c r="N106" i="9"/>
  <c r="O106" i="9"/>
  <c r="P106" i="9"/>
  <c r="B107" i="9"/>
  <c r="C107" i="9"/>
  <c r="D107" i="9"/>
  <c r="E107" i="9"/>
  <c r="F107" i="9"/>
  <c r="I107" i="9"/>
  <c r="J107" i="9"/>
  <c r="K107" i="9"/>
  <c r="L107" i="9"/>
  <c r="N107" i="9"/>
  <c r="O107" i="9"/>
  <c r="P107" i="9"/>
  <c r="B108" i="9"/>
  <c r="C108" i="9"/>
  <c r="D108" i="9"/>
  <c r="E108" i="9"/>
  <c r="F108" i="9"/>
  <c r="I108" i="9"/>
  <c r="J108" i="9"/>
  <c r="K108" i="9"/>
  <c r="L108" i="9"/>
  <c r="N108" i="9"/>
  <c r="O108" i="9"/>
  <c r="P108" i="9"/>
  <c r="B109" i="9"/>
  <c r="C109" i="9"/>
  <c r="D109" i="9"/>
  <c r="E109" i="9"/>
  <c r="F109" i="9"/>
  <c r="I109" i="9"/>
  <c r="J109" i="9"/>
  <c r="K109" i="9"/>
  <c r="L109" i="9"/>
  <c r="N109" i="9"/>
  <c r="O109" i="9"/>
  <c r="P109" i="9"/>
  <c r="B110" i="9"/>
  <c r="C110" i="9"/>
  <c r="D110" i="9"/>
  <c r="E110" i="9"/>
  <c r="F110" i="9"/>
  <c r="G110" i="9" s="1"/>
  <c r="I110" i="9"/>
  <c r="J110" i="9"/>
  <c r="K110" i="9"/>
  <c r="L110" i="9"/>
  <c r="N110" i="9"/>
  <c r="O110" i="9"/>
  <c r="P110" i="9"/>
  <c r="B111" i="9"/>
  <c r="C111" i="9"/>
  <c r="D111" i="9"/>
  <c r="E111" i="9"/>
  <c r="F111" i="9"/>
  <c r="G111" i="9" s="1"/>
  <c r="I111" i="9"/>
  <c r="J111" i="9"/>
  <c r="K111" i="9"/>
  <c r="L111" i="9"/>
  <c r="N111" i="9"/>
  <c r="O111" i="9"/>
  <c r="P111" i="9"/>
  <c r="B112" i="9"/>
  <c r="C112" i="9"/>
  <c r="D112" i="9"/>
  <c r="E112" i="9"/>
  <c r="F112" i="9"/>
  <c r="G112" i="9" s="1"/>
  <c r="I112" i="9"/>
  <c r="J112" i="9"/>
  <c r="K112" i="9"/>
  <c r="L112" i="9"/>
  <c r="N112" i="9"/>
  <c r="O112" i="9"/>
  <c r="P112" i="9"/>
  <c r="B113" i="9"/>
  <c r="C113" i="9"/>
  <c r="D113" i="9"/>
  <c r="E113" i="9"/>
  <c r="F113" i="9"/>
  <c r="G113" i="9" s="1"/>
  <c r="I113" i="9"/>
  <c r="J113" i="9"/>
  <c r="K113" i="9"/>
  <c r="L113" i="9"/>
  <c r="N113" i="9"/>
  <c r="O113" i="9"/>
  <c r="P113" i="9"/>
  <c r="B114" i="9"/>
  <c r="C114" i="9"/>
  <c r="D114" i="9"/>
  <c r="E114" i="9"/>
  <c r="F114" i="9"/>
  <c r="G114" i="9" s="1"/>
  <c r="I114" i="9"/>
  <c r="J114" i="9"/>
  <c r="K114" i="9"/>
  <c r="L114" i="9"/>
  <c r="N114" i="9"/>
  <c r="O114" i="9"/>
  <c r="P114" i="9"/>
  <c r="B115" i="9"/>
  <c r="C115" i="9"/>
  <c r="D115" i="9"/>
  <c r="E115" i="9"/>
  <c r="F115" i="9"/>
  <c r="G115" i="9" s="1"/>
  <c r="I115" i="9"/>
  <c r="J115" i="9"/>
  <c r="K115" i="9"/>
  <c r="L115" i="9"/>
  <c r="N115" i="9"/>
  <c r="O115" i="9"/>
  <c r="P115" i="9"/>
  <c r="B116" i="9"/>
  <c r="C116" i="9"/>
  <c r="D116" i="9"/>
  <c r="E116" i="9"/>
  <c r="F116" i="9"/>
  <c r="G116" i="9" s="1"/>
  <c r="I116" i="9"/>
  <c r="J116" i="9"/>
  <c r="K116" i="9"/>
  <c r="L116" i="9"/>
  <c r="N116" i="9"/>
  <c r="O116" i="9"/>
  <c r="P116" i="9"/>
  <c r="B117" i="9"/>
  <c r="C117" i="9"/>
  <c r="D117" i="9"/>
  <c r="E117" i="9"/>
  <c r="F117" i="9"/>
  <c r="G117" i="9" s="1"/>
  <c r="I117" i="9"/>
  <c r="J117" i="9"/>
  <c r="K117" i="9"/>
  <c r="L117" i="9"/>
  <c r="N117" i="9"/>
  <c r="O117" i="9"/>
  <c r="P117" i="9"/>
  <c r="B118" i="9"/>
  <c r="C118" i="9"/>
  <c r="D118" i="9"/>
  <c r="E118" i="9"/>
  <c r="F118" i="9"/>
  <c r="G118" i="9" s="1"/>
  <c r="I118" i="9"/>
  <c r="J118" i="9"/>
  <c r="K118" i="9"/>
  <c r="L118" i="9"/>
  <c r="N118" i="9"/>
  <c r="O118" i="9"/>
  <c r="P118" i="9"/>
  <c r="B119" i="9"/>
  <c r="C119" i="9"/>
  <c r="D119" i="9"/>
  <c r="E119" i="9"/>
  <c r="F119" i="9"/>
  <c r="G119" i="9" s="1"/>
  <c r="I119" i="9"/>
  <c r="J119" i="9"/>
  <c r="K119" i="9"/>
  <c r="L119" i="9"/>
  <c r="N119" i="9"/>
  <c r="O119" i="9"/>
  <c r="P119" i="9"/>
  <c r="B120" i="9"/>
  <c r="C120" i="9"/>
  <c r="D120" i="9"/>
  <c r="E120" i="9"/>
  <c r="F120" i="9"/>
  <c r="G120" i="9" s="1"/>
  <c r="I120" i="9"/>
  <c r="J120" i="9"/>
  <c r="K120" i="9"/>
  <c r="L120" i="9"/>
  <c r="N120" i="9"/>
  <c r="O120" i="9"/>
  <c r="P120" i="9"/>
  <c r="B121" i="9"/>
  <c r="C121" i="9"/>
  <c r="D121" i="9"/>
  <c r="E121" i="9"/>
  <c r="F121" i="9"/>
  <c r="G121" i="9" s="1"/>
  <c r="I121" i="9"/>
  <c r="J121" i="9"/>
  <c r="K121" i="9"/>
  <c r="L121" i="9"/>
  <c r="N121" i="9"/>
  <c r="O121" i="9"/>
  <c r="P121" i="9"/>
  <c r="B122" i="9"/>
  <c r="C122" i="9"/>
  <c r="D122" i="9"/>
  <c r="E122" i="9"/>
  <c r="F122" i="9"/>
  <c r="G122" i="9" s="1"/>
  <c r="I122" i="9"/>
  <c r="J122" i="9"/>
  <c r="K122" i="9"/>
  <c r="L122" i="9"/>
  <c r="N122" i="9"/>
  <c r="O122" i="9"/>
  <c r="P122" i="9"/>
  <c r="B123" i="9"/>
  <c r="C123" i="9"/>
  <c r="D123" i="9"/>
  <c r="E123" i="9"/>
  <c r="F123" i="9"/>
  <c r="G123" i="9" s="1"/>
  <c r="I123" i="9"/>
  <c r="J123" i="9"/>
  <c r="K123" i="9"/>
  <c r="L123" i="9"/>
  <c r="N123" i="9"/>
  <c r="O123" i="9"/>
  <c r="P123" i="9"/>
  <c r="B124" i="9"/>
  <c r="C124" i="9"/>
  <c r="D124" i="9"/>
  <c r="E124" i="9"/>
  <c r="F124" i="9"/>
  <c r="G124" i="9" s="1"/>
  <c r="I124" i="9"/>
  <c r="J124" i="9"/>
  <c r="K124" i="9"/>
  <c r="L124" i="9"/>
  <c r="N124" i="9"/>
  <c r="O124" i="9"/>
  <c r="P124" i="9"/>
  <c r="B125" i="9"/>
  <c r="C125" i="9"/>
  <c r="D125" i="9"/>
  <c r="E125" i="9"/>
  <c r="F125" i="9"/>
  <c r="G125" i="9" s="1"/>
  <c r="I125" i="9"/>
  <c r="J125" i="9"/>
  <c r="K125" i="9"/>
  <c r="L125" i="9"/>
  <c r="N125" i="9"/>
  <c r="O125" i="9"/>
  <c r="P125" i="9"/>
  <c r="B126" i="9"/>
  <c r="C126" i="9"/>
  <c r="D126" i="9"/>
  <c r="E126" i="9"/>
  <c r="F126" i="9"/>
  <c r="G126" i="9" s="1"/>
  <c r="I126" i="9"/>
  <c r="J126" i="9"/>
  <c r="K126" i="9"/>
  <c r="L126" i="9"/>
  <c r="N126" i="9"/>
  <c r="O126" i="9"/>
  <c r="P126" i="9"/>
  <c r="B127" i="9"/>
  <c r="C127" i="9"/>
  <c r="D127" i="9"/>
  <c r="E127" i="9"/>
  <c r="F127" i="9"/>
  <c r="G127" i="9" s="1"/>
  <c r="I127" i="9"/>
  <c r="J127" i="9"/>
  <c r="K127" i="9"/>
  <c r="L127" i="9"/>
  <c r="N127" i="9"/>
  <c r="O127" i="9"/>
  <c r="P127" i="9"/>
  <c r="B128" i="9"/>
  <c r="C128" i="9"/>
  <c r="D128" i="9"/>
  <c r="E128" i="9"/>
  <c r="F128" i="9"/>
  <c r="G128" i="9" s="1"/>
  <c r="I128" i="9"/>
  <c r="J128" i="9"/>
  <c r="K128" i="9"/>
  <c r="L128" i="9"/>
  <c r="N128" i="9"/>
  <c r="O128" i="9"/>
  <c r="P128" i="9"/>
  <c r="B129" i="9"/>
  <c r="C129" i="9"/>
  <c r="D129" i="9"/>
  <c r="E129" i="9"/>
  <c r="F129" i="9"/>
  <c r="G129" i="9" s="1"/>
  <c r="I129" i="9"/>
  <c r="J129" i="9"/>
  <c r="K129" i="9"/>
  <c r="L129" i="9"/>
  <c r="N129" i="9"/>
  <c r="O129" i="9"/>
  <c r="P129" i="9"/>
  <c r="B130" i="9"/>
  <c r="C130" i="9"/>
  <c r="D130" i="9"/>
  <c r="E130" i="9"/>
  <c r="F130" i="9"/>
  <c r="G130" i="9" s="1"/>
  <c r="I130" i="9"/>
  <c r="J130" i="9"/>
  <c r="K130" i="9"/>
  <c r="L130" i="9"/>
  <c r="N130" i="9"/>
  <c r="O130" i="9"/>
  <c r="P130" i="9"/>
  <c r="B131" i="9"/>
  <c r="C131" i="9"/>
  <c r="D131" i="9"/>
  <c r="E131" i="9"/>
  <c r="F131" i="9"/>
  <c r="G131" i="9" s="1"/>
  <c r="I131" i="9"/>
  <c r="J131" i="9"/>
  <c r="K131" i="9"/>
  <c r="L131" i="9"/>
  <c r="N131" i="9"/>
  <c r="O131" i="9"/>
  <c r="P131" i="9"/>
  <c r="B132" i="9"/>
  <c r="C132" i="9"/>
  <c r="D132" i="9"/>
  <c r="E132" i="9"/>
  <c r="F132" i="9"/>
  <c r="G132" i="9" s="1"/>
  <c r="I132" i="9"/>
  <c r="J132" i="9"/>
  <c r="K132" i="9"/>
  <c r="L132" i="9"/>
  <c r="N132" i="9"/>
  <c r="O132" i="9"/>
  <c r="P132" i="9"/>
  <c r="B133" i="9"/>
  <c r="C133" i="9"/>
  <c r="D133" i="9"/>
  <c r="E133" i="9"/>
  <c r="F133" i="9"/>
  <c r="G133" i="9" s="1"/>
  <c r="I133" i="9"/>
  <c r="J133" i="9"/>
  <c r="K133" i="9"/>
  <c r="L133" i="9"/>
  <c r="N133" i="9"/>
  <c r="O133" i="9"/>
  <c r="P133" i="9"/>
  <c r="B134" i="9"/>
  <c r="C134" i="9"/>
  <c r="D134" i="9"/>
  <c r="E134" i="9"/>
  <c r="F134" i="9"/>
  <c r="G134" i="9" s="1"/>
  <c r="I134" i="9"/>
  <c r="J134" i="9"/>
  <c r="K134" i="9"/>
  <c r="L134" i="9"/>
  <c r="N134" i="9"/>
  <c r="O134" i="9"/>
  <c r="P134" i="9"/>
  <c r="B135" i="9"/>
  <c r="C135" i="9"/>
  <c r="D135" i="9"/>
  <c r="E135" i="9"/>
  <c r="F135" i="9"/>
  <c r="G135" i="9" s="1"/>
  <c r="I135" i="9"/>
  <c r="J135" i="9"/>
  <c r="K135" i="9"/>
  <c r="L135" i="9"/>
  <c r="N135" i="9"/>
  <c r="O135" i="9"/>
  <c r="P135" i="9"/>
  <c r="B136" i="9"/>
  <c r="C136" i="9"/>
  <c r="D136" i="9"/>
  <c r="E136" i="9"/>
  <c r="F136" i="9"/>
  <c r="G136" i="9" s="1"/>
  <c r="I136" i="9"/>
  <c r="J136" i="9"/>
  <c r="K136" i="9"/>
  <c r="L136" i="9"/>
  <c r="N136" i="9"/>
  <c r="O136" i="9"/>
  <c r="P136" i="9"/>
  <c r="B137" i="9"/>
  <c r="C137" i="9"/>
  <c r="D137" i="9"/>
  <c r="E137" i="9"/>
  <c r="F137" i="9"/>
  <c r="G137" i="9" s="1"/>
  <c r="I137" i="9"/>
  <c r="J137" i="9"/>
  <c r="K137" i="9"/>
  <c r="L137" i="9"/>
  <c r="N137" i="9"/>
  <c r="O137" i="9"/>
  <c r="P137" i="9"/>
  <c r="B138" i="9"/>
  <c r="C138" i="9"/>
  <c r="D138" i="9"/>
  <c r="E138" i="9"/>
  <c r="F138" i="9"/>
  <c r="G138" i="9" s="1"/>
  <c r="I138" i="9"/>
  <c r="J138" i="9"/>
  <c r="K138" i="9"/>
  <c r="L138" i="9"/>
  <c r="N138" i="9"/>
  <c r="O138" i="9"/>
  <c r="P138" i="9"/>
  <c r="B139" i="9"/>
  <c r="C139" i="9"/>
  <c r="D139" i="9"/>
  <c r="E139" i="9"/>
  <c r="F139" i="9"/>
  <c r="G139" i="9" s="1"/>
  <c r="I139" i="9"/>
  <c r="J139" i="9"/>
  <c r="K139" i="9"/>
  <c r="L139" i="9"/>
  <c r="N139" i="9"/>
  <c r="O139" i="9"/>
  <c r="P139" i="9"/>
  <c r="B140" i="9"/>
  <c r="C140" i="9"/>
  <c r="D140" i="9"/>
  <c r="E140" i="9"/>
  <c r="F140" i="9"/>
  <c r="G140" i="9" s="1"/>
  <c r="I140" i="9"/>
  <c r="J140" i="9"/>
  <c r="K140" i="9"/>
  <c r="L140" i="9"/>
  <c r="N140" i="9"/>
  <c r="O140" i="9"/>
  <c r="P140" i="9"/>
  <c r="B141" i="9"/>
  <c r="C141" i="9"/>
  <c r="D141" i="9"/>
  <c r="E141" i="9"/>
  <c r="F141" i="9"/>
  <c r="G141" i="9" s="1"/>
  <c r="I141" i="9"/>
  <c r="J141" i="9"/>
  <c r="K141" i="9"/>
  <c r="L141" i="9"/>
  <c r="N141" i="9"/>
  <c r="O141" i="9"/>
  <c r="P141" i="9"/>
  <c r="B142" i="9"/>
  <c r="C142" i="9"/>
  <c r="D142" i="9"/>
  <c r="E142" i="9"/>
  <c r="F142" i="9"/>
  <c r="G142" i="9" s="1"/>
  <c r="I142" i="9"/>
  <c r="J142" i="9"/>
  <c r="K142" i="9"/>
  <c r="L142" i="9"/>
  <c r="N142" i="9"/>
  <c r="O142" i="9"/>
  <c r="P142" i="9"/>
  <c r="B143" i="9"/>
  <c r="C143" i="9"/>
  <c r="D143" i="9"/>
  <c r="E143" i="9"/>
  <c r="F143" i="9"/>
  <c r="G143" i="9" s="1"/>
  <c r="I143" i="9"/>
  <c r="J143" i="9"/>
  <c r="K143" i="9"/>
  <c r="L143" i="9"/>
  <c r="N143" i="9"/>
  <c r="O143" i="9"/>
  <c r="P143" i="9"/>
  <c r="B144" i="9"/>
  <c r="C144" i="9"/>
  <c r="D144" i="9"/>
  <c r="E144" i="9"/>
  <c r="F144" i="9"/>
  <c r="G144" i="9" s="1"/>
  <c r="I144" i="9"/>
  <c r="J144" i="9"/>
  <c r="K144" i="9"/>
  <c r="L144" i="9"/>
  <c r="N144" i="9"/>
  <c r="O144" i="9"/>
  <c r="P144" i="9"/>
  <c r="B145" i="9"/>
  <c r="C145" i="9"/>
  <c r="D145" i="9"/>
  <c r="E145" i="9"/>
  <c r="F145" i="9"/>
  <c r="G145" i="9" s="1"/>
  <c r="I145" i="9"/>
  <c r="J145" i="9"/>
  <c r="K145" i="9"/>
  <c r="L145" i="9"/>
  <c r="N145" i="9"/>
  <c r="O145" i="9"/>
  <c r="P145" i="9"/>
  <c r="B146" i="9"/>
  <c r="C146" i="9"/>
  <c r="D146" i="9"/>
  <c r="E146" i="9"/>
  <c r="F146" i="9"/>
  <c r="G146" i="9" s="1"/>
  <c r="I146" i="9"/>
  <c r="J146" i="9"/>
  <c r="K146" i="9"/>
  <c r="L146" i="9"/>
  <c r="N146" i="9"/>
  <c r="O146" i="9"/>
  <c r="P146" i="9"/>
  <c r="B147" i="9"/>
  <c r="C147" i="9"/>
  <c r="D147" i="9"/>
  <c r="E147" i="9"/>
  <c r="F147" i="9"/>
  <c r="G147" i="9" s="1"/>
  <c r="I147" i="9"/>
  <c r="J147" i="9"/>
  <c r="K147" i="9"/>
  <c r="L147" i="9"/>
  <c r="N147" i="9"/>
  <c r="O147" i="9"/>
  <c r="P147" i="9"/>
  <c r="B148" i="9"/>
  <c r="C148" i="9"/>
  <c r="D148" i="9"/>
  <c r="E148" i="9"/>
  <c r="F148" i="9"/>
  <c r="G148" i="9" s="1"/>
  <c r="I148" i="9"/>
  <c r="J148" i="9"/>
  <c r="K148" i="9"/>
  <c r="L148" i="9"/>
  <c r="N148" i="9"/>
  <c r="O148" i="9"/>
  <c r="P148" i="9"/>
  <c r="B149" i="9"/>
  <c r="C149" i="9"/>
  <c r="D149" i="9"/>
  <c r="E149" i="9"/>
  <c r="F149" i="9"/>
  <c r="G149" i="9" s="1"/>
  <c r="I149" i="9"/>
  <c r="J149" i="9"/>
  <c r="K149" i="9"/>
  <c r="L149" i="9"/>
  <c r="N149" i="9"/>
  <c r="O149" i="9"/>
  <c r="P149" i="9"/>
  <c r="B150" i="9"/>
  <c r="C150" i="9"/>
  <c r="D150" i="9"/>
  <c r="E150" i="9"/>
  <c r="F150" i="9"/>
  <c r="G150" i="9" s="1"/>
  <c r="I150" i="9"/>
  <c r="J150" i="9"/>
  <c r="K150" i="9"/>
  <c r="L150" i="9"/>
  <c r="N150" i="9"/>
  <c r="O150" i="9"/>
  <c r="P150" i="9"/>
  <c r="B151" i="9"/>
  <c r="C151" i="9"/>
  <c r="D151" i="9"/>
  <c r="E151" i="9"/>
  <c r="F151" i="9"/>
  <c r="G151" i="9" s="1"/>
  <c r="I151" i="9"/>
  <c r="J151" i="9"/>
  <c r="K151" i="9"/>
  <c r="L151" i="9"/>
  <c r="N151" i="9"/>
  <c r="O151" i="9"/>
  <c r="P151" i="9"/>
  <c r="B152" i="9"/>
  <c r="C152" i="9"/>
  <c r="D152" i="9"/>
  <c r="E152" i="9"/>
  <c r="F152" i="9"/>
  <c r="G152" i="9" s="1"/>
  <c r="I152" i="9"/>
  <c r="J152" i="9"/>
  <c r="K152" i="9"/>
  <c r="L152" i="9"/>
  <c r="N152" i="9"/>
  <c r="O152" i="9"/>
  <c r="P152" i="9"/>
  <c r="B153" i="9"/>
  <c r="C153" i="9"/>
  <c r="D153" i="9"/>
  <c r="E153" i="9"/>
  <c r="F153" i="9"/>
  <c r="G153" i="9" s="1"/>
  <c r="I153" i="9"/>
  <c r="J153" i="9"/>
  <c r="K153" i="9"/>
  <c r="L153" i="9"/>
  <c r="N153" i="9"/>
  <c r="O153" i="9"/>
  <c r="P153" i="9"/>
  <c r="B154" i="9"/>
  <c r="C154" i="9"/>
  <c r="D154" i="9"/>
  <c r="E154" i="9"/>
  <c r="F154" i="9"/>
  <c r="G154" i="9" s="1"/>
  <c r="I154" i="9"/>
  <c r="J154" i="9"/>
  <c r="K154" i="9"/>
  <c r="L154" i="9"/>
  <c r="N154" i="9"/>
  <c r="O154" i="9"/>
  <c r="P154" i="9"/>
  <c r="B155" i="9"/>
  <c r="C155" i="9"/>
  <c r="D155" i="9"/>
  <c r="E155" i="9"/>
  <c r="F155" i="9"/>
  <c r="G155" i="9" s="1"/>
  <c r="I155" i="9"/>
  <c r="J155" i="9"/>
  <c r="K155" i="9"/>
  <c r="L155" i="9"/>
  <c r="N155" i="9"/>
  <c r="O155" i="9"/>
  <c r="P155" i="9"/>
  <c r="B156" i="9"/>
  <c r="C156" i="9"/>
  <c r="D156" i="9"/>
  <c r="E156" i="9"/>
  <c r="F156" i="9"/>
  <c r="G156" i="9" s="1"/>
  <c r="I156" i="9"/>
  <c r="J156" i="9"/>
  <c r="K156" i="9"/>
  <c r="L156" i="9"/>
  <c r="N156" i="9"/>
  <c r="O156" i="9"/>
  <c r="P156" i="9"/>
  <c r="B157" i="9"/>
  <c r="C157" i="9"/>
  <c r="D157" i="9"/>
  <c r="E157" i="9"/>
  <c r="F157" i="9"/>
  <c r="G157" i="9" s="1"/>
  <c r="I157" i="9"/>
  <c r="J157" i="9"/>
  <c r="K157" i="9"/>
  <c r="L157" i="9"/>
  <c r="N157" i="9"/>
  <c r="O157" i="9"/>
  <c r="P157" i="9"/>
  <c r="B158" i="9"/>
  <c r="C158" i="9"/>
  <c r="D158" i="9"/>
  <c r="E158" i="9"/>
  <c r="F158" i="9"/>
  <c r="G158" i="9" s="1"/>
  <c r="I158" i="9"/>
  <c r="J158" i="9"/>
  <c r="K158" i="9"/>
  <c r="L158" i="9"/>
  <c r="N158" i="9"/>
  <c r="O158" i="9"/>
  <c r="P158" i="9"/>
  <c r="B159" i="9"/>
  <c r="C159" i="9"/>
  <c r="D159" i="9"/>
  <c r="E159" i="9"/>
  <c r="F159" i="9"/>
  <c r="G159" i="9" s="1"/>
  <c r="I159" i="9"/>
  <c r="J159" i="9"/>
  <c r="K159" i="9"/>
  <c r="L159" i="9"/>
  <c r="N159" i="9"/>
  <c r="O159" i="9"/>
  <c r="P159" i="9"/>
  <c r="B160" i="9"/>
  <c r="C160" i="9"/>
  <c r="D160" i="9"/>
  <c r="E160" i="9"/>
  <c r="F160" i="9"/>
  <c r="G160" i="9" s="1"/>
  <c r="I160" i="9"/>
  <c r="J160" i="9"/>
  <c r="K160" i="9"/>
  <c r="L160" i="9"/>
  <c r="N160" i="9"/>
  <c r="O160" i="9"/>
  <c r="P160" i="9"/>
  <c r="B161" i="9"/>
  <c r="C161" i="9"/>
  <c r="D161" i="9"/>
  <c r="E161" i="9"/>
  <c r="F161" i="9"/>
  <c r="G161" i="9" s="1"/>
  <c r="I161" i="9"/>
  <c r="J161" i="9"/>
  <c r="K161" i="9"/>
  <c r="L161" i="9"/>
  <c r="N161" i="9"/>
  <c r="O161" i="9"/>
  <c r="P161" i="9"/>
  <c r="B162" i="9"/>
  <c r="C162" i="9"/>
  <c r="D162" i="9"/>
  <c r="E162" i="9"/>
  <c r="F162" i="9"/>
  <c r="G162" i="9" s="1"/>
  <c r="I162" i="9"/>
  <c r="J162" i="9"/>
  <c r="K162" i="9"/>
  <c r="L162" i="9"/>
  <c r="N162" i="9"/>
  <c r="O162" i="9"/>
  <c r="P162" i="9"/>
  <c r="B163" i="9"/>
  <c r="C163" i="9"/>
  <c r="D163" i="9"/>
  <c r="E163" i="9"/>
  <c r="F163" i="9"/>
  <c r="G163" i="9" s="1"/>
  <c r="I163" i="9"/>
  <c r="J163" i="9"/>
  <c r="K163" i="9"/>
  <c r="L163" i="9"/>
  <c r="N163" i="9"/>
  <c r="O163" i="9"/>
  <c r="P163" i="9"/>
  <c r="B164" i="9"/>
  <c r="C164" i="9"/>
  <c r="D164" i="9"/>
  <c r="E164" i="9"/>
  <c r="F164" i="9"/>
  <c r="G164" i="9" s="1"/>
  <c r="I164" i="9"/>
  <c r="J164" i="9"/>
  <c r="K164" i="9"/>
  <c r="L164" i="9"/>
  <c r="N164" i="9"/>
  <c r="O164" i="9"/>
  <c r="P164" i="9"/>
  <c r="B165" i="9"/>
  <c r="C165" i="9"/>
  <c r="D165" i="9"/>
  <c r="E165" i="9"/>
  <c r="F165" i="9"/>
  <c r="G165" i="9" s="1"/>
  <c r="I165" i="9"/>
  <c r="J165" i="9"/>
  <c r="K165" i="9"/>
  <c r="L165" i="9"/>
  <c r="N165" i="9"/>
  <c r="O165" i="9"/>
  <c r="P165" i="9"/>
  <c r="B166" i="9"/>
  <c r="C166" i="9"/>
  <c r="D166" i="9"/>
  <c r="E166" i="9"/>
  <c r="F166" i="9"/>
  <c r="G166" i="9" s="1"/>
  <c r="I166" i="9"/>
  <c r="J166" i="9"/>
  <c r="K166" i="9"/>
  <c r="L166" i="9"/>
  <c r="N166" i="9"/>
  <c r="O166" i="9"/>
  <c r="P166" i="9"/>
  <c r="B167" i="9"/>
  <c r="C167" i="9"/>
  <c r="D167" i="9"/>
  <c r="E167" i="9"/>
  <c r="F167" i="9"/>
  <c r="G167" i="9" s="1"/>
  <c r="I167" i="9"/>
  <c r="J167" i="9"/>
  <c r="K167" i="9"/>
  <c r="L167" i="9"/>
  <c r="N167" i="9"/>
  <c r="O167" i="9"/>
  <c r="P167" i="9"/>
  <c r="B168" i="9"/>
  <c r="C168" i="9"/>
  <c r="D168" i="9"/>
  <c r="E168" i="9"/>
  <c r="F168" i="9"/>
  <c r="G168" i="9" s="1"/>
  <c r="I168" i="9"/>
  <c r="J168" i="9"/>
  <c r="K168" i="9"/>
  <c r="L168" i="9"/>
  <c r="N168" i="9"/>
  <c r="O168" i="9"/>
  <c r="P168" i="9"/>
  <c r="B169" i="9"/>
  <c r="C169" i="9"/>
  <c r="D169" i="9"/>
  <c r="E169" i="9"/>
  <c r="F169" i="9"/>
  <c r="G169" i="9" s="1"/>
  <c r="I169" i="9"/>
  <c r="J169" i="9"/>
  <c r="K169" i="9"/>
  <c r="L169" i="9"/>
  <c r="N169" i="9"/>
  <c r="O169" i="9"/>
  <c r="P169" i="9"/>
  <c r="B170" i="9"/>
  <c r="C170" i="9"/>
  <c r="D170" i="9"/>
  <c r="E170" i="9"/>
  <c r="F170" i="9"/>
  <c r="G170" i="9" s="1"/>
  <c r="I170" i="9"/>
  <c r="J170" i="9"/>
  <c r="K170" i="9"/>
  <c r="L170" i="9"/>
  <c r="N170" i="9"/>
  <c r="O170" i="9"/>
  <c r="P170" i="9"/>
  <c r="B171" i="9"/>
  <c r="C171" i="9"/>
  <c r="D171" i="9"/>
  <c r="E171" i="9"/>
  <c r="F171" i="9"/>
  <c r="G171" i="9" s="1"/>
  <c r="I171" i="9"/>
  <c r="J171" i="9"/>
  <c r="K171" i="9"/>
  <c r="L171" i="9"/>
  <c r="N171" i="9"/>
  <c r="O171" i="9"/>
  <c r="P171" i="9"/>
  <c r="B172" i="9"/>
  <c r="C172" i="9"/>
  <c r="D172" i="9"/>
  <c r="E172" i="9"/>
  <c r="F172" i="9"/>
  <c r="G172" i="9" s="1"/>
  <c r="I172" i="9"/>
  <c r="J172" i="9"/>
  <c r="K172" i="9"/>
  <c r="L172" i="9"/>
  <c r="N172" i="9"/>
  <c r="O172" i="9"/>
  <c r="P172" i="9"/>
  <c r="B173" i="9"/>
  <c r="C173" i="9"/>
  <c r="D173" i="9"/>
  <c r="E173" i="9"/>
  <c r="F173" i="9"/>
  <c r="G173" i="9" s="1"/>
  <c r="I173" i="9"/>
  <c r="J173" i="9"/>
  <c r="K173" i="9"/>
  <c r="L173" i="9"/>
  <c r="N173" i="9"/>
  <c r="O173" i="9"/>
  <c r="P173" i="9"/>
  <c r="B174" i="9"/>
  <c r="C174" i="9"/>
  <c r="D174" i="9"/>
  <c r="E174" i="9"/>
  <c r="F174" i="9"/>
  <c r="G174" i="9" s="1"/>
  <c r="I174" i="9"/>
  <c r="J174" i="9"/>
  <c r="K174" i="9"/>
  <c r="L174" i="9"/>
  <c r="N174" i="9"/>
  <c r="O174" i="9"/>
  <c r="P174" i="9"/>
  <c r="B175" i="9"/>
  <c r="C175" i="9"/>
  <c r="D175" i="9"/>
  <c r="E175" i="9"/>
  <c r="F175" i="9"/>
  <c r="G175" i="9" s="1"/>
  <c r="I175" i="9"/>
  <c r="J175" i="9"/>
  <c r="K175" i="9"/>
  <c r="L175" i="9"/>
  <c r="N175" i="9"/>
  <c r="O175" i="9"/>
  <c r="P175" i="9"/>
  <c r="B176" i="9"/>
  <c r="C176" i="9"/>
  <c r="D176" i="9"/>
  <c r="E176" i="9"/>
  <c r="F176" i="9"/>
  <c r="G176" i="9" s="1"/>
  <c r="I176" i="9"/>
  <c r="J176" i="9"/>
  <c r="K176" i="9"/>
  <c r="L176" i="9"/>
  <c r="N176" i="9"/>
  <c r="O176" i="9"/>
  <c r="P176" i="9"/>
  <c r="B177" i="9"/>
  <c r="C177" i="9"/>
  <c r="D177" i="9"/>
  <c r="E177" i="9"/>
  <c r="F177" i="9"/>
  <c r="G177" i="9" s="1"/>
  <c r="I177" i="9"/>
  <c r="J177" i="9"/>
  <c r="K177" i="9"/>
  <c r="L177" i="9"/>
  <c r="N177" i="9"/>
  <c r="O177" i="9"/>
  <c r="P177" i="9"/>
  <c r="B178" i="9"/>
  <c r="C178" i="9"/>
  <c r="D178" i="9"/>
  <c r="E178" i="9"/>
  <c r="F178" i="9"/>
  <c r="G178" i="9" s="1"/>
  <c r="I178" i="9"/>
  <c r="J178" i="9"/>
  <c r="K178" i="9"/>
  <c r="L178" i="9"/>
  <c r="N178" i="9"/>
  <c r="O178" i="9"/>
  <c r="P178" i="9"/>
  <c r="B179" i="9"/>
  <c r="C179" i="9"/>
  <c r="D179" i="9"/>
  <c r="E179" i="9"/>
  <c r="F179" i="9"/>
  <c r="G179" i="9" s="1"/>
  <c r="I179" i="9"/>
  <c r="J179" i="9"/>
  <c r="K179" i="9"/>
  <c r="L179" i="9"/>
  <c r="N179" i="9"/>
  <c r="O179" i="9"/>
  <c r="P179" i="9"/>
  <c r="B180" i="9"/>
  <c r="C180" i="9"/>
  <c r="D180" i="9"/>
  <c r="E180" i="9"/>
  <c r="F180" i="9"/>
  <c r="G180" i="9" s="1"/>
  <c r="I180" i="9"/>
  <c r="J180" i="9"/>
  <c r="K180" i="9"/>
  <c r="L180" i="9"/>
  <c r="N180" i="9"/>
  <c r="O180" i="9"/>
  <c r="P180" i="9"/>
  <c r="B181" i="9"/>
  <c r="C181" i="9"/>
  <c r="D181" i="9"/>
  <c r="E181" i="9"/>
  <c r="F181" i="9"/>
  <c r="G181" i="9" s="1"/>
  <c r="I181" i="9"/>
  <c r="J181" i="9"/>
  <c r="K181" i="9"/>
  <c r="L181" i="9"/>
  <c r="N181" i="9"/>
  <c r="O181" i="9"/>
  <c r="P181" i="9"/>
  <c r="B182" i="9"/>
  <c r="C182" i="9"/>
  <c r="D182" i="9"/>
  <c r="E182" i="9"/>
  <c r="F182" i="9"/>
  <c r="G182" i="9" s="1"/>
  <c r="I182" i="9"/>
  <c r="J182" i="9"/>
  <c r="K182" i="9"/>
  <c r="L182" i="9"/>
  <c r="N182" i="9"/>
  <c r="O182" i="9"/>
  <c r="P182" i="9"/>
  <c r="B183" i="9"/>
  <c r="C183" i="9"/>
  <c r="D183" i="9"/>
  <c r="E183" i="9"/>
  <c r="F183" i="9"/>
  <c r="G183" i="9" s="1"/>
  <c r="I183" i="9"/>
  <c r="J183" i="9"/>
  <c r="K183" i="9"/>
  <c r="L183" i="9"/>
  <c r="N183" i="9"/>
  <c r="O183" i="9"/>
  <c r="P183" i="9"/>
  <c r="B184" i="9"/>
  <c r="C184" i="9"/>
  <c r="D184" i="9"/>
  <c r="E184" i="9"/>
  <c r="F184" i="9"/>
  <c r="G184" i="9" s="1"/>
  <c r="I184" i="9"/>
  <c r="J184" i="9"/>
  <c r="K184" i="9"/>
  <c r="L184" i="9"/>
  <c r="N184" i="9"/>
  <c r="O184" i="9"/>
  <c r="P184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G18" i="9" s="1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2" i="9"/>
  <c r="O2" i="9"/>
  <c r="N2" i="9"/>
  <c r="C3" i="9"/>
  <c r="D3" i="9"/>
  <c r="E3" i="9"/>
  <c r="I3" i="9"/>
  <c r="J3" i="9"/>
  <c r="K3" i="9"/>
  <c r="L3" i="9"/>
  <c r="C4" i="9"/>
  <c r="D4" i="9"/>
  <c r="E4" i="9"/>
  <c r="I4" i="9"/>
  <c r="J4" i="9"/>
  <c r="K4" i="9"/>
  <c r="L4" i="9"/>
  <c r="C5" i="9"/>
  <c r="D5" i="9"/>
  <c r="E5" i="9"/>
  <c r="I5" i="9"/>
  <c r="J5" i="9"/>
  <c r="K5" i="9"/>
  <c r="L5" i="9"/>
  <c r="C6" i="9"/>
  <c r="D6" i="9"/>
  <c r="E6" i="9"/>
  <c r="I6" i="9"/>
  <c r="J6" i="9"/>
  <c r="K6" i="9"/>
  <c r="L6" i="9"/>
  <c r="C7" i="9"/>
  <c r="D7" i="9"/>
  <c r="E7" i="9"/>
  <c r="I7" i="9"/>
  <c r="J7" i="9"/>
  <c r="K7" i="9"/>
  <c r="L7" i="9"/>
  <c r="C8" i="9"/>
  <c r="D8" i="9"/>
  <c r="E8" i="9"/>
  <c r="I8" i="9"/>
  <c r="J8" i="9"/>
  <c r="K8" i="9"/>
  <c r="L8" i="9"/>
  <c r="C9" i="9"/>
  <c r="D9" i="9"/>
  <c r="E9" i="9"/>
  <c r="I9" i="9"/>
  <c r="J9" i="9"/>
  <c r="K9" i="9"/>
  <c r="L9" i="9"/>
  <c r="C10" i="9"/>
  <c r="D10" i="9"/>
  <c r="E10" i="9"/>
  <c r="I10" i="9"/>
  <c r="J10" i="9"/>
  <c r="K10" i="9"/>
  <c r="L10" i="9"/>
  <c r="C11" i="9"/>
  <c r="D11" i="9"/>
  <c r="E11" i="9"/>
  <c r="I11" i="9"/>
  <c r="J11" i="9"/>
  <c r="K11" i="9"/>
  <c r="L11" i="9"/>
  <c r="C12" i="9"/>
  <c r="D12" i="9"/>
  <c r="E12" i="9"/>
  <c r="I12" i="9"/>
  <c r="J12" i="9"/>
  <c r="K12" i="9"/>
  <c r="L12" i="9"/>
  <c r="C13" i="9"/>
  <c r="D13" i="9"/>
  <c r="E13" i="9"/>
  <c r="I13" i="9"/>
  <c r="J13" i="9"/>
  <c r="K13" i="9"/>
  <c r="L13" i="9"/>
  <c r="C14" i="9"/>
  <c r="D14" i="9"/>
  <c r="E14" i="9"/>
  <c r="I14" i="9"/>
  <c r="J14" i="9"/>
  <c r="K14" i="9"/>
  <c r="L14" i="9"/>
  <c r="C15" i="9"/>
  <c r="D15" i="9"/>
  <c r="E15" i="9"/>
  <c r="I15" i="9"/>
  <c r="J15" i="9"/>
  <c r="K15" i="9"/>
  <c r="L15" i="9"/>
  <c r="C16" i="9"/>
  <c r="D16" i="9"/>
  <c r="E16" i="9"/>
  <c r="I16" i="9"/>
  <c r="J16" i="9"/>
  <c r="K16" i="9"/>
  <c r="L16" i="9"/>
  <c r="C17" i="9"/>
  <c r="D17" i="9"/>
  <c r="E17" i="9"/>
  <c r="I17" i="9"/>
  <c r="J17" i="9"/>
  <c r="K17" i="9"/>
  <c r="L17" i="9"/>
  <c r="C18" i="9"/>
  <c r="E18" i="9"/>
  <c r="I18" i="9"/>
  <c r="J18" i="9"/>
  <c r="K18" i="9"/>
  <c r="L18" i="9"/>
  <c r="C19" i="9"/>
  <c r="D19" i="9"/>
  <c r="E19" i="9"/>
  <c r="I19" i="9"/>
  <c r="J19" i="9"/>
  <c r="K19" i="9"/>
  <c r="L19" i="9"/>
  <c r="C20" i="9"/>
  <c r="D20" i="9"/>
  <c r="E20" i="9"/>
  <c r="I20" i="9"/>
  <c r="J20" i="9"/>
  <c r="K20" i="9"/>
  <c r="L20" i="9"/>
  <c r="C21" i="9"/>
  <c r="D21" i="9"/>
  <c r="E21" i="9"/>
  <c r="I21" i="9"/>
  <c r="J21" i="9"/>
  <c r="K21" i="9"/>
  <c r="L21" i="9"/>
  <c r="C22" i="9"/>
  <c r="D22" i="9"/>
  <c r="E22" i="9"/>
  <c r="I22" i="9"/>
  <c r="J22" i="9"/>
  <c r="K22" i="9"/>
  <c r="L22" i="9"/>
  <c r="C23" i="9"/>
  <c r="D23" i="9"/>
  <c r="E23" i="9"/>
  <c r="I23" i="9"/>
  <c r="J23" i="9"/>
  <c r="K23" i="9"/>
  <c r="L23" i="9"/>
  <c r="C24" i="9"/>
  <c r="D24" i="9"/>
  <c r="E24" i="9"/>
  <c r="I24" i="9"/>
  <c r="J24" i="9"/>
  <c r="K24" i="9"/>
  <c r="L24" i="9"/>
  <c r="C25" i="9"/>
  <c r="D25" i="9"/>
  <c r="E25" i="9"/>
  <c r="I25" i="9"/>
  <c r="J25" i="9"/>
  <c r="K25" i="9"/>
  <c r="L25" i="9"/>
  <c r="C26" i="9"/>
  <c r="D26" i="9"/>
  <c r="E26" i="9"/>
  <c r="I26" i="9"/>
  <c r="J26" i="9"/>
  <c r="K26" i="9"/>
  <c r="L26" i="9"/>
  <c r="C27" i="9"/>
  <c r="D27" i="9"/>
  <c r="E27" i="9"/>
  <c r="I27" i="9"/>
  <c r="J27" i="9"/>
  <c r="K27" i="9"/>
  <c r="L27" i="9"/>
  <c r="C28" i="9"/>
  <c r="D28" i="9"/>
  <c r="E28" i="9"/>
  <c r="I28" i="9"/>
  <c r="J28" i="9"/>
  <c r="K28" i="9"/>
  <c r="L28" i="9"/>
  <c r="C29" i="9"/>
  <c r="D29" i="9"/>
  <c r="E29" i="9"/>
  <c r="I29" i="9"/>
  <c r="J29" i="9"/>
  <c r="K29" i="9"/>
  <c r="L29" i="9"/>
  <c r="C30" i="9"/>
  <c r="D30" i="9"/>
  <c r="E30" i="9"/>
  <c r="I30" i="9"/>
  <c r="J30" i="9"/>
  <c r="K30" i="9"/>
  <c r="L30" i="9"/>
  <c r="C31" i="9"/>
  <c r="D31" i="9"/>
  <c r="E31" i="9"/>
  <c r="I31" i="9"/>
  <c r="J31" i="9"/>
  <c r="K31" i="9"/>
  <c r="L31" i="9"/>
  <c r="C32" i="9"/>
  <c r="D32" i="9"/>
  <c r="E32" i="9"/>
  <c r="I32" i="9"/>
  <c r="J32" i="9"/>
  <c r="K32" i="9"/>
  <c r="L32" i="9"/>
  <c r="C33" i="9"/>
  <c r="D33" i="9"/>
  <c r="E33" i="9"/>
  <c r="I33" i="9"/>
  <c r="J33" i="9"/>
  <c r="K33" i="9"/>
  <c r="L33" i="9"/>
  <c r="C34" i="9"/>
  <c r="D34" i="9"/>
  <c r="E34" i="9"/>
  <c r="I34" i="9"/>
  <c r="J34" i="9"/>
  <c r="K34" i="9"/>
  <c r="L34" i="9"/>
  <c r="C35" i="9"/>
  <c r="D35" i="9"/>
  <c r="E35" i="9"/>
  <c r="I35" i="9"/>
  <c r="J35" i="9"/>
  <c r="K35" i="9"/>
  <c r="L35" i="9"/>
  <c r="C36" i="9"/>
  <c r="D36" i="9"/>
  <c r="E36" i="9"/>
  <c r="I36" i="9"/>
  <c r="J36" i="9"/>
  <c r="K36" i="9"/>
  <c r="L36" i="9"/>
  <c r="C37" i="9"/>
  <c r="D37" i="9"/>
  <c r="E37" i="9"/>
  <c r="I37" i="9"/>
  <c r="J37" i="9"/>
  <c r="K37" i="9"/>
  <c r="L37" i="9"/>
  <c r="C38" i="9"/>
  <c r="D38" i="9"/>
  <c r="E38" i="9"/>
  <c r="I38" i="9"/>
  <c r="J38" i="9"/>
  <c r="K38" i="9"/>
  <c r="L38" i="9"/>
  <c r="C39" i="9"/>
  <c r="D39" i="9"/>
  <c r="E39" i="9"/>
  <c r="I39" i="9"/>
  <c r="J39" i="9"/>
  <c r="K39" i="9"/>
  <c r="L39" i="9"/>
  <c r="C40" i="9"/>
  <c r="D40" i="9"/>
  <c r="E40" i="9"/>
  <c r="I40" i="9"/>
  <c r="J40" i="9"/>
  <c r="K40" i="9"/>
  <c r="L40" i="9"/>
  <c r="C41" i="9"/>
  <c r="D41" i="9"/>
  <c r="E41" i="9"/>
  <c r="I41" i="9"/>
  <c r="J41" i="9"/>
  <c r="K41" i="9"/>
  <c r="L41" i="9"/>
  <c r="C42" i="9"/>
  <c r="D42" i="9"/>
  <c r="E42" i="9"/>
  <c r="I42" i="9"/>
  <c r="J42" i="9"/>
  <c r="K42" i="9"/>
  <c r="L42" i="9"/>
  <c r="C43" i="9"/>
  <c r="D43" i="9"/>
  <c r="E43" i="9"/>
  <c r="I43" i="9"/>
  <c r="J43" i="9"/>
  <c r="K43" i="9"/>
  <c r="L43" i="9"/>
  <c r="C44" i="9"/>
  <c r="D44" i="9"/>
  <c r="E44" i="9"/>
  <c r="I44" i="9"/>
  <c r="J44" i="9"/>
  <c r="K44" i="9"/>
  <c r="L44" i="9"/>
  <c r="C45" i="9"/>
  <c r="D45" i="9"/>
  <c r="E45" i="9"/>
  <c r="I45" i="9"/>
  <c r="J45" i="9"/>
  <c r="K45" i="9"/>
  <c r="L45" i="9"/>
  <c r="C46" i="9"/>
  <c r="D46" i="9"/>
  <c r="E46" i="9"/>
  <c r="I46" i="9"/>
  <c r="J46" i="9"/>
  <c r="K46" i="9"/>
  <c r="L46" i="9"/>
  <c r="C47" i="9"/>
  <c r="D47" i="9"/>
  <c r="E47" i="9"/>
  <c r="I47" i="9"/>
  <c r="J47" i="9"/>
  <c r="K47" i="9"/>
  <c r="L47" i="9"/>
  <c r="C48" i="9"/>
  <c r="D48" i="9"/>
  <c r="E48" i="9"/>
  <c r="I48" i="9"/>
  <c r="J48" i="9"/>
  <c r="K48" i="9"/>
  <c r="L48" i="9"/>
  <c r="C49" i="9"/>
  <c r="D49" i="9"/>
  <c r="E49" i="9"/>
  <c r="I49" i="9"/>
  <c r="J49" i="9"/>
  <c r="K49" i="9"/>
  <c r="L49" i="9"/>
  <c r="C2" i="9"/>
  <c r="D2" i="9"/>
  <c r="E2" i="9"/>
  <c r="I2" i="9"/>
  <c r="J2" i="9"/>
  <c r="K2" i="9"/>
  <c r="L2" i="9"/>
  <c r="K2" i="10" l="1" a="1"/>
  <c r="K2" i="10" s="1"/>
  <c r="L2" i="10" s="1"/>
  <c r="G101" i="9"/>
  <c r="G99" i="9"/>
  <c r="G102" i="9"/>
  <c r="G100" i="9"/>
  <c r="H100" i="9" s="1"/>
  <c r="G2" i="9"/>
  <c r="G55" i="9"/>
  <c r="H55" i="9" s="1"/>
  <c r="G53" i="9"/>
  <c r="H53" i="9" s="1"/>
  <c r="G95" i="9"/>
  <c r="H95" i="9" s="1"/>
  <c r="G93" i="9"/>
  <c r="H93" i="9" s="1"/>
  <c r="G91" i="9"/>
  <c r="H91" i="9" s="1"/>
  <c r="G89" i="9"/>
  <c r="G87" i="9"/>
  <c r="H87" i="9" s="1"/>
  <c r="G85" i="9"/>
  <c r="H85" i="9" s="1"/>
  <c r="G83" i="9"/>
  <c r="H83" i="9" s="1"/>
  <c r="G81" i="9"/>
  <c r="H81" i="9" s="1"/>
  <c r="G79" i="9"/>
  <c r="H79" i="9" s="1"/>
  <c r="G77" i="9"/>
  <c r="G75" i="9"/>
  <c r="H75" i="9" s="1"/>
  <c r="G73" i="9"/>
  <c r="H73" i="9" s="1"/>
  <c r="G71" i="9"/>
  <c r="H71" i="9" s="1"/>
  <c r="G69" i="9"/>
  <c r="H69" i="9" s="1"/>
  <c r="G67" i="9"/>
  <c r="H67" i="9" s="1"/>
  <c r="G65" i="9"/>
  <c r="H65" i="9" s="1"/>
  <c r="G63" i="9"/>
  <c r="H63" i="9" s="1"/>
  <c r="G61" i="9"/>
  <c r="H61" i="9" s="1"/>
  <c r="G59" i="9"/>
  <c r="G108" i="9"/>
  <c r="H108" i="9" s="1"/>
  <c r="G106" i="9"/>
  <c r="H106" i="9" s="1"/>
  <c r="G104" i="9"/>
  <c r="H104" i="9" s="1"/>
  <c r="G98" i="9"/>
  <c r="H98" i="9" s="1"/>
  <c r="G3" i="9"/>
  <c r="H3" i="9" s="1"/>
  <c r="G42" i="9"/>
  <c r="H42" i="9" s="1"/>
  <c r="G34" i="9"/>
  <c r="G26" i="9"/>
  <c r="H26" i="9" s="1"/>
  <c r="G10" i="9"/>
  <c r="H10" i="9" s="1"/>
  <c r="G11" i="9"/>
  <c r="H11" i="9" s="1"/>
  <c r="G48" i="9"/>
  <c r="H48" i="9" s="1"/>
  <c r="G40" i="9"/>
  <c r="H40" i="9" s="1"/>
  <c r="G32" i="9"/>
  <c r="H32" i="9" s="1"/>
  <c r="G24" i="9"/>
  <c r="H24" i="9" s="1"/>
  <c r="G109" i="9"/>
  <c r="H109" i="9" s="1"/>
  <c r="G107" i="9"/>
  <c r="H107" i="9" s="1"/>
  <c r="G105" i="9"/>
  <c r="H105" i="9" s="1"/>
  <c r="G103" i="9"/>
  <c r="H103" i="9" s="1"/>
  <c r="G49" i="9"/>
  <c r="H49" i="9" s="1"/>
  <c r="G41" i="9"/>
  <c r="H41" i="9" s="1"/>
  <c r="G33" i="9"/>
  <c r="H33" i="9" s="1"/>
  <c r="G25" i="9"/>
  <c r="H25" i="9" s="1"/>
  <c r="G17" i="9"/>
  <c r="G9" i="9"/>
  <c r="H9" i="9" s="1"/>
  <c r="G51" i="9"/>
  <c r="H51" i="9" s="1"/>
  <c r="G43" i="9"/>
  <c r="H43" i="9" s="1"/>
  <c r="G16" i="9"/>
  <c r="H16" i="9" s="1"/>
  <c r="G8" i="9"/>
  <c r="H8" i="9" s="1"/>
  <c r="G35" i="9"/>
  <c r="H35" i="9" s="1"/>
  <c r="G47" i="9"/>
  <c r="H47" i="9" s="1"/>
  <c r="G39" i="9"/>
  <c r="H39" i="9" s="1"/>
  <c r="G31" i="9"/>
  <c r="H31" i="9" s="1"/>
  <c r="G23" i="9"/>
  <c r="H23" i="9" s="1"/>
  <c r="G15" i="9"/>
  <c r="H15" i="9" s="1"/>
  <c r="G7" i="9"/>
  <c r="H7" i="9" s="1"/>
  <c r="G19" i="9"/>
  <c r="H19" i="9" s="1"/>
  <c r="G46" i="9"/>
  <c r="H46" i="9" s="1"/>
  <c r="G38" i="9"/>
  <c r="H38" i="9" s="1"/>
  <c r="G30" i="9"/>
  <c r="H30" i="9" s="1"/>
  <c r="G22" i="9"/>
  <c r="H22" i="9" s="1"/>
  <c r="G14" i="9"/>
  <c r="H14" i="9" s="1"/>
  <c r="G6" i="9"/>
  <c r="H6" i="9" s="1"/>
  <c r="G27" i="9"/>
  <c r="H27" i="9" s="1"/>
  <c r="G45" i="9"/>
  <c r="H45" i="9" s="1"/>
  <c r="G37" i="9"/>
  <c r="H37" i="9" s="1"/>
  <c r="G29" i="9"/>
  <c r="H29" i="9" s="1"/>
  <c r="G21" i="9"/>
  <c r="H21" i="9" s="1"/>
  <c r="G13" i="9"/>
  <c r="H13" i="9" s="1"/>
  <c r="G5" i="9"/>
  <c r="H5" i="9" s="1"/>
  <c r="G56" i="9"/>
  <c r="H56" i="9" s="1"/>
  <c r="G54" i="9"/>
  <c r="H54" i="9" s="1"/>
  <c r="G52" i="9"/>
  <c r="H52" i="9" s="1"/>
  <c r="G50" i="9"/>
  <c r="H50" i="9" s="1"/>
  <c r="G44" i="9"/>
  <c r="H44" i="9" s="1"/>
  <c r="G36" i="9"/>
  <c r="H36" i="9" s="1"/>
  <c r="G28" i="9"/>
  <c r="H28" i="9" s="1"/>
  <c r="G20" i="9"/>
  <c r="H20" i="9" s="1"/>
  <c r="G12" i="9"/>
  <c r="H12" i="9" s="1"/>
  <c r="G4" i="9"/>
  <c r="G96" i="9"/>
  <c r="H96" i="9" s="1"/>
  <c r="G94" i="9"/>
  <c r="H94" i="9" s="1"/>
  <c r="G92" i="9"/>
  <c r="H92" i="9" s="1"/>
  <c r="G90" i="9"/>
  <c r="H90" i="9" s="1"/>
  <c r="G88" i="9"/>
  <c r="H88" i="9" s="1"/>
  <c r="G86" i="9"/>
  <c r="H86" i="9" s="1"/>
  <c r="G84" i="9"/>
  <c r="H84" i="9" s="1"/>
  <c r="G82" i="9"/>
  <c r="H82" i="9" s="1"/>
  <c r="G80" i="9"/>
  <c r="H80" i="9" s="1"/>
  <c r="G78" i="9"/>
  <c r="H78" i="9" s="1"/>
  <c r="G76" i="9"/>
  <c r="H76" i="9" s="1"/>
  <c r="G74" i="9"/>
  <c r="H74" i="9" s="1"/>
  <c r="G72" i="9"/>
  <c r="H72" i="9" s="1"/>
  <c r="G70" i="9"/>
  <c r="H70" i="9" s="1"/>
  <c r="G68" i="9"/>
  <c r="H68" i="9" s="1"/>
  <c r="G66" i="9"/>
  <c r="H66" i="9" s="1"/>
  <c r="G64" i="9"/>
  <c r="H64" i="9" s="1"/>
  <c r="G62" i="9"/>
  <c r="H62" i="9" s="1"/>
  <c r="G60" i="9"/>
  <c r="H60" i="9" s="1"/>
  <c r="G58" i="9"/>
  <c r="H58" i="9" s="1"/>
  <c r="H89" i="9"/>
  <c r="H160" i="9"/>
  <c r="H152" i="9"/>
  <c r="H18" i="9"/>
  <c r="H126" i="9"/>
  <c r="H164" i="9"/>
  <c r="H146" i="9"/>
  <c r="H170" i="9"/>
  <c r="H166" i="9"/>
  <c r="H156" i="9"/>
  <c r="H150" i="9"/>
  <c r="H144" i="9"/>
  <c r="H130" i="9"/>
  <c r="H173" i="9"/>
  <c r="H171" i="9"/>
  <c r="H169" i="9"/>
  <c r="H167" i="9"/>
  <c r="H165" i="9"/>
  <c r="H163" i="9"/>
  <c r="H161" i="9"/>
  <c r="H159" i="9"/>
  <c r="H157" i="9"/>
  <c r="H155" i="9"/>
  <c r="H153" i="9"/>
  <c r="H151" i="9"/>
  <c r="H149" i="9"/>
  <c r="H147" i="9"/>
  <c r="H145" i="9"/>
  <c r="H143" i="9"/>
  <c r="H141" i="9"/>
  <c r="H139" i="9"/>
  <c r="H137" i="9"/>
  <c r="H135" i="9"/>
  <c r="H133" i="9"/>
  <c r="H131" i="9"/>
  <c r="H129" i="9"/>
  <c r="H127" i="9"/>
  <c r="H125" i="9"/>
  <c r="H123" i="9"/>
  <c r="H154" i="9"/>
  <c r="H132" i="9"/>
  <c r="H97" i="9"/>
  <c r="H172" i="9"/>
  <c r="H168" i="9"/>
  <c r="H158" i="9"/>
  <c r="H148" i="9"/>
  <c r="H142" i="9"/>
  <c r="H138" i="9"/>
  <c r="H134" i="9"/>
  <c r="H128" i="9"/>
  <c r="H124" i="9"/>
  <c r="H174" i="9"/>
  <c r="H162" i="9"/>
  <c r="H140" i="9"/>
  <c r="H136" i="9"/>
  <c r="H57" i="9"/>
  <c r="H122" i="9"/>
  <c r="H120" i="9"/>
  <c r="H121" i="9"/>
  <c r="H119" i="9"/>
  <c r="H117" i="9"/>
  <c r="H115" i="9"/>
  <c r="H113" i="9"/>
  <c r="H111" i="9"/>
  <c r="H118" i="9"/>
  <c r="H116" i="9"/>
  <c r="H114" i="9"/>
  <c r="H112" i="9"/>
  <c r="H110" i="9"/>
  <c r="C2" i="10"/>
  <c r="A2" i="10" a="1"/>
  <c r="A2" i="10" s="1"/>
  <c r="H77" i="9"/>
  <c r="H59" i="9"/>
  <c r="H34" i="9"/>
  <c r="H17" i="9"/>
  <c r="H101" i="9" l="1"/>
  <c r="H99" i="9"/>
  <c r="H2" i="9"/>
  <c r="H4" i="9"/>
  <c r="H102" i="9"/>
  <c r="A6" i="11" a="1"/>
  <c r="A6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tc={D34B94F6-62FA-4A1D-BAB7-D0D0FBE3D5BE}</author>
    <author>tc={29959601-B155-49B6-BC70-6D160401DA59}</author>
  </authors>
  <commentList>
    <comment ref="N1" authorId="0" shapeId="0" xr:uid="{D34B94F6-62FA-4A1D-BAB7-D0D0FBE3D5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KPI is an indicator of whether all checklists have been added</t>
      </text>
    </comment>
    <comment ref="O1" authorId="1" shapeId="0" xr:uid="{29959601-B155-49B6-BC70-6D160401DA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KPI is an indicator of whether handover to operation completion date is breached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<sst xmlns="http://schemas.openxmlformats.org/spreadsheetml/2006/main" count="1006" uniqueCount="112">
  <si>
    <t>Engagement</t>
  </si>
  <si>
    <t>Track Name</t>
  </si>
  <si>
    <t>Phase</t>
  </si>
  <si>
    <t>RAG</t>
  </si>
  <si>
    <t>Handover completed</t>
  </si>
  <si>
    <t>Total checks</t>
  </si>
  <si>
    <t>Total Critical Checks</t>
  </si>
  <si>
    <t>Completed Critical Checks</t>
  </si>
  <si>
    <t>KPI_1 breached</t>
  </si>
  <si>
    <t>KPI_2 breached</t>
  </si>
  <si>
    <t>Source.Name</t>
  </si>
  <si>
    <t>Governance</t>
  </si>
  <si>
    <t>Implement</t>
  </si>
  <si>
    <t>Green</t>
  </si>
  <si>
    <t>NULL</t>
  </si>
  <si>
    <t>No</t>
  </si>
  <si>
    <t>Null</t>
  </si>
  <si>
    <t>SERVICE MANAGEMENT</t>
  </si>
  <si>
    <t>Service Management</t>
  </si>
  <si>
    <t>ANSIBLE</t>
  </si>
  <si>
    <t>VMware</t>
  </si>
  <si>
    <t>Red</t>
  </si>
  <si>
    <t>Yes</t>
  </si>
  <si>
    <t>Network</t>
  </si>
  <si>
    <t>Delivery</t>
  </si>
  <si>
    <t>Amber</t>
  </si>
  <si>
    <t>Backup &amp; Storage</t>
  </si>
  <si>
    <t>VDI</t>
  </si>
  <si>
    <t>Configure</t>
  </si>
  <si>
    <t>VMWare</t>
  </si>
  <si>
    <t>NETWORK</t>
  </si>
  <si>
    <t>MIDDLEWARE</t>
  </si>
  <si>
    <t>IAM Team</t>
  </si>
  <si>
    <t>BACKUP &amp; STORAGE TEAM</t>
  </si>
  <si>
    <t>GOVERNANCE</t>
  </si>
  <si>
    <t>VMWARE</t>
  </si>
  <si>
    <t>Undefined</t>
  </si>
  <si>
    <t>Project Manager</t>
  </si>
  <si>
    <t>Engagement Name</t>
  </si>
  <si>
    <t>Handover due date</t>
  </si>
  <si>
    <t>SECURITY</t>
  </si>
  <si>
    <t>Undefined Tracks</t>
  </si>
  <si>
    <t>PM</t>
  </si>
  <si>
    <t>Track</t>
  </si>
  <si>
    <t>Status</t>
  </si>
  <si>
    <t>End Date</t>
  </si>
  <si>
    <t>Days to complete</t>
  </si>
  <si>
    <t>Number of tracks</t>
  </si>
  <si>
    <t>Governance - v2</t>
  </si>
  <si>
    <t>Unique list of all engagements</t>
  </si>
  <si>
    <t>Cancelled</t>
  </si>
  <si>
    <t>Completed</t>
  </si>
  <si>
    <t>OPENSHIFT</t>
  </si>
  <si>
    <t>Close</t>
  </si>
  <si>
    <t>Blue</t>
  </si>
  <si>
    <t>04-Apr-2024</t>
  </si>
  <si>
    <t>Security</t>
  </si>
  <si>
    <t/>
  </si>
  <si>
    <t>Governance v2</t>
  </si>
  <si>
    <t>06-May-2024</t>
  </si>
  <si>
    <t>07-May-2024</t>
  </si>
  <si>
    <t>10-May-2024</t>
  </si>
  <si>
    <t>27-May-2024</t>
  </si>
  <si>
    <t>30-May-2024</t>
  </si>
  <si>
    <t>04-Jun-2024</t>
  </si>
  <si>
    <t>20-Jun-2024</t>
  </si>
  <si>
    <t>Will be breached in [days]</t>
  </si>
  <si>
    <t>TrackStatistic_29Oct20241016UTC.xlsx</t>
  </si>
  <si>
    <t>03-Oct-2024</t>
  </si>
  <si>
    <t>16-Sep-2024</t>
  </si>
  <si>
    <t>DS_PowerBI</t>
  </si>
  <si>
    <t>Project Manager1</t>
  </si>
  <si>
    <t>Project Manager2</t>
  </si>
  <si>
    <t>Project Manager3</t>
  </si>
  <si>
    <t>Project Manager5</t>
  </si>
  <si>
    <t>Project Manager6</t>
  </si>
  <si>
    <t>Project Manager7</t>
  </si>
  <si>
    <t>Project Manager8</t>
  </si>
  <si>
    <t>Project Manager4</t>
  </si>
  <si>
    <t xml:space="preserve">Project Manager8 </t>
  </si>
  <si>
    <t xml:space="preserve">Project Manager4 </t>
  </si>
  <si>
    <t>BACKUP and STORAGE</t>
  </si>
  <si>
    <t>LCM_NH</t>
  </si>
  <si>
    <t>Back-up &amp; data replication</t>
  </si>
  <si>
    <t>DevOps Security</t>
  </si>
  <si>
    <t>API deployment</t>
  </si>
  <si>
    <t>DS_EC</t>
  </si>
  <si>
    <t>DS_CMA</t>
  </si>
  <si>
    <t>DS_NO</t>
  </si>
  <si>
    <t>B2C</t>
  </si>
  <si>
    <t>W21</t>
  </si>
  <si>
    <t>iXES</t>
  </si>
  <si>
    <t>XSV-NT</t>
  </si>
  <si>
    <t>SBR</t>
  </si>
  <si>
    <t>VM</t>
  </si>
  <si>
    <t>STCK1</t>
  </si>
  <si>
    <t>STCK3</t>
  </si>
  <si>
    <t>OPS2</t>
  </si>
  <si>
    <t>Cluster Update</t>
  </si>
  <si>
    <t>Server Racking</t>
  </si>
  <si>
    <t>Monitoring &amp; Reporting</t>
  </si>
  <si>
    <t>DevSecOps</t>
  </si>
  <si>
    <t>DC-0</t>
  </si>
  <si>
    <t>RH Update</t>
  </si>
  <si>
    <t>2BP</t>
  </si>
  <si>
    <t>Unique list of LCM engagements</t>
  </si>
  <si>
    <t>Number of LCM engagements</t>
  </si>
  <si>
    <t>BS_NS-ID</t>
  </si>
  <si>
    <t>Cloud Migration</t>
  </si>
  <si>
    <t>Cloud DevOps Back-up</t>
  </si>
  <si>
    <t>Cloud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</si>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</sst>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days&quot;"/>
  </numFmts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7.5"/>
      <name val="Calibri"/>
      <family val="2"/>
      <scheme val="minor"/>
    </font>
    <font>
      <sz val="10"/>
      <color theme="0"/>
      <name val="Calibri"/>
      <family val="2"/>
      <charset val="238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4" fontId="0" fillId="0" borderId="0" xfId="0" applyNumberFormat="1"/>
    <xf numFmtId="0" fontId="0" fillId="3" borderId="0" xfId="0" applyFill="1"/>
    <xf numFmtId="0" fontId="7" fillId="2" borderId="0" xfId="0" applyFont="1" applyFill="1"/>
    <xf numFmtId="14" fontId="7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1" applyFont="1"/>
    <xf numFmtId="9" fontId="7" fillId="2" borderId="0" xfId="1" applyFont="1" applyFill="1"/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9" fontId="2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164" fontId="12" fillId="4" borderId="0" xfId="0" applyNumberFormat="1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9" fontId="6" fillId="2" borderId="0" xfId="1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64" fontId="13" fillId="4" borderId="0" xfId="0" applyNumberFormat="1" applyFont="1" applyFill="1" applyAlignment="1">
      <alignment horizontal="left" vertical="center"/>
    </xf>
    <xf numFmtId="14" fontId="14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6">
    <dxf>
      <font>
        <color rgb="FFC00000"/>
      </font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774277</xdr:colOff>
      <xdr:row>1</xdr:row>
      <xdr:rowOff>129541</xdr:rowOff>
    </xdr:from>
    <xdr:to>
      <xdr:col>5</xdr:col>
      <xdr:colOff>895350</xdr:colOff>
      <xdr:row>3</xdr:row>
      <xdr:rowOff>49531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336752" y="129541"/>
          <a:ext cx="3169073" cy="40576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1455420</xdr:colOff>
          <xdr:row>2</xdr:row>
          <xdr:rowOff>0</xdr:rowOff>
        </xdr:from>
        <xdr:to>
          <xdr:col>5</xdr:col>
          <xdr:colOff>822960</xdr:colOff>
          <xdr:row>3</xdr:row>
          <xdr:rowOff>0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1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784864</xdr:colOff>
      <xdr:row>1</xdr:row>
      <xdr:rowOff>138011</xdr:rowOff>
    </xdr:from>
    <xdr:to>
      <xdr:col>2</xdr:col>
      <xdr:colOff>1090935</xdr:colOff>
      <xdr:row>3</xdr:row>
      <xdr:rowOff>46570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6200000" flipH="1">
          <a:off x="5303737" y="182671"/>
          <a:ext cx="395392" cy="306071"/>
        </a:xfrm>
        <a:prstGeom prst="round2Same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1138766</xdr:colOff>
      <xdr:row>2</xdr:row>
      <xdr:rowOff>8467</xdr:rowOff>
    </xdr:from>
    <xdr:to>
      <xdr:col>2</xdr:col>
      <xdr:colOff>1406010</xdr:colOff>
      <xdr:row>2</xdr:row>
      <xdr:rowOff>284188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02299" y="190500"/>
          <a:ext cx="267244" cy="2719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7A2A0-B4C3-438E-9876-487AAF9F9933}" name="Query1" displayName="Query1" ref="A1:N109" totalsRowShown="0" headerRowDxfId="25" dataDxfId="24">
  <autoFilter ref="A1:N109" xr:uid="{5BF7A2A0-B4C3-438E-9876-487AAF9F9933}"/>
  <tableColumns count="14">
    <tableColumn id="1" xr3:uid="{292690BB-FB66-4677-A6BA-24CBFA8D56B8}" name="Project Manager" dataDxfId="23"/>
    <tableColumn id="2" xr3:uid="{537900DA-9D1F-4254-B576-E6BDAA0C60D6}" name="Engagement Name" dataDxfId="22"/>
    <tableColumn id="9" xr3:uid="{9FF8062E-387E-4C3D-AFE2-6E2C8EDDF016}" name="Track Name" dataDxfId="21"/>
    <tableColumn id="10" xr3:uid="{F58CDE1F-E7D5-41EA-81D7-49A2A926DAE2}" name="Phase" dataDxfId="20"/>
    <tableColumn id="11" xr3:uid="{8A10698D-BE92-4731-BD0C-5958F628F2EA}" name="RAG" dataDxfId="19"/>
    <tableColumn id="3" xr3:uid="{131665F5-5872-41FC-ACD5-B1D57A021587}" name="Handover due date" dataDxfId="18"/>
    <tableColumn id="17" xr3:uid="{1584559D-A8E5-4BCB-84F2-3E6E05969D5D}" name="Handover completed" dataDxfId="17"/>
    <tableColumn id="18" xr3:uid="{82174653-96FB-4BC5-A54D-C0AF63D10670}" name="Total checks" dataDxfId="16"/>
    <tableColumn id="19" xr3:uid="{4969936E-90B8-47D7-8A48-3B3E975904E6}" name="Total Critical Checks" dataDxfId="15"/>
    <tableColumn id="20" xr3:uid="{3A9F3F73-B05F-40F7-98B4-9BEE03CB1B3A}" name="Completed Critical Checks" dataDxfId="14"/>
    <tableColumn id="4" xr3:uid="{DEDDAF84-2AA6-49EF-A72D-6B492D905208}" name="Completed"/>
    <tableColumn id="22" xr3:uid="{CEBB64BB-A518-4B16-B8CB-98E304D8204B}" name="KPI_1 breached" dataDxfId="13"/>
    <tableColumn id="23" xr3:uid="{9996043C-E3CB-4A09-AF23-9801AEBB4C15}" name="KPI_2 breached" dataDxfId="12"/>
    <tableColumn id="27" xr3:uid="{8A083967-7C29-4A44-B023-2BB95836CFDE}" name="Source.Name" dataDxfId="1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4-03-08T13:14:40.47" personId="{00000000-0000-0000-0000-000000000000}" id="{D34B94F6-62FA-4A1D-BAB7-D0D0FBE3D5BE}">
    <text>This KPI is an indicator of whether all checklists have been added</text>
  </threadedComment>
  <threadedComment ref="O1" dT="2024-03-08T13:21:02.92" personId="{00000000-0000-0000-0000-000000000000}" id="{29959601-B155-49B6-BC70-6D160401DA59}">
    <text>This KPI is an indicator of whether handover to operation completion date is breached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9A13-03CF-4845-AA07-16523C831CAE}">
  <sheetPr codeName="Sheet4"/>
  <dimension ref="A1:S109"/>
  <sheetViews>
    <sheetView workbookViewId="0">
      <selection activeCell="C24" sqref="C24"/>
    </sheetView>
  </sheetViews>
  <sheetFormatPr defaultColWidth="8.88671875" defaultRowHeight="13.8" x14ac:dyDescent="0.3"/>
  <cols>
    <col min="1" max="1" width="54.109375" style="2" bestFit="1" customWidth="1"/>
    <col min="2" max="2" width="63.5546875" style="2" bestFit="1" customWidth="1"/>
    <col min="3" max="3" width="27.109375" style="2" bestFit="1" customWidth="1"/>
    <col min="4" max="4" width="10.109375" style="2" bestFit="1" customWidth="1"/>
    <col min="5" max="5" width="9" style="2" bestFit="1" customWidth="1"/>
    <col min="6" max="6" width="19.88671875" style="2" bestFit="1" customWidth="1"/>
    <col min="7" max="7" width="22.21875" style="2" bestFit="1" customWidth="1"/>
    <col min="8" max="8" width="15" style="2" customWidth="1"/>
    <col min="9" max="9" width="21.109375" style="2" customWidth="1"/>
    <col min="10" max="10" width="26.109375" style="2" customWidth="1"/>
    <col min="11" max="11" width="12.77734375" style="2" bestFit="1" customWidth="1"/>
    <col min="12" max="13" width="17.77734375" style="2" bestFit="1" customWidth="1"/>
    <col min="14" max="14" width="31.77734375" style="2" bestFit="1" customWidth="1"/>
    <col min="15" max="15" width="32.33203125" style="2" bestFit="1" customWidth="1"/>
    <col min="16" max="16" width="18.5546875" style="2" bestFit="1" customWidth="1" collapsed="1"/>
    <col min="17" max="18" width="17.77734375" style="2" customWidth="1"/>
    <col min="19" max="19" width="32.33203125" style="2" bestFit="1" customWidth="1" collapsed="1"/>
    <col min="20" max="20" width="26.109375" style="2" bestFit="1" customWidth="1"/>
    <col min="21" max="21" width="80.88671875" style="2" bestFit="1" customWidth="1"/>
    <col min="22" max="22" width="36.109375" style="2" bestFit="1" customWidth="1"/>
    <col min="23" max="23" width="43.44140625" style="2" bestFit="1" customWidth="1"/>
    <col min="24" max="24" width="80.88671875" style="2" bestFit="1" customWidth="1"/>
    <col min="25" max="25" width="68.109375" style="2" bestFit="1" customWidth="1"/>
    <col min="26" max="26" width="21.5546875" style="2" bestFit="1" customWidth="1"/>
    <col min="27" max="27" width="16.5546875" style="2" bestFit="1" customWidth="1"/>
    <col min="28" max="28" width="80.88671875" style="2" bestFit="1" customWidth="1"/>
    <col min="29" max="29" width="67.109375" style="2" bestFit="1" customWidth="1"/>
    <col min="30" max="30" width="21.5546875" style="2" bestFit="1" customWidth="1"/>
    <col min="31" max="31" width="34.109375" style="2" bestFit="1" customWidth="1"/>
    <col min="32" max="32" width="80.88671875" style="2" bestFit="1" customWidth="1"/>
    <col min="33" max="33" width="11.6640625" style="2" bestFit="1" customWidth="1"/>
    <col min="34" max="34" width="15.44140625" style="2" bestFit="1" customWidth="1"/>
    <col min="35" max="35" width="15.6640625" style="2" bestFit="1" customWidth="1"/>
    <col min="36" max="36" width="15.33203125" style="2" bestFit="1" customWidth="1"/>
    <col min="37" max="37" width="80.88671875" style="2" bestFit="1" customWidth="1"/>
    <col min="38" max="16384" width="8.88671875" style="2"/>
  </cols>
  <sheetData>
    <row r="1" spans="1:14" s="1" customFormat="1" ht="14.4" x14ac:dyDescent="0.3">
      <c r="A1" t="s">
        <v>37</v>
      </c>
      <c r="B1" t="s">
        <v>38</v>
      </c>
      <c r="C1" s="1" t="s">
        <v>1</v>
      </c>
      <c r="D1" s="1" t="s">
        <v>2</v>
      </c>
      <c r="E1" s="1" t="s">
        <v>3</v>
      </c>
      <c r="F1" t="s">
        <v>39</v>
      </c>
      <c r="G1" s="1" t="s">
        <v>4</v>
      </c>
      <c r="H1" s="1" t="s">
        <v>5</v>
      </c>
      <c r="I1" s="1" t="s">
        <v>6</v>
      </c>
      <c r="J1" s="1" t="s">
        <v>7</v>
      </c>
      <c r="K1" t="s">
        <v>51</v>
      </c>
      <c r="L1" s="1" t="s">
        <v>8</v>
      </c>
      <c r="M1" s="1" t="s">
        <v>9</v>
      </c>
      <c r="N1" s="1" t="s">
        <v>10</v>
      </c>
    </row>
    <row r="2" spans="1:14" ht="14.4" x14ac:dyDescent="0.3">
      <c r="A2" t="s">
        <v>71</v>
      </c>
      <c r="B2" t="s">
        <v>104</v>
      </c>
      <c r="C2" s="2" t="s">
        <v>11</v>
      </c>
      <c r="D2" s="2" t="s">
        <v>50</v>
      </c>
      <c r="E2" s="2" t="s">
        <v>36</v>
      </c>
      <c r="F2" s="3">
        <v>45473</v>
      </c>
      <c r="G2" s="2" t="s">
        <v>14</v>
      </c>
      <c r="H2" s="2">
        <v>19</v>
      </c>
      <c r="I2" s="2">
        <v>0</v>
      </c>
      <c r="J2" s="2">
        <v>0</v>
      </c>
      <c r="K2">
        <v>0</v>
      </c>
      <c r="L2" s="2" t="s">
        <v>16</v>
      </c>
      <c r="M2" s="2" t="s">
        <v>15</v>
      </c>
      <c r="N2" s="2" t="s">
        <v>67</v>
      </c>
    </row>
    <row r="3" spans="1:14" ht="14.4" x14ac:dyDescent="0.3">
      <c r="A3" t="s">
        <v>71</v>
      </c>
      <c r="B3" t="s">
        <v>104</v>
      </c>
      <c r="C3" s="2" t="s">
        <v>18</v>
      </c>
      <c r="D3" s="2" t="s">
        <v>12</v>
      </c>
      <c r="E3" s="2" t="s">
        <v>21</v>
      </c>
      <c r="F3" s="3">
        <v>45625</v>
      </c>
      <c r="G3" s="2" t="s">
        <v>14</v>
      </c>
      <c r="H3" s="2">
        <v>14</v>
      </c>
      <c r="I3" s="2">
        <v>0</v>
      </c>
      <c r="J3" s="2">
        <v>0</v>
      </c>
      <c r="K3">
        <v>0</v>
      </c>
      <c r="L3" s="2" t="s">
        <v>15</v>
      </c>
      <c r="M3" s="2" t="s">
        <v>22</v>
      </c>
      <c r="N3" s="2" t="s">
        <v>67</v>
      </c>
    </row>
    <row r="4" spans="1:14" ht="14.4" x14ac:dyDescent="0.3">
      <c r="A4" t="s">
        <v>71</v>
      </c>
      <c r="B4" t="s">
        <v>104</v>
      </c>
      <c r="C4" s="2" t="s">
        <v>30</v>
      </c>
      <c r="D4" s="2" t="s">
        <v>12</v>
      </c>
      <c r="E4" s="2" t="s">
        <v>21</v>
      </c>
      <c r="F4" s="3">
        <v>45552</v>
      </c>
      <c r="G4" s="2" t="s">
        <v>14</v>
      </c>
      <c r="H4" s="2">
        <v>18</v>
      </c>
      <c r="I4" s="2">
        <v>0</v>
      </c>
      <c r="J4" s="2">
        <v>0</v>
      </c>
      <c r="K4">
        <v>0.11</v>
      </c>
      <c r="L4" s="2" t="s">
        <v>15</v>
      </c>
      <c r="M4" s="2" t="s">
        <v>22</v>
      </c>
      <c r="N4" s="2" t="s">
        <v>67</v>
      </c>
    </row>
    <row r="5" spans="1:14" ht="14.4" x14ac:dyDescent="0.3">
      <c r="A5" t="s">
        <v>71</v>
      </c>
      <c r="B5" t="s">
        <v>104</v>
      </c>
      <c r="C5" s="2" t="s">
        <v>58</v>
      </c>
      <c r="D5" s="2" t="s">
        <v>12</v>
      </c>
      <c r="E5" s="2" t="s">
        <v>21</v>
      </c>
      <c r="F5" s="3">
        <v>45565</v>
      </c>
      <c r="G5" s="2" t="s">
        <v>14</v>
      </c>
      <c r="H5" s="2">
        <v>8</v>
      </c>
      <c r="I5" s="2">
        <v>3</v>
      </c>
      <c r="J5" s="2">
        <v>0</v>
      </c>
      <c r="K5">
        <v>0.25</v>
      </c>
      <c r="L5" s="2" t="s">
        <v>15</v>
      </c>
      <c r="M5" s="2" t="s">
        <v>22</v>
      </c>
      <c r="N5" s="2" t="s">
        <v>67</v>
      </c>
    </row>
    <row r="6" spans="1:14" ht="14.4" x14ac:dyDescent="0.3">
      <c r="A6" t="s">
        <v>71</v>
      </c>
      <c r="B6" t="s">
        <v>97</v>
      </c>
      <c r="C6" s="2" t="s">
        <v>11</v>
      </c>
      <c r="D6" s="2" t="s">
        <v>53</v>
      </c>
      <c r="E6" s="2" t="s">
        <v>54</v>
      </c>
      <c r="F6" s="3">
        <v>45473</v>
      </c>
      <c r="G6" s="2" t="s">
        <v>55</v>
      </c>
      <c r="H6" s="2">
        <v>19</v>
      </c>
      <c r="I6" s="2">
        <v>0</v>
      </c>
      <c r="J6" s="2">
        <v>0</v>
      </c>
      <c r="K6">
        <v>1</v>
      </c>
      <c r="L6" s="2" t="s">
        <v>15</v>
      </c>
      <c r="M6" s="2" t="s">
        <v>15</v>
      </c>
      <c r="N6" s="2" t="s">
        <v>67</v>
      </c>
    </row>
    <row r="7" spans="1:14" ht="14.4" x14ac:dyDescent="0.3">
      <c r="A7" t="s">
        <v>71</v>
      </c>
      <c r="B7" t="s">
        <v>97</v>
      </c>
      <c r="C7" s="2" t="s">
        <v>18</v>
      </c>
      <c r="D7" s="2" t="s">
        <v>53</v>
      </c>
      <c r="E7" s="2" t="s">
        <v>54</v>
      </c>
      <c r="F7" s="3">
        <v>45473</v>
      </c>
      <c r="G7" s="2" t="s">
        <v>55</v>
      </c>
      <c r="H7" s="2">
        <v>14</v>
      </c>
      <c r="I7" s="2">
        <v>0</v>
      </c>
      <c r="J7" s="2">
        <v>0</v>
      </c>
      <c r="K7">
        <v>1</v>
      </c>
      <c r="L7" s="2" t="s">
        <v>15</v>
      </c>
      <c r="M7" s="2" t="s">
        <v>15</v>
      </c>
      <c r="N7" s="2" t="s">
        <v>67</v>
      </c>
    </row>
    <row r="8" spans="1:14" ht="14.4" x14ac:dyDescent="0.3">
      <c r="A8" t="s">
        <v>71</v>
      </c>
      <c r="B8" t="s">
        <v>97</v>
      </c>
      <c r="C8" s="2" t="s">
        <v>52</v>
      </c>
      <c r="D8" s="2" t="s">
        <v>53</v>
      </c>
      <c r="E8" s="2" t="s">
        <v>54</v>
      </c>
      <c r="F8" s="3">
        <v>45473</v>
      </c>
      <c r="G8" s="2" t="s">
        <v>55</v>
      </c>
      <c r="H8" s="2">
        <v>17</v>
      </c>
      <c r="I8" s="2">
        <v>0</v>
      </c>
      <c r="J8" s="2">
        <v>0</v>
      </c>
      <c r="K8">
        <v>1</v>
      </c>
      <c r="L8" s="2" t="s">
        <v>15</v>
      </c>
      <c r="M8" s="2" t="s">
        <v>15</v>
      </c>
      <c r="N8" s="2" t="s">
        <v>67</v>
      </c>
    </row>
    <row r="9" spans="1:14" ht="14.4" x14ac:dyDescent="0.3">
      <c r="A9" t="s">
        <v>71</v>
      </c>
      <c r="B9" t="s">
        <v>98</v>
      </c>
      <c r="C9" s="2" t="s">
        <v>11</v>
      </c>
      <c r="D9" s="2" t="s">
        <v>50</v>
      </c>
      <c r="E9" s="2" t="s">
        <v>36</v>
      </c>
      <c r="F9" s="3">
        <v>45565</v>
      </c>
      <c r="G9" s="2" t="s">
        <v>14</v>
      </c>
      <c r="H9" s="2">
        <v>19</v>
      </c>
      <c r="I9" s="2">
        <v>0</v>
      </c>
      <c r="J9" s="2">
        <v>0</v>
      </c>
      <c r="K9">
        <v>0.26</v>
      </c>
      <c r="L9" s="2" t="s">
        <v>16</v>
      </c>
      <c r="M9" s="2" t="s">
        <v>15</v>
      </c>
      <c r="N9" s="2" t="s">
        <v>67</v>
      </c>
    </row>
    <row r="10" spans="1:14" ht="14.4" x14ac:dyDescent="0.3">
      <c r="A10" t="s">
        <v>71</v>
      </c>
      <c r="B10" t="s">
        <v>98</v>
      </c>
      <c r="C10" s="2" t="s">
        <v>17</v>
      </c>
      <c r="D10" s="2" t="s">
        <v>50</v>
      </c>
      <c r="E10" s="2" t="s">
        <v>36</v>
      </c>
      <c r="F10" s="3">
        <v>45565</v>
      </c>
      <c r="G10" s="2" t="s">
        <v>14</v>
      </c>
      <c r="H10" s="2">
        <v>14</v>
      </c>
      <c r="I10" s="2">
        <v>0</v>
      </c>
      <c r="J10" s="2">
        <v>0</v>
      </c>
      <c r="K10">
        <v>0.42</v>
      </c>
      <c r="L10" s="2" t="s">
        <v>16</v>
      </c>
      <c r="M10" s="2" t="s">
        <v>15</v>
      </c>
      <c r="N10" s="2" t="s">
        <v>67</v>
      </c>
    </row>
    <row r="11" spans="1:14" ht="14.4" x14ac:dyDescent="0.3">
      <c r="A11" t="s">
        <v>71</v>
      </c>
      <c r="B11" t="s">
        <v>98</v>
      </c>
      <c r="C11" s="2" t="s">
        <v>111</v>
      </c>
      <c r="D11" s="2" t="s">
        <v>50</v>
      </c>
      <c r="E11" s="2" t="s">
        <v>36</v>
      </c>
      <c r="F11" s="3">
        <v>45565</v>
      </c>
      <c r="G11" s="2" t="s">
        <v>14</v>
      </c>
      <c r="H11" s="2">
        <v>17</v>
      </c>
      <c r="I11" s="2">
        <v>0</v>
      </c>
      <c r="J11" s="2">
        <v>0</v>
      </c>
      <c r="K11">
        <v>0</v>
      </c>
      <c r="L11" s="2" t="s">
        <v>16</v>
      </c>
      <c r="M11" s="2" t="s">
        <v>15</v>
      </c>
      <c r="N11" s="2" t="s">
        <v>67</v>
      </c>
    </row>
    <row r="12" spans="1:14" ht="14.4" x14ac:dyDescent="0.3">
      <c r="A12" t="s">
        <v>71</v>
      </c>
      <c r="B12" t="s">
        <v>99</v>
      </c>
      <c r="C12" s="2" t="s">
        <v>11</v>
      </c>
      <c r="D12" s="2" t="s">
        <v>53</v>
      </c>
      <c r="E12" s="2" t="s">
        <v>54</v>
      </c>
      <c r="F12" s="3">
        <v>45653</v>
      </c>
      <c r="G12" s="2" t="s">
        <v>68</v>
      </c>
      <c r="H12" s="2">
        <v>19</v>
      </c>
      <c r="I12" s="2">
        <v>0</v>
      </c>
      <c r="J12" s="2">
        <v>0</v>
      </c>
      <c r="K12">
        <v>1</v>
      </c>
      <c r="L12" s="2" t="s">
        <v>15</v>
      </c>
      <c r="M12" s="2" t="s">
        <v>15</v>
      </c>
      <c r="N12" s="2" t="s">
        <v>67</v>
      </c>
    </row>
    <row r="13" spans="1:14" ht="14.4" x14ac:dyDescent="0.3">
      <c r="A13" t="s">
        <v>71</v>
      </c>
      <c r="B13" t="s">
        <v>99</v>
      </c>
      <c r="C13" s="2" t="s">
        <v>52</v>
      </c>
      <c r="D13" s="2" t="s">
        <v>53</v>
      </c>
      <c r="E13" s="2" t="s">
        <v>54</v>
      </c>
      <c r="F13" s="3">
        <v>45653</v>
      </c>
      <c r="G13" s="2" t="s">
        <v>68</v>
      </c>
      <c r="H13" s="2">
        <v>17</v>
      </c>
      <c r="I13" s="2">
        <v>0</v>
      </c>
      <c r="J13" s="2">
        <v>0</v>
      </c>
      <c r="K13">
        <v>1</v>
      </c>
      <c r="L13" s="2" t="s">
        <v>15</v>
      </c>
      <c r="M13" s="2" t="s">
        <v>15</v>
      </c>
      <c r="N13" s="2" t="s">
        <v>67</v>
      </c>
    </row>
    <row r="14" spans="1:14" ht="14.4" x14ac:dyDescent="0.3">
      <c r="A14" t="s">
        <v>71</v>
      </c>
      <c r="B14" t="s">
        <v>99</v>
      </c>
      <c r="C14" s="2" t="s">
        <v>18</v>
      </c>
      <c r="D14" s="2" t="s">
        <v>53</v>
      </c>
      <c r="E14" s="2" t="s">
        <v>54</v>
      </c>
      <c r="F14" s="3">
        <v>45653</v>
      </c>
      <c r="G14" s="2" t="s">
        <v>68</v>
      </c>
      <c r="H14" s="2">
        <v>14</v>
      </c>
      <c r="I14" s="2">
        <v>0</v>
      </c>
      <c r="J14" s="2">
        <v>0</v>
      </c>
      <c r="K14">
        <v>1</v>
      </c>
      <c r="L14" s="2" t="s">
        <v>15</v>
      </c>
      <c r="M14" s="2" t="s">
        <v>15</v>
      </c>
      <c r="N14" s="2" t="s">
        <v>67</v>
      </c>
    </row>
    <row r="15" spans="1:14" ht="14.4" x14ac:dyDescent="0.3">
      <c r="A15" t="s">
        <v>71</v>
      </c>
      <c r="B15" t="s">
        <v>103</v>
      </c>
      <c r="C15" s="2" t="s">
        <v>11</v>
      </c>
      <c r="D15" s="2" t="s">
        <v>50</v>
      </c>
      <c r="E15" s="2" t="s">
        <v>36</v>
      </c>
      <c r="F15" s="3">
        <v>45565</v>
      </c>
      <c r="G15" s="2" t="s">
        <v>14</v>
      </c>
      <c r="H15" s="2">
        <v>19</v>
      </c>
      <c r="I15" s="2">
        <v>0</v>
      </c>
      <c r="J15" s="2">
        <v>0</v>
      </c>
      <c r="K15">
        <v>0.21</v>
      </c>
      <c r="L15" s="2" t="s">
        <v>16</v>
      </c>
      <c r="M15" s="2" t="s">
        <v>15</v>
      </c>
      <c r="N15" s="2" t="s">
        <v>67</v>
      </c>
    </row>
    <row r="16" spans="1:14" ht="14.4" x14ac:dyDescent="0.3">
      <c r="A16" t="s">
        <v>71</v>
      </c>
      <c r="B16" t="s">
        <v>103</v>
      </c>
      <c r="C16" s="2" t="s">
        <v>18</v>
      </c>
      <c r="D16" s="2" t="s">
        <v>50</v>
      </c>
      <c r="E16" s="2" t="s">
        <v>36</v>
      </c>
      <c r="F16" s="3">
        <v>45565</v>
      </c>
      <c r="G16" s="2" t="s">
        <v>14</v>
      </c>
      <c r="H16" s="2">
        <v>14</v>
      </c>
      <c r="I16" s="2">
        <v>0</v>
      </c>
      <c r="J16" s="2">
        <v>0</v>
      </c>
      <c r="K16">
        <v>0.14000000000000001</v>
      </c>
      <c r="L16" s="2" t="s">
        <v>16</v>
      </c>
      <c r="M16" s="2" t="s">
        <v>15</v>
      </c>
      <c r="N16" s="2" t="s">
        <v>67</v>
      </c>
    </row>
    <row r="17" spans="1:14" ht="14.4" x14ac:dyDescent="0.3">
      <c r="A17" t="s">
        <v>71</v>
      </c>
      <c r="B17" t="s">
        <v>103</v>
      </c>
      <c r="C17" s="2" t="s">
        <v>19</v>
      </c>
      <c r="D17" s="2" t="s">
        <v>50</v>
      </c>
      <c r="E17" s="2" t="s">
        <v>36</v>
      </c>
      <c r="F17" s="3">
        <v>45565</v>
      </c>
      <c r="G17" s="2" t="s">
        <v>14</v>
      </c>
      <c r="H17" s="2">
        <v>28</v>
      </c>
      <c r="I17" s="2">
        <v>0</v>
      </c>
      <c r="J17" s="2">
        <v>0</v>
      </c>
      <c r="K17">
        <v>0</v>
      </c>
      <c r="L17" s="2" t="s">
        <v>16</v>
      </c>
      <c r="M17" s="2" t="s">
        <v>15</v>
      </c>
      <c r="N17" s="2" t="s">
        <v>67</v>
      </c>
    </row>
    <row r="18" spans="1:14" ht="14.4" x14ac:dyDescent="0.3">
      <c r="A18" t="s">
        <v>71</v>
      </c>
      <c r="B18" t="s">
        <v>103</v>
      </c>
      <c r="C18" s="2" t="s">
        <v>11</v>
      </c>
      <c r="D18" s="2" t="s">
        <v>50</v>
      </c>
      <c r="E18" s="2" t="s">
        <v>36</v>
      </c>
      <c r="F18" s="3">
        <v>45470</v>
      </c>
      <c r="G18" s="2" t="s">
        <v>14</v>
      </c>
      <c r="H18" s="2">
        <v>19</v>
      </c>
      <c r="I18" s="2">
        <v>0</v>
      </c>
      <c r="J18" s="2">
        <v>0</v>
      </c>
      <c r="K18">
        <v>0.31</v>
      </c>
      <c r="L18" s="2" t="s">
        <v>16</v>
      </c>
      <c r="M18" s="2" t="s">
        <v>15</v>
      </c>
      <c r="N18" s="2" t="s">
        <v>67</v>
      </c>
    </row>
    <row r="19" spans="1:14" ht="14.4" x14ac:dyDescent="0.3">
      <c r="A19" t="s">
        <v>71</v>
      </c>
      <c r="B19" t="s">
        <v>103</v>
      </c>
      <c r="C19" s="2" t="s">
        <v>18</v>
      </c>
      <c r="D19" s="2" t="s">
        <v>50</v>
      </c>
      <c r="E19" s="2" t="s">
        <v>36</v>
      </c>
      <c r="F19" s="3">
        <v>45470</v>
      </c>
      <c r="G19" s="2" t="s">
        <v>14</v>
      </c>
      <c r="H19" s="2">
        <v>14</v>
      </c>
      <c r="I19" s="2">
        <v>0</v>
      </c>
      <c r="J19" s="2">
        <v>0</v>
      </c>
      <c r="K19">
        <v>0.28000000000000003</v>
      </c>
      <c r="L19" s="2" t="s">
        <v>16</v>
      </c>
      <c r="M19" s="2" t="s">
        <v>15</v>
      </c>
      <c r="N19" s="2" t="s">
        <v>67</v>
      </c>
    </row>
    <row r="20" spans="1:14" ht="14.4" x14ac:dyDescent="0.3">
      <c r="A20" t="s">
        <v>71</v>
      </c>
      <c r="B20" t="s">
        <v>103</v>
      </c>
      <c r="C20" s="2" t="s">
        <v>111</v>
      </c>
      <c r="D20" s="2" t="s">
        <v>50</v>
      </c>
      <c r="E20" s="2" t="s">
        <v>36</v>
      </c>
      <c r="F20" s="3">
        <v>45470</v>
      </c>
      <c r="G20" s="2" t="s">
        <v>14</v>
      </c>
      <c r="H20" s="2">
        <v>17</v>
      </c>
      <c r="I20" s="2">
        <v>0</v>
      </c>
      <c r="J20" s="2">
        <v>0</v>
      </c>
      <c r="K20">
        <v>0</v>
      </c>
      <c r="L20" s="2" t="s">
        <v>16</v>
      </c>
      <c r="M20" s="2" t="s">
        <v>15</v>
      </c>
      <c r="N20" s="2" t="s">
        <v>67</v>
      </c>
    </row>
    <row r="21" spans="1:14" ht="14.4" x14ac:dyDescent="0.3">
      <c r="A21" t="s">
        <v>71</v>
      </c>
      <c r="B21" t="s">
        <v>103</v>
      </c>
      <c r="C21" s="2" t="s">
        <v>11</v>
      </c>
      <c r="D21" s="2" t="s">
        <v>50</v>
      </c>
      <c r="E21" s="2" t="s">
        <v>36</v>
      </c>
      <c r="F21" s="3">
        <v>45565</v>
      </c>
      <c r="G21" s="2" t="s">
        <v>14</v>
      </c>
      <c r="H21" s="2">
        <v>19</v>
      </c>
      <c r="I21" s="2">
        <v>0</v>
      </c>
      <c r="J21" s="2">
        <v>0</v>
      </c>
      <c r="K21">
        <v>0.26</v>
      </c>
      <c r="L21" s="2" t="s">
        <v>16</v>
      </c>
      <c r="M21" s="2" t="s">
        <v>15</v>
      </c>
      <c r="N21" s="2" t="s">
        <v>67</v>
      </c>
    </row>
    <row r="22" spans="1:14" ht="14.4" x14ac:dyDescent="0.3">
      <c r="A22" t="s">
        <v>71</v>
      </c>
      <c r="B22" t="s">
        <v>103</v>
      </c>
      <c r="C22" s="2" t="s">
        <v>18</v>
      </c>
      <c r="D22" s="2" t="s">
        <v>50</v>
      </c>
      <c r="E22" s="2" t="s">
        <v>36</v>
      </c>
      <c r="F22" s="3">
        <v>45565</v>
      </c>
      <c r="G22" s="2" t="s">
        <v>14</v>
      </c>
      <c r="H22" s="2">
        <v>14</v>
      </c>
      <c r="I22" s="2">
        <v>0</v>
      </c>
      <c r="J22" s="2">
        <v>0</v>
      </c>
      <c r="K22">
        <v>0.21</v>
      </c>
      <c r="L22" s="2" t="s">
        <v>16</v>
      </c>
      <c r="M22" s="2" t="s">
        <v>15</v>
      </c>
      <c r="N22" s="2" t="s">
        <v>67</v>
      </c>
    </row>
    <row r="23" spans="1:14" ht="14.4" x14ac:dyDescent="0.3">
      <c r="A23" t="s">
        <v>71</v>
      </c>
      <c r="B23" t="s">
        <v>103</v>
      </c>
      <c r="C23" s="2" t="s">
        <v>111</v>
      </c>
      <c r="D23" s="2" t="s">
        <v>50</v>
      </c>
      <c r="E23" s="2" t="s">
        <v>36</v>
      </c>
      <c r="F23" s="3">
        <v>45565</v>
      </c>
      <c r="G23" s="2" t="s">
        <v>14</v>
      </c>
      <c r="H23" s="2">
        <v>17</v>
      </c>
      <c r="I23" s="2">
        <v>0</v>
      </c>
      <c r="J23" s="2">
        <v>0</v>
      </c>
      <c r="K23">
        <v>0.11</v>
      </c>
      <c r="L23" s="2" t="s">
        <v>16</v>
      </c>
      <c r="M23" s="2" t="s">
        <v>15</v>
      </c>
      <c r="N23" s="2" t="s">
        <v>67</v>
      </c>
    </row>
    <row r="24" spans="1:14" ht="14.4" x14ac:dyDescent="0.3">
      <c r="A24" t="s">
        <v>72</v>
      </c>
      <c r="B24" t="s">
        <v>107</v>
      </c>
      <c r="C24" s="2" t="s">
        <v>20</v>
      </c>
      <c r="D24" s="2" t="s">
        <v>53</v>
      </c>
      <c r="E24" s="2" t="s">
        <v>54</v>
      </c>
      <c r="F24" s="3">
        <v>45412</v>
      </c>
      <c r="G24" s="2" t="s">
        <v>62</v>
      </c>
      <c r="H24" s="2">
        <v>17</v>
      </c>
      <c r="I24" s="2">
        <v>0</v>
      </c>
      <c r="J24" s="2">
        <v>0</v>
      </c>
      <c r="K24">
        <v>1</v>
      </c>
      <c r="L24" s="2" t="s">
        <v>15</v>
      </c>
      <c r="M24" s="2" t="s">
        <v>15</v>
      </c>
      <c r="N24" s="2" t="s">
        <v>67</v>
      </c>
    </row>
    <row r="25" spans="1:14" ht="14.4" x14ac:dyDescent="0.3">
      <c r="A25" t="s">
        <v>72</v>
      </c>
      <c r="B25" t="s">
        <v>107</v>
      </c>
      <c r="C25" s="2" t="s">
        <v>18</v>
      </c>
      <c r="D25" s="2" t="s">
        <v>12</v>
      </c>
      <c r="E25" s="2" t="s">
        <v>21</v>
      </c>
      <c r="F25" s="3">
        <v>45565</v>
      </c>
      <c r="G25" s="2" t="s">
        <v>14</v>
      </c>
      <c r="H25" s="2">
        <v>14</v>
      </c>
      <c r="I25" s="2">
        <v>0</v>
      </c>
      <c r="J25" s="2">
        <v>0</v>
      </c>
      <c r="K25">
        <v>0</v>
      </c>
      <c r="L25" s="2" t="s">
        <v>15</v>
      </c>
      <c r="M25" s="2" t="s">
        <v>22</v>
      </c>
      <c r="N25" s="2" t="s">
        <v>67</v>
      </c>
    </row>
    <row r="26" spans="1:14" ht="14.4" x14ac:dyDescent="0.3">
      <c r="A26" t="s">
        <v>72</v>
      </c>
      <c r="B26" t="s">
        <v>107</v>
      </c>
      <c r="C26" s="2" t="s">
        <v>23</v>
      </c>
      <c r="D26" s="2" t="s">
        <v>53</v>
      </c>
      <c r="E26" s="2" t="s">
        <v>54</v>
      </c>
      <c r="F26" s="3">
        <v>45230</v>
      </c>
      <c r="G26" s="2" t="s">
        <v>62</v>
      </c>
      <c r="H26" s="2">
        <v>18</v>
      </c>
      <c r="I26" s="2">
        <v>0</v>
      </c>
      <c r="J26" s="2">
        <v>0</v>
      </c>
      <c r="K26">
        <v>1</v>
      </c>
      <c r="L26" s="2" t="s">
        <v>15</v>
      </c>
      <c r="M26" s="2" t="s">
        <v>15</v>
      </c>
      <c r="N26" s="2" t="s">
        <v>67</v>
      </c>
    </row>
    <row r="27" spans="1:14" ht="14.4" x14ac:dyDescent="0.3">
      <c r="A27" t="s">
        <v>72</v>
      </c>
      <c r="B27" t="s">
        <v>107</v>
      </c>
      <c r="C27" s="2" t="s">
        <v>111</v>
      </c>
      <c r="D27" s="2" t="s">
        <v>53</v>
      </c>
      <c r="E27" s="2" t="s">
        <v>54</v>
      </c>
      <c r="F27" s="3">
        <v>45412</v>
      </c>
      <c r="G27" s="2" t="s">
        <v>62</v>
      </c>
      <c r="H27" s="2">
        <v>17</v>
      </c>
      <c r="I27" s="2">
        <v>0</v>
      </c>
      <c r="J27" s="2">
        <v>0</v>
      </c>
      <c r="K27">
        <v>1</v>
      </c>
      <c r="L27" s="2" t="s">
        <v>15</v>
      </c>
      <c r="M27" s="2" t="s">
        <v>15</v>
      </c>
      <c r="N27" s="2" t="s">
        <v>67</v>
      </c>
    </row>
    <row r="28" spans="1:14" ht="14.4" x14ac:dyDescent="0.3">
      <c r="A28" t="s">
        <v>72</v>
      </c>
      <c r="B28" t="s">
        <v>107</v>
      </c>
      <c r="C28" s="2" t="s">
        <v>11</v>
      </c>
      <c r="D28" s="2" t="s">
        <v>50</v>
      </c>
      <c r="E28" s="2" t="s">
        <v>36</v>
      </c>
      <c r="F28" s="3">
        <v>45412</v>
      </c>
      <c r="G28" s="2" t="s">
        <v>14</v>
      </c>
      <c r="H28" s="2">
        <v>19</v>
      </c>
      <c r="I28" s="2">
        <v>0</v>
      </c>
      <c r="J28" s="2">
        <v>0</v>
      </c>
      <c r="K28">
        <v>0.05</v>
      </c>
      <c r="L28" s="2" t="s">
        <v>16</v>
      </c>
      <c r="M28" s="2" t="s">
        <v>15</v>
      </c>
      <c r="N28" s="2" t="s">
        <v>67</v>
      </c>
    </row>
    <row r="29" spans="1:14" ht="14.4" x14ac:dyDescent="0.3">
      <c r="A29" t="s">
        <v>72</v>
      </c>
      <c r="B29" t="s">
        <v>107</v>
      </c>
      <c r="C29" s="2" t="s">
        <v>26</v>
      </c>
      <c r="D29" s="2" t="s">
        <v>53</v>
      </c>
      <c r="E29" s="2" t="s">
        <v>54</v>
      </c>
      <c r="F29" s="3">
        <v>45230</v>
      </c>
      <c r="G29" s="2" t="s">
        <v>62</v>
      </c>
      <c r="H29" s="2">
        <v>17</v>
      </c>
      <c r="I29" s="2">
        <v>0</v>
      </c>
      <c r="J29" s="2">
        <v>0</v>
      </c>
      <c r="K29">
        <v>1</v>
      </c>
      <c r="L29" s="2" t="s">
        <v>15</v>
      </c>
      <c r="M29" s="2" t="s">
        <v>15</v>
      </c>
      <c r="N29" s="2" t="s">
        <v>67</v>
      </c>
    </row>
    <row r="30" spans="1:14" ht="14.4" x14ac:dyDescent="0.3">
      <c r="A30" t="s">
        <v>72</v>
      </c>
      <c r="B30" t="s">
        <v>107</v>
      </c>
      <c r="C30" s="2" t="s">
        <v>27</v>
      </c>
      <c r="D30" s="2" t="s">
        <v>53</v>
      </c>
      <c r="E30" s="2" t="s">
        <v>54</v>
      </c>
      <c r="F30" s="3">
        <v>45230</v>
      </c>
      <c r="G30" s="2" t="s">
        <v>64</v>
      </c>
      <c r="H30" s="2">
        <v>46</v>
      </c>
      <c r="I30" s="2">
        <v>0</v>
      </c>
      <c r="J30" s="2">
        <v>0</v>
      </c>
      <c r="K30">
        <v>1</v>
      </c>
      <c r="L30" s="2" t="s">
        <v>15</v>
      </c>
      <c r="M30" s="2" t="s">
        <v>15</v>
      </c>
      <c r="N30" s="2" t="s">
        <v>67</v>
      </c>
    </row>
    <row r="31" spans="1:14" ht="14.4" x14ac:dyDescent="0.3">
      <c r="A31" t="s">
        <v>72</v>
      </c>
      <c r="B31" t="s">
        <v>107</v>
      </c>
      <c r="C31" s="2" t="s">
        <v>48</v>
      </c>
      <c r="D31" s="2" t="s">
        <v>24</v>
      </c>
      <c r="E31" s="2" t="s">
        <v>25</v>
      </c>
      <c r="F31" s="3">
        <v>45565</v>
      </c>
      <c r="G31" s="2" t="s">
        <v>14</v>
      </c>
      <c r="H31" s="2">
        <v>8</v>
      </c>
      <c r="I31" s="2">
        <v>3</v>
      </c>
      <c r="J31" s="2">
        <v>3</v>
      </c>
      <c r="K31">
        <v>1</v>
      </c>
      <c r="L31" s="2" t="s">
        <v>15</v>
      </c>
      <c r="M31" s="2" t="s">
        <v>15</v>
      </c>
      <c r="N31" s="2" t="s">
        <v>67</v>
      </c>
    </row>
    <row r="32" spans="1:14" ht="14.4" x14ac:dyDescent="0.3">
      <c r="A32" t="s">
        <v>73</v>
      </c>
      <c r="B32" t="s">
        <v>100</v>
      </c>
      <c r="C32" s="2" t="s">
        <v>110</v>
      </c>
      <c r="D32" s="2" t="s">
        <v>50</v>
      </c>
      <c r="E32" s="2" t="s">
        <v>36</v>
      </c>
      <c r="F32" s="3">
        <v>45473</v>
      </c>
      <c r="G32" s="2" t="s">
        <v>14</v>
      </c>
      <c r="H32" s="2">
        <v>17</v>
      </c>
      <c r="I32" s="2">
        <v>0</v>
      </c>
      <c r="J32" s="2">
        <v>0</v>
      </c>
      <c r="K32">
        <v>0</v>
      </c>
      <c r="L32" s="2" t="s">
        <v>16</v>
      </c>
      <c r="M32" s="2" t="s">
        <v>15</v>
      </c>
      <c r="N32" s="2" t="s">
        <v>67</v>
      </c>
    </row>
    <row r="33" spans="1:14" ht="14.4" x14ac:dyDescent="0.3">
      <c r="A33" t="s">
        <v>78</v>
      </c>
      <c r="B33" t="s">
        <v>100</v>
      </c>
      <c r="C33" s="2" t="s">
        <v>34</v>
      </c>
      <c r="D33" s="2" t="s">
        <v>50</v>
      </c>
      <c r="E33" s="2" t="s">
        <v>36</v>
      </c>
      <c r="F33" s="3">
        <v>45473</v>
      </c>
      <c r="G33" s="2" t="s">
        <v>14</v>
      </c>
      <c r="H33" s="2">
        <v>19</v>
      </c>
      <c r="I33" s="2">
        <v>0</v>
      </c>
      <c r="J33" s="2">
        <v>0</v>
      </c>
      <c r="K33">
        <v>0</v>
      </c>
      <c r="L33" s="2" t="s">
        <v>16</v>
      </c>
      <c r="M33" s="2" t="s">
        <v>15</v>
      </c>
      <c r="N33" s="2" t="s">
        <v>67</v>
      </c>
    </row>
    <row r="34" spans="1:14" ht="14.4" x14ac:dyDescent="0.3">
      <c r="A34" t="s">
        <v>78</v>
      </c>
      <c r="B34" t="s">
        <v>100</v>
      </c>
      <c r="C34" s="2" t="s">
        <v>18</v>
      </c>
      <c r="D34" s="2" t="s">
        <v>50</v>
      </c>
      <c r="E34" s="2" t="s">
        <v>36</v>
      </c>
      <c r="F34" s="3">
        <v>45473</v>
      </c>
      <c r="G34" s="2" t="s">
        <v>14</v>
      </c>
      <c r="H34" s="2">
        <v>14</v>
      </c>
      <c r="I34" s="2">
        <v>0</v>
      </c>
      <c r="J34" s="2">
        <v>0</v>
      </c>
      <c r="K34">
        <v>0</v>
      </c>
      <c r="L34" s="2" t="s">
        <v>16</v>
      </c>
      <c r="M34" s="2" t="s">
        <v>15</v>
      </c>
      <c r="N34" s="2" t="s">
        <v>67</v>
      </c>
    </row>
    <row r="35" spans="1:14" ht="14.4" x14ac:dyDescent="0.3">
      <c r="A35" t="s">
        <v>74</v>
      </c>
      <c r="B35" t="s">
        <v>93</v>
      </c>
      <c r="C35" s="2" t="s">
        <v>11</v>
      </c>
      <c r="D35" s="2" t="s">
        <v>12</v>
      </c>
      <c r="E35" s="2" t="s">
        <v>21</v>
      </c>
      <c r="F35" s="3">
        <v>45554</v>
      </c>
      <c r="G35" s="2" t="s">
        <v>14</v>
      </c>
      <c r="H35" s="2">
        <v>19</v>
      </c>
      <c r="I35" s="2">
        <v>0</v>
      </c>
      <c r="J35" s="2">
        <v>0</v>
      </c>
      <c r="K35">
        <v>0.47</v>
      </c>
      <c r="L35" s="2" t="s">
        <v>15</v>
      </c>
      <c r="M35" s="2" t="s">
        <v>22</v>
      </c>
      <c r="N35" s="2" t="s">
        <v>67</v>
      </c>
    </row>
    <row r="36" spans="1:14" ht="14.4" x14ac:dyDescent="0.3">
      <c r="A36" t="s">
        <v>74</v>
      </c>
      <c r="B36" t="s">
        <v>93</v>
      </c>
      <c r="C36" s="2" t="s">
        <v>29</v>
      </c>
      <c r="D36" s="2" t="s">
        <v>12</v>
      </c>
      <c r="E36" s="2" t="s">
        <v>21</v>
      </c>
      <c r="F36" s="3">
        <v>45554</v>
      </c>
      <c r="G36" s="2" t="s">
        <v>14</v>
      </c>
      <c r="H36" s="2">
        <v>17</v>
      </c>
      <c r="I36" s="2">
        <v>0</v>
      </c>
      <c r="J36" s="2">
        <v>0</v>
      </c>
      <c r="K36">
        <v>0</v>
      </c>
      <c r="L36" s="2" t="s">
        <v>15</v>
      </c>
      <c r="M36" s="2" t="s">
        <v>22</v>
      </c>
      <c r="N36" s="2" t="s">
        <v>67</v>
      </c>
    </row>
    <row r="37" spans="1:14" ht="14.4" x14ac:dyDescent="0.3">
      <c r="A37" t="s">
        <v>74</v>
      </c>
      <c r="B37" t="s">
        <v>93</v>
      </c>
      <c r="C37" s="2" t="s">
        <v>18</v>
      </c>
      <c r="D37" s="2" t="s">
        <v>12</v>
      </c>
      <c r="E37" s="2" t="s">
        <v>21</v>
      </c>
      <c r="F37" s="3">
        <v>45554</v>
      </c>
      <c r="G37" s="2" t="s">
        <v>14</v>
      </c>
      <c r="H37" s="2">
        <v>14</v>
      </c>
      <c r="I37" s="2">
        <v>0</v>
      </c>
      <c r="J37" s="2">
        <v>0</v>
      </c>
      <c r="K37">
        <v>0</v>
      </c>
      <c r="L37" s="2" t="s">
        <v>15</v>
      </c>
      <c r="M37" s="2" t="s">
        <v>22</v>
      </c>
      <c r="N37" s="2" t="s">
        <v>67</v>
      </c>
    </row>
    <row r="38" spans="1:14" ht="14.4" x14ac:dyDescent="0.3">
      <c r="A38" t="s">
        <v>74</v>
      </c>
      <c r="B38" t="s">
        <v>93</v>
      </c>
      <c r="C38" s="2" t="s">
        <v>30</v>
      </c>
      <c r="D38" s="2" t="s">
        <v>12</v>
      </c>
      <c r="E38" s="2" t="s">
        <v>21</v>
      </c>
      <c r="F38" s="3">
        <v>45554</v>
      </c>
      <c r="G38" s="2" t="s">
        <v>14</v>
      </c>
      <c r="H38" s="2">
        <v>18</v>
      </c>
      <c r="I38" s="2">
        <v>0</v>
      </c>
      <c r="J38" s="2">
        <v>0</v>
      </c>
      <c r="K38">
        <v>0</v>
      </c>
      <c r="L38" s="2" t="s">
        <v>15</v>
      </c>
      <c r="M38" s="2" t="s">
        <v>22</v>
      </c>
      <c r="N38" s="2" t="s">
        <v>67</v>
      </c>
    </row>
    <row r="39" spans="1:14" ht="14.4" x14ac:dyDescent="0.3">
      <c r="A39" t="s">
        <v>74</v>
      </c>
      <c r="B39" t="s">
        <v>93</v>
      </c>
      <c r="C39" s="2" t="s">
        <v>31</v>
      </c>
      <c r="D39" s="2" t="s">
        <v>12</v>
      </c>
      <c r="E39" s="2" t="s">
        <v>21</v>
      </c>
      <c r="F39" s="3">
        <v>45554</v>
      </c>
      <c r="G39" s="2" t="s">
        <v>14</v>
      </c>
      <c r="H39" s="2">
        <v>17</v>
      </c>
      <c r="I39" s="2">
        <v>0</v>
      </c>
      <c r="J39" s="2">
        <v>0</v>
      </c>
      <c r="K39">
        <v>0</v>
      </c>
      <c r="L39" s="2" t="s">
        <v>15</v>
      </c>
      <c r="M39" s="2" t="s">
        <v>22</v>
      </c>
      <c r="N39" s="2" t="s">
        <v>67</v>
      </c>
    </row>
    <row r="40" spans="1:14" ht="14.4" x14ac:dyDescent="0.3">
      <c r="A40" t="s">
        <v>74</v>
      </c>
      <c r="B40" t="s">
        <v>93</v>
      </c>
      <c r="C40" s="2" t="s">
        <v>32</v>
      </c>
      <c r="D40" s="2" t="s">
        <v>12</v>
      </c>
      <c r="E40" s="2" t="s">
        <v>21</v>
      </c>
      <c r="F40" s="3">
        <v>45554</v>
      </c>
      <c r="G40" s="2" t="s">
        <v>14</v>
      </c>
      <c r="H40" s="2">
        <v>17</v>
      </c>
      <c r="I40" s="2">
        <v>0</v>
      </c>
      <c r="J40" s="2">
        <v>0</v>
      </c>
      <c r="K40">
        <v>0</v>
      </c>
      <c r="L40" s="2" t="s">
        <v>15</v>
      </c>
      <c r="M40" s="2" t="s">
        <v>22</v>
      </c>
      <c r="N40" s="2" t="s">
        <v>67</v>
      </c>
    </row>
    <row r="41" spans="1:14" ht="14.4" x14ac:dyDescent="0.3">
      <c r="A41" t="s">
        <v>74</v>
      </c>
      <c r="B41" t="s">
        <v>93</v>
      </c>
      <c r="C41" s="2" t="s">
        <v>33</v>
      </c>
      <c r="D41" s="2" t="s">
        <v>12</v>
      </c>
      <c r="E41" s="2" t="s">
        <v>21</v>
      </c>
      <c r="F41" s="3">
        <v>45554</v>
      </c>
      <c r="G41" s="2" t="s">
        <v>14</v>
      </c>
      <c r="H41" s="2">
        <v>17</v>
      </c>
      <c r="I41" s="2">
        <v>0</v>
      </c>
      <c r="J41" s="2">
        <v>0</v>
      </c>
      <c r="K41">
        <v>0</v>
      </c>
      <c r="L41" s="2" t="s">
        <v>15</v>
      </c>
      <c r="M41" s="2" t="s">
        <v>22</v>
      </c>
      <c r="N41" s="2" t="s">
        <v>67</v>
      </c>
    </row>
    <row r="42" spans="1:14" ht="14.4" x14ac:dyDescent="0.3">
      <c r="A42" t="s">
        <v>75</v>
      </c>
      <c r="B42" t="s">
        <v>94</v>
      </c>
      <c r="C42" s="2" t="s">
        <v>34</v>
      </c>
      <c r="D42" s="2" t="s">
        <v>24</v>
      </c>
      <c r="E42" s="2" t="s">
        <v>13</v>
      </c>
      <c r="F42" s="3">
        <v>45626</v>
      </c>
      <c r="G42" s="2" t="s">
        <v>14</v>
      </c>
      <c r="H42" s="2">
        <v>19</v>
      </c>
      <c r="I42" s="2">
        <v>0</v>
      </c>
      <c r="J42" s="2">
        <v>0</v>
      </c>
      <c r="K42">
        <v>1</v>
      </c>
      <c r="L42" s="2" t="s">
        <v>15</v>
      </c>
      <c r="M42" s="2" t="s">
        <v>15</v>
      </c>
      <c r="N42" s="2" t="s">
        <v>67</v>
      </c>
    </row>
    <row r="43" spans="1:14" ht="14.4" x14ac:dyDescent="0.3">
      <c r="A43" t="s">
        <v>75</v>
      </c>
      <c r="B43" t="s">
        <v>94</v>
      </c>
      <c r="C43" s="2" t="s">
        <v>17</v>
      </c>
      <c r="D43" s="2" t="s">
        <v>53</v>
      </c>
      <c r="E43" s="2" t="s">
        <v>54</v>
      </c>
      <c r="F43" s="3">
        <v>45535</v>
      </c>
      <c r="G43" s="2" t="s">
        <v>69</v>
      </c>
      <c r="H43" s="2">
        <v>14</v>
      </c>
      <c r="I43" s="2">
        <v>0</v>
      </c>
      <c r="J43" s="2">
        <v>0</v>
      </c>
      <c r="K43">
        <v>1</v>
      </c>
      <c r="L43" s="2" t="s">
        <v>15</v>
      </c>
      <c r="M43" s="2" t="s">
        <v>15</v>
      </c>
      <c r="N43" s="2" t="s">
        <v>67</v>
      </c>
    </row>
    <row r="44" spans="1:14" ht="14.4" x14ac:dyDescent="0.3">
      <c r="A44" t="s">
        <v>75</v>
      </c>
      <c r="B44" t="s">
        <v>94</v>
      </c>
      <c r="C44" s="2" t="s">
        <v>35</v>
      </c>
      <c r="D44" s="2" t="s">
        <v>53</v>
      </c>
      <c r="E44" s="2" t="s">
        <v>54</v>
      </c>
      <c r="F44" s="3">
        <v>45473</v>
      </c>
      <c r="G44" s="2" t="s">
        <v>65</v>
      </c>
      <c r="H44" s="2">
        <v>17</v>
      </c>
      <c r="I44" s="2">
        <v>0</v>
      </c>
      <c r="J44" s="2">
        <v>0</v>
      </c>
      <c r="K44">
        <v>1</v>
      </c>
      <c r="L44" s="2" t="s">
        <v>15</v>
      </c>
      <c r="M44" s="2" t="s">
        <v>15</v>
      </c>
      <c r="N44" s="2" t="s">
        <v>67</v>
      </c>
    </row>
    <row r="45" spans="1:14" ht="14.4" x14ac:dyDescent="0.3">
      <c r="A45" t="s">
        <v>74</v>
      </c>
      <c r="B45" t="s">
        <v>95</v>
      </c>
      <c r="C45" s="2" t="s">
        <v>33</v>
      </c>
      <c r="D45" s="2" t="s">
        <v>53</v>
      </c>
      <c r="E45" s="2" t="s">
        <v>54</v>
      </c>
      <c r="F45" s="3">
        <v>45442</v>
      </c>
      <c r="G45" s="2" t="s">
        <v>63</v>
      </c>
      <c r="H45" s="2">
        <v>17</v>
      </c>
      <c r="I45" s="2">
        <v>0</v>
      </c>
      <c r="J45" s="2">
        <v>0</v>
      </c>
      <c r="K45">
        <v>1</v>
      </c>
      <c r="L45" s="2" t="s">
        <v>15</v>
      </c>
      <c r="M45" s="2" t="s">
        <v>15</v>
      </c>
      <c r="N45" s="2" t="s">
        <v>67</v>
      </c>
    </row>
    <row r="46" spans="1:14" ht="14.4" x14ac:dyDescent="0.3">
      <c r="A46" t="s">
        <v>74</v>
      </c>
      <c r="B46" t="s">
        <v>95</v>
      </c>
      <c r="C46" s="2" t="s">
        <v>17</v>
      </c>
      <c r="D46" s="2" t="s">
        <v>53</v>
      </c>
      <c r="E46" s="2" t="s">
        <v>54</v>
      </c>
      <c r="F46" s="3">
        <v>45442</v>
      </c>
      <c r="G46" s="2" t="s">
        <v>63</v>
      </c>
      <c r="H46" s="2">
        <v>14</v>
      </c>
      <c r="I46" s="2">
        <v>0</v>
      </c>
      <c r="J46" s="2">
        <v>0</v>
      </c>
      <c r="K46">
        <v>1</v>
      </c>
      <c r="L46" s="2" t="s">
        <v>15</v>
      </c>
      <c r="M46" s="2" t="s">
        <v>15</v>
      </c>
      <c r="N46" s="2" t="s">
        <v>67</v>
      </c>
    </row>
    <row r="47" spans="1:14" ht="14.4" x14ac:dyDescent="0.3">
      <c r="A47" t="s">
        <v>74</v>
      </c>
      <c r="B47" t="s">
        <v>95</v>
      </c>
      <c r="C47" s="2" t="s">
        <v>34</v>
      </c>
      <c r="D47" s="2" t="s">
        <v>53</v>
      </c>
      <c r="E47" s="2" t="s">
        <v>54</v>
      </c>
      <c r="F47" s="3">
        <v>45442</v>
      </c>
      <c r="G47" s="2" t="s">
        <v>63</v>
      </c>
      <c r="H47" s="2">
        <v>19</v>
      </c>
      <c r="I47" s="2">
        <v>0</v>
      </c>
      <c r="J47" s="2">
        <v>0</v>
      </c>
      <c r="K47">
        <v>1</v>
      </c>
      <c r="L47" s="2" t="s">
        <v>15</v>
      </c>
      <c r="M47" s="2" t="s">
        <v>15</v>
      </c>
      <c r="N47" s="2" t="s">
        <v>67</v>
      </c>
    </row>
    <row r="48" spans="1:14" ht="14.4" x14ac:dyDescent="0.3">
      <c r="A48" t="s">
        <v>76</v>
      </c>
      <c r="B48" t="s">
        <v>70</v>
      </c>
      <c r="C48" s="2" t="s">
        <v>110</v>
      </c>
      <c r="D48" s="2" t="s">
        <v>24</v>
      </c>
      <c r="E48" s="2" t="s">
        <v>25</v>
      </c>
      <c r="F48" s="3">
        <v>45351</v>
      </c>
      <c r="G48" s="2" t="s">
        <v>14</v>
      </c>
      <c r="H48" s="2">
        <v>17</v>
      </c>
      <c r="I48" s="2">
        <v>0</v>
      </c>
      <c r="J48" s="2">
        <v>0</v>
      </c>
      <c r="K48">
        <v>1</v>
      </c>
      <c r="L48" s="2" t="s">
        <v>22</v>
      </c>
      <c r="M48" s="2" t="s">
        <v>15</v>
      </c>
      <c r="N48" s="2" t="s">
        <v>67</v>
      </c>
    </row>
    <row r="49" spans="1:14" ht="14.4" x14ac:dyDescent="0.3">
      <c r="A49" t="s">
        <v>76</v>
      </c>
      <c r="B49" t="s">
        <v>70</v>
      </c>
      <c r="C49" s="2" t="s">
        <v>11</v>
      </c>
      <c r="D49" s="2" t="s">
        <v>24</v>
      </c>
      <c r="E49" s="2" t="s">
        <v>25</v>
      </c>
      <c r="F49" s="3">
        <v>45473</v>
      </c>
      <c r="G49" s="2" t="s">
        <v>14</v>
      </c>
      <c r="H49" s="2">
        <v>19</v>
      </c>
      <c r="I49" s="2">
        <v>0</v>
      </c>
      <c r="J49" s="2">
        <v>0</v>
      </c>
      <c r="K49">
        <v>1</v>
      </c>
      <c r="L49" s="2" t="s">
        <v>15</v>
      </c>
      <c r="M49" s="2" t="s">
        <v>15</v>
      </c>
      <c r="N49" s="2" t="s">
        <v>67</v>
      </c>
    </row>
    <row r="50" spans="1:14" ht="14.4" x14ac:dyDescent="0.3">
      <c r="A50" t="s">
        <v>76</v>
      </c>
      <c r="B50" t="s">
        <v>70</v>
      </c>
      <c r="C50" s="2" t="s">
        <v>18</v>
      </c>
      <c r="D50" s="2" t="s">
        <v>53</v>
      </c>
      <c r="E50" s="2" t="s">
        <v>54</v>
      </c>
      <c r="F50" s="3">
        <v>45473</v>
      </c>
      <c r="G50" s="2" t="s">
        <v>63</v>
      </c>
      <c r="H50" s="2">
        <v>14</v>
      </c>
      <c r="I50" s="2">
        <v>0</v>
      </c>
      <c r="J50" s="2">
        <v>0</v>
      </c>
      <c r="K50">
        <v>1</v>
      </c>
      <c r="L50" s="2" t="s">
        <v>15</v>
      </c>
      <c r="M50" s="2" t="s">
        <v>15</v>
      </c>
      <c r="N50" s="2" t="s">
        <v>67</v>
      </c>
    </row>
    <row r="51" spans="1:14" ht="14.4" x14ac:dyDescent="0.3">
      <c r="A51" t="s">
        <v>74</v>
      </c>
      <c r="B51" t="s">
        <v>96</v>
      </c>
      <c r="C51" s="2" t="s">
        <v>33</v>
      </c>
      <c r="D51" s="2" t="s">
        <v>53</v>
      </c>
      <c r="E51" s="2" t="s">
        <v>54</v>
      </c>
      <c r="F51" s="3">
        <v>45412</v>
      </c>
      <c r="G51" s="2" t="s">
        <v>59</v>
      </c>
      <c r="H51" s="2">
        <v>17</v>
      </c>
      <c r="I51" s="2">
        <v>0</v>
      </c>
      <c r="J51" s="2">
        <v>0</v>
      </c>
      <c r="K51">
        <v>1</v>
      </c>
      <c r="L51" s="2" t="s">
        <v>15</v>
      </c>
      <c r="M51" s="2" t="s">
        <v>15</v>
      </c>
      <c r="N51" s="2" t="s">
        <v>67</v>
      </c>
    </row>
    <row r="52" spans="1:14" ht="14.4" x14ac:dyDescent="0.3">
      <c r="A52" t="s">
        <v>74</v>
      </c>
      <c r="B52" t="s">
        <v>96</v>
      </c>
      <c r="C52" s="2" t="s">
        <v>11</v>
      </c>
      <c r="D52" s="2" t="s">
        <v>24</v>
      </c>
      <c r="E52" s="2" t="s">
        <v>25</v>
      </c>
      <c r="F52" s="3">
        <v>45412</v>
      </c>
      <c r="G52" s="2" t="s">
        <v>14</v>
      </c>
      <c r="H52" s="2">
        <v>19</v>
      </c>
      <c r="I52" s="2">
        <v>0</v>
      </c>
      <c r="J52" s="2">
        <v>0</v>
      </c>
      <c r="K52">
        <v>1</v>
      </c>
      <c r="L52" s="2" t="s">
        <v>15</v>
      </c>
      <c r="M52" s="2" t="s">
        <v>15</v>
      </c>
      <c r="N52" s="2" t="s">
        <v>67</v>
      </c>
    </row>
    <row r="53" spans="1:14" ht="14.4" x14ac:dyDescent="0.3">
      <c r="A53" t="s">
        <v>74</v>
      </c>
      <c r="B53" t="s">
        <v>96</v>
      </c>
      <c r="C53" s="2" t="s">
        <v>17</v>
      </c>
      <c r="D53" s="2" t="s">
        <v>53</v>
      </c>
      <c r="E53" s="2" t="s">
        <v>54</v>
      </c>
      <c r="F53" s="3">
        <v>45412</v>
      </c>
      <c r="G53" s="2" t="s">
        <v>61</v>
      </c>
      <c r="H53" s="2">
        <v>14</v>
      </c>
      <c r="I53" s="2">
        <v>0</v>
      </c>
      <c r="J53" s="2">
        <v>0</v>
      </c>
      <c r="K53">
        <v>1</v>
      </c>
      <c r="L53" s="2" t="s">
        <v>15</v>
      </c>
      <c r="M53" s="2" t="s">
        <v>15</v>
      </c>
      <c r="N53" s="2" t="s">
        <v>67</v>
      </c>
    </row>
    <row r="54" spans="1:14" ht="14.4" x14ac:dyDescent="0.3">
      <c r="A54" t="s">
        <v>79</v>
      </c>
      <c r="B54" t="s">
        <v>102</v>
      </c>
      <c r="C54" s="2" t="s">
        <v>110</v>
      </c>
      <c r="D54" s="2" t="s">
        <v>50</v>
      </c>
      <c r="E54" s="2" t="s">
        <v>36</v>
      </c>
      <c r="F54" s="3">
        <v>45382</v>
      </c>
      <c r="G54" s="2" t="s">
        <v>14</v>
      </c>
      <c r="H54" s="2">
        <v>17</v>
      </c>
      <c r="I54" s="2">
        <v>0</v>
      </c>
      <c r="J54" s="2">
        <v>0</v>
      </c>
      <c r="K54">
        <v>0</v>
      </c>
      <c r="L54" s="2" t="s">
        <v>16</v>
      </c>
      <c r="M54" s="2" t="s">
        <v>15</v>
      </c>
      <c r="N54" s="2" t="s">
        <v>67</v>
      </c>
    </row>
    <row r="55" spans="1:14" ht="14.4" x14ac:dyDescent="0.3">
      <c r="A55" t="s">
        <v>80</v>
      </c>
      <c r="B55" t="s">
        <v>102</v>
      </c>
      <c r="C55" s="2" t="s">
        <v>81</v>
      </c>
      <c r="D55" s="2" t="s">
        <v>50</v>
      </c>
      <c r="E55" s="2" t="s">
        <v>36</v>
      </c>
      <c r="F55" s="3">
        <v>45382</v>
      </c>
      <c r="G55" s="2" t="s">
        <v>14</v>
      </c>
      <c r="H55" s="2">
        <v>17</v>
      </c>
      <c r="I55" s="2">
        <v>0</v>
      </c>
      <c r="J55" s="2">
        <v>0</v>
      </c>
      <c r="K55">
        <v>0</v>
      </c>
      <c r="L55" s="2" t="s">
        <v>16</v>
      </c>
      <c r="M55" s="2" t="s">
        <v>15</v>
      </c>
      <c r="N55" s="2" t="s">
        <v>67</v>
      </c>
    </row>
    <row r="56" spans="1:14" ht="14.4" x14ac:dyDescent="0.3">
      <c r="A56" t="s">
        <v>80</v>
      </c>
      <c r="B56" t="s">
        <v>102</v>
      </c>
      <c r="C56" s="2" t="s">
        <v>52</v>
      </c>
      <c r="D56" s="2" t="s">
        <v>50</v>
      </c>
      <c r="E56" s="2" t="s">
        <v>36</v>
      </c>
      <c r="F56" s="3">
        <v>45382</v>
      </c>
      <c r="G56" s="2" t="s">
        <v>14</v>
      </c>
      <c r="H56" s="2">
        <v>17</v>
      </c>
      <c r="I56" s="2">
        <v>0</v>
      </c>
      <c r="J56" s="2">
        <v>0</v>
      </c>
      <c r="K56">
        <v>0.05</v>
      </c>
      <c r="L56" s="2" t="s">
        <v>16</v>
      </c>
      <c r="M56" s="2" t="s">
        <v>15</v>
      </c>
      <c r="N56" s="2" t="s">
        <v>67</v>
      </c>
    </row>
    <row r="57" spans="1:14" ht="14.4" x14ac:dyDescent="0.3">
      <c r="A57" t="s">
        <v>80</v>
      </c>
      <c r="B57" t="s">
        <v>102</v>
      </c>
      <c r="C57" s="2" t="s">
        <v>34</v>
      </c>
      <c r="D57" s="2" t="s">
        <v>50</v>
      </c>
      <c r="E57" s="2" t="s">
        <v>36</v>
      </c>
      <c r="F57" s="3">
        <v>45382</v>
      </c>
      <c r="G57" s="2" t="s">
        <v>14</v>
      </c>
      <c r="H57" s="2">
        <v>19</v>
      </c>
      <c r="I57" s="2">
        <v>0</v>
      </c>
      <c r="J57" s="2">
        <v>0</v>
      </c>
      <c r="K57">
        <v>0.21</v>
      </c>
      <c r="L57" s="2" t="s">
        <v>16</v>
      </c>
      <c r="M57" s="2" t="s">
        <v>15</v>
      </c>
      <c r="N57" s="2" t="s">
        <v>67</v>
      </c>
    </row>
    <row r="58" spans="1:14" ht="14.4" x14ac:dyDescent="0.3">
      <c r="A58" t="s">
        <v>80</v>
      </c>
      <c r="B58" t="s">
        <v>102</v>
      </c>
      <c r="C58" s="2" t="s">
        <v>18</v>
      </c>
      <c r="D58" s="2" t="s">
        <v>50</v>
      </c>
      <c r="E58" s="2" t="s">
        <v>36</v>
      </c>
      <c r="F58" s="3">
        <v>45382</v>
      </c>
      <c r="G58" s="2" t="s">
        <v>14</v>
      </c>
      <c r="H58" s="2">
        <v>14</v>
      </c>
      <c r="I58" s="2">
        <v>0</v>
      </c>
      <c r="J58" s="2">
        <v>0</v>
      </c>
      <c r="K58">
        <v>0.14000000000000001</v>
      </c>
      <c r="L58" s="2" t="s">
        <v>16</v>
      </c>
      <c r="M58" s="2" t="s">
        <v>15</v>
      </c>
      <c r="N58" s="2" t="s">
        <v>67</v>
      </c>
    </row>
    <row r="59" spans="1:14" ht="14.4" x14ac:dyDescent="0.3">
      <c r="A59" t="s">
        <v>73</v>
      </c>
      <c r="B59" t="s">
        <v>83</v>
      </c>
      <c r="C59" s="2" t="s">
        <v>18</v>
      </c>
      <c r="D59" s="2" t="s">
        <v>50</v>
      </c>
      <c r="E59" s="2" t="s">
        <v>36</v>
      </c>
      <c r="F59" s="3">
        <v>45473</v>
      </c>
      <c r="G59" s="2" t="s">
        <v>14</v>
      </c>
      <c r="H59" s="2">
        <v>12</v>
      </c>
      <c r="I59" s="2">
        <v>0</v>
      </c>
      <c r="J59" s="2">
        <v>0</v>
      </c>
      <c r="K59">
        <v>0</v>
      </c>
      <c r="L59" s="2" t="s">
        <v>22</v>
      </c>
      <c r="M59" s="2" t="s">
        <v>15</v>
      </c>
      <c r="N59" s="2" t="s">
        <v>67</v>
      </c>
    </row>
    <row r="60" spans="1:14" ht="14.4" x14ac:dyDescent="0.3">
      <c r="A60" t="s">
        <v>73</v>
      </c>
      <c r="B60" t="s">
        <v>83</v>
      </c>
      <c r="C60" s="2" t="s">
        <v>34</v>
      </c>
      <c r="D60" s="2" t="s">
        <v>50</v>
      </c>
      <c r="E60" s="2" t="s">
        <v>36</v>
      </c>
      <c r="F60" s="3">
        <v>45473</v>
      </c>
      <c r="G60" s="2" t="s">
        <v>14</v>
      </c>
      <c r="H60" s="2">
        <v>16</v>
      </c>
      <c r="I60" s="2">
        <v>0</v>
      </c>
      <c r="J60" s="2">
        <v>0</v>
      </c>
      <c r="K60">
        <v>0</v>
      </c>
      <c r="L60" s="2" t="s">
        <v>22</v>
      </c>
      <c r="M60" s="2" t="s">
        <v>15</v>
      </c>
      <c r="N60" s="2" t="s">
        <v>67</v>
      </c>
    </row>
    <row r="61" spans="1:14" ht="14.4" x14ac:dyDescent="0.3">
      <c r="A61" t="s">
        <v>73</v>
      </c>
      <c r="B61" t="s">
        <v>83</v>
      </c>
      <c r="C61" s="2" t="s">
        <v>110</v>
      </c>
      <c r="D61" s="2" t="s">
        <v>50</v>
      </c>
      <c r="E61" s="2" t="s">
        <v>36</v>
      </c>
      <c r="F61" s="3">
        <v>45473</v>
      </c>
      <c r="G61" s="2" t="s">
        <v>14</v>
      </c>
      <c r="H61" s="2">
        <v>17</v>
      </c>
      <c r="I61" s="2">
        <v>0</v>
      </c>
      <c r="J61" s="2">
        <v>0</v>
      </c>
      <c r="K61">
        <v>0</v>
      </c>
      <c r="L61" s="2" t="s">
        <v>22</v>
      </c>
      <c r="M61" s="2" t="s">
        <v>15</v>
      </c>
      <c r="N61" s="2" t="s">
        <v>67</v>
      </c>
    </row>
    <row r="62" spans="1:14" ht="14.4" x14ac:dyDescent="0.3">
      <c r="A62" t="s">
        <v>73</v>
      </c>
      <c r="B62" t="s">
        <v>83</v>
      </c>
      <c r="C62" s="2" t="s">
        <v>40</v>
      </c>
      <c r="D62" s="2" t="s">
        <v>50</v>
      </c>
      <c r="E62" s="2" t="s">
        <v>36</v>
      </c>
      <c r="F62" s="3">
        <v>45473</v>
      </c>
      <c r="G62" s="2" t="s">
        <v>14</v>
      </c>
      <c r="H62" s="2">
        <v>4</v>
      </c>
      <c r="I62" s="2">
        <v>0</v>
      </c>
      <c r="J62" s="2">
        <v>0</v>
      </c>
      <c r="K62">
        <v>0</v>
      </c>
      <c r="L62" s="2" t="s">
        <v>22</v>
      </c>
      <c r="M62" s="2" t="s">
        <v>15</v>
      </c>
      <c r="N62" s="2" t="s">
        <v>67</v>
      </c>
    </row>
    <row r="63" spans="1:14" ht="14.4" x14ac:dyDescent="0.3">
      <c r="A63" t="s">
        <v>73</v>
      </c>
      <c r="B63" t="s">
        <v>108</v>
      </c>
      <c r="C63" s="2" t="s">
        <v>110</v>
      </c>
      <c r="D63" s="2" t="s">
        <v>50</v>
      </c>
      <c r="E63" s="2" t="s">
        <v>36</v>
      </c>
      <c r="F63" s="3">
        <v>45473</v>
      </c>
      <c r="G63" s="2" t="s">
        <v>14</v>
      </c>
      <c r="H63" s="2">
        <v>17</v>
      </c>
      <c r="I63" s="2">
        <v>0</v>
      </c>
      <c r="J63" s="2">
        <v>0</v>
      </c>
      <c r="K63">
        <v>0</v>
      </c>
      <c r="L63" s="2" t="s">
        <v>22</v>
      </c>
      <c r="M63" s="2" t="s">
        <v>15</v>
      </c>
      <c r="N63" s="2" t="s">
        <v>67</v>
      </c>
    </row>
    <row r="64" spans="1:14" ht="14.4" x14ac:dyDescent="0.3">
      <c r="A64" t="s">
        <v>73</v>
      </c>
      <c r="B64" t="s">
        <v>108</v>
      </c>
      <c r="C64" s="2" t="s">
        <v>34</v>
      </c>
      <c r="D64" s="2" t="s">
        <v>50</v>
      </c>
      <c r="E64" s="2" t="s">
        <v>36</v>
      </c>
      <c r="F64" s="3">
        <v>45473</v>
      </c>
      <c r="G64" s="2" t="s">
        <v>14</v>
      </c>
      <c r="H64" s="2">
        <v>16</v>
      </c>
      <c r="I64" s="2">
        <v>0</v>
      </c>
      <c r="J64" s="2">
        <v>0</v>
      </c>
      <c r="K64">
        <v>0</v>
      </c>
      <c r="L64" s="2" t="s">
        <v>22</v>
      </c>
      <c r="M64" s="2" t="s">
        <v>15</v>
      </c>
      <c r="N64" s="2" t="s">
        <v>67</v>
      </c>
    </row>
    <row r="65" spans="1:14" ht="14.4" x14ac:dyDescent="0.3">
      <c r="A65" t="s">
        <v>73</v>
      </c>
      <c r="B65" t="s">
        <v>108</v>
      </c>
      <c r="C65" s="2" t="s">
        <v>40</v>
      </c>
      <c r="D65" s="2" t="s">
        <v>50</v>
      </c>
      <c r="E65" s="2" t="s">
        <v>36</v>
      </c>
      <c r="F65" s="3">
        <v>45473</v>
      </c>
      <c r="G65" s="2" t="s">
        <v>14</v>
      </c>
      <c r="H65" s="2">
        <v>4</v>
      </c>
      <c r="I65" s="2">
        <v>0</v>
      </c>
      <c r="J65" s="2">
        <v>0</v>
      </c>
      <c r="K65">
        <v>0</v>
      </c>
      <c r="L65" s="2" t="s">
        <v>22</v>
      </c>
      <c r="M65" s="2" t="s">
        <v>15</v>
      </c>
      <c r="N65" s="2" t="s">
        <v>67</v>
      </c>
    </row>
    <row r="66" spans="1:14" ht="14.4" x14ac:dyDescent="0.3">
      <c r="A66" t="s">
        <v>73</v>
      </c>
      <c r="B66" t="s">
        <v>108</v>
      </c>
      <c r="C66" s="2" t="s">
        <v>18</v>
      </c>
      <c r="D66" s="2" t="s">
        <v>50</v>
      </c>
      <c r="E66" s="2" t="s">
        <v>36</v>
      </c>
      <c r="F66" s="3">
        <v>45473</v>
      </c>
      <c r="G66" s="2" t="s">
        <v>14</v>
      </c>
      <c r="H66" s="2">
        <v>12</v>
      </c>
      <c r="I66" s="2">
        <v>0</v>
      </c>
      <c r="J66" s="2">
        <v>0</v>
      </c>
      <c r="K66">
        <v>0</v>
      </c>
      <c r="L66" s="2" t="s">
        <v>22</v>
      </c>
      <c r="M66" s="2" t="s">
        <v>15</v>
      </c>
      <c r="N66" s="2" t="s">
        <v>67</v>
      </c>
    </row>
    <row r="67" spans="1:14" ht="14.4" x14ac:dyDescent="0.3">
      <c r="A67" t="s">
        <v>73</v>
      </c>
      <c r="B67" t="s">
        <v>101</v>
      </c>
      <c r="C67" s="2" t="s">
        <v>110</v>
      </c>
      <c r="D67" s="2" t="s">
        <v>50</v>
      </c>
      <c r="E67" s="2" t="s">
        <v>36</v>
      </c>
      <c r="F67" s="3">
        <v>45473</v>
      </c>
      <c r="G67" s="2" t="s">
        <v>14</v>
      </c>
      <c r="H67" s="2">
        <v>17</v>
      </c>
      <c r="I67" s="2">
        <v>0</v>
      </c>
      <c r="J67" s="2">
        <v>0</v>
      </c>
      <c r="K67">
        <v>0</v>
      </c>
      <c r="L67" s="2" t="s">
        <v>22</v>
      </c>
      <c r="M67" s="2" t="s">
        <v>15</v>
      </c>
      <c r="N67" s="2" t="s">
        <v>67</v>
      </c>
    </row>
    <row r="68" spans="1:14" ht="14.4" x14ac:dyDescent="0.3">
      <c r="A68" t="s">
        <v>73</v>
      </c>
      <c r="B68" t="s">
        <v>101</v>
      </c>
      <c r="C68" s="2" t="s">
        <v>34</v>
      </c>
      <c r="D68" s="2" t="s">
        <v>50</v>
      </c>
      <c r="E68" s="2" t="s">
        <v>36</v>
      </c>
      <c r="F68" s="3">
        <v>45473</v>
      </c>
      <c r="G68" s="2" t="s">
        <v>14</v>
      </c>
      <c r="H68" s="2">
        <v>16</v>
      </c>
      <c r="I68" s="2">
        <v>0</v>
      </c>
      <c r="J68" s="2">
        <v>0</v>
      </c>
      <c r="K68">
        <v>0.06</v>
      </c>
      <c r="L68" s="2" t="s">
        <v>22</v>
      </c>
      <c r="M68" s="2" t="s">
        <v>15</v>
      </c>
      <c r="N68" s="2" t="s">
        <v>67</v>
      </c>
    </row>
    <row r="69" spans="1:14" ht="14.4" x14ac:dyDescent="0.3">
      <c r="A69" t="s">
        <v>73</v>
      </c>
      <c r="B69" t="s">
        <v>101</v>
      </c>
      <c r="C69" s="2" t="s">
        <v>40</v>
      </c>
      <c r="D69" s="2" t="s">
        <v>50</v>
      </c>
      <c r="E69" s="2" t="s">
        <v>36</v>
      </c>
      <c r="F69" s="3">
        <v>45473</v>
      </c>
      <c r="G69" s="2" t="s">
        <v>14</v>
      </c>
      <c r="H69" s="2">
        <v>4</v>
      </c>
      <c r="I69" s="2">
        <v>0</v>
      </c>
      <c r="J69" s="2">
        <v>0</v>
      </c>
      <c r="K69">
        <v>0</v>
      </c>
      <c r="L69" s="2" t="s">
        <v>22</v>
      </c>
      <c r="M69" s="2" t="s">
        <v>15</v>
      </c>
      <c r="N69" s="2" t="s">
        <v>67</v>
      </c>
    </row>
    <row r="70" spans="1:14" ht="14.4" x14ac:dyDescent="0.3">
      <c r="A70" t="s">
        <v>73</v>
      </c>
      <c r="B70" t="s">
        <v>101</v>
      </c>
      <c r="C70" s="2" t="s">
        <v>18</v>
      </c>
      <c r="D70" s="2" t="s">
        <v>50</v>
      </c>
      <c r="E70" s="2" t="s">
        <v>36</v>
      </c>
      <c r="F70" s="3">
        <v>45473</v>
      </c>
      <c r="G70" s="2" t="s">
        <v>14</v>
      </c>
      <c r="H70" s="2">
        <v>12</v>
      </c>
      <c r="I70" s="2">
        <v>0</v>
      </c>
      <c r="J70" s="2">
        <v>0</v>
      </c>
      <c r="K70">
        <v>0</v>
      </c>
      <c r="L70" s="2" t="s">
        <v>22</v>
      </c>
      <c r="M70" s="2" t="s">
        <v>15</v>
      </c>
      <c r="N70" s="2" t="s">
        <v>67</v>
      </c>
    </row>
    <row r="71" spans="1:14" ht="14.4" x14ac:dyDescent="0.3">
      <c r="A71" t="s">
        <v>73</v>
      </c>
      <c r="B71" t="s">
        <v>84</v>
      </c>
      <c r="C71" s="2" t="s">
        <v>110</v>
      </c>
      <c r="D71" s="2" t="s">
        <v>50</v>
      </c>
      <c r="E71" s="2" t="s">
        <v>36</v>
      </c>
      <c r="F71" s="3">
        <v>45473</v>
      </c>
      <c r="G71" s="2" t="s">
        <v>14</v>
      </c>
      <c r="H71" s="2">
        <v>17</v>
      </c>
      <c r="I71" s="2">
        <v>0</v>
      </c>
      <c r="J71" s="2">
        <v>0</v>
      </c>
      <c r="K71">
        <v>0</v>
      </c>
      <c r="L71" s="2" t="s">
        <v>22</v>
      </c>
      <c r="M71" s="2" t="s">
        <v>15</v>
      </c>
      <c r="N71" s="2" t="s">
        <v>67</v>
      </c>
    </row>
    <row r="72" spans="1:14" ht="14.4" x14ac:dyDescent="0.3">
      <c r="A72" t="s">
        <v>73</v>
      </c>
      <c r="B72" t="s">
        <v>84</v>
      </c>
      <c r="C72" s="2" t="s">
        <v>34</v>
      </c>
      <c r="D72" s="2" t="s">
        <v>50</v>
      </c>
      <c r="E72" s="2" t="s">
        <v>36</v>
      </c>
      <c r="F72" s="3">
        <v>45473</v>
      </c>
      <c r="G72" s="2" t="s">
        <v>14</v>
      </c>
      <c r="H72" s="2">
        <v>16</v>
      </c>
      <c r="I72" s="2">
        <v>0</v>
      </c>
      <c r="J72" s="2">
        <v>0</v>
      </c>
      <c r="K72">
        <v>0</v>
      </c>
      <c r="L72" s="2" t="s">
        <v>22</v>
      </c>
      <c r="M72" s="2" t="s">
        <v>15</v>
      </c>
      <c r="N72" s="2" t="s">
        <v>67</v>
      </c>
    </row>
    <row r="73" spans="1:14" ht="14.4" x14ac:dyDescent="0.3">
      <c r="A73" t="s">
        <v>73</v>
      </c>
      <c r="B73" t="s">
        <v>84</v>
      </c>
      <c r="C73" s="2" t="s">
        <v>40</v>
      </c>
      <c r="D73" s="2" t="s">
        <v>50</v>
      </c>
      <c r="E73" s="2" t="s">
        <v>36</v>
      </c>
      <c r="F73" s="3">
        <v>45473</v>
      </c>
      <c r="G73" s="2" t="s">
        <v>14</v>
      </c>
      <c r="H73" s="2">
        <v>4</v>
      </c>
      <c r="I73" s="2">
        <v>0</v>
      </c>
      <c r="J73" s="2">
        <v>0</v>
      </c>
      <c r="K73">
        <v>0</v>
      </c>
      <c r="L73" s="2" t="s">
        <v>22</v>
      </c>
      <c r="M73" s="2" t="s">
        <v>15</v>
      </c>
      <c r="N73" s="2" t="s">
        <v>67</v>
      </c>
    </row>
    <row r="74" spans="1:14" ht="14.4" x14ac:dyDescent="0.3">
      <c r="A74" t="s">
        <v>73</v>
      </c>
      <c r="B74" t="s">
        <v>84</v>
      </c>
      <c r="C74" s="2" t="s">
        <v>18</v>
      </c>
      <c r="D74" s="2" t="s">
        <v>50</v>
      </c>
      <c r="E74" s="2" t="s">
        <v>36</v>
      </c>
      <c r="F74" s="3">
        <v>45473</v>
      </c>
      <c r="G74" s="2" t="s">
        <v>14</v>
      </c>
      <c r="H74" s="2">
        <v>12</v>
      </c>
      <c r="I74" s="2">
        <v>0</v>
      </c>
      <c r="J74" s="2">
        <v>0</v>
      </c>
      <c r="K74">
        <v>0</v>
      </c>
      <c r="L74" s="2" t="s">
        <v>22</v>
      </c>
      <c r="M74" s="2" t="s">
        <v>15</v>
      </c>
      <c r="N74" s="2" t="s">
        <v>67</v>
      </c>
    </row>
    <row r="75" spans="1:14" ht="14.4" x14ac:dyDescent="0.3">
      <c r="A75" t="s">
        <v>73</v>
      </c>
      <c r="B75" t="s">
        <v>85</v>
      </c>
      <c r="C75" s="2" t="s">
        <v>18</v>
      </c>
      <c r="D75" s="2" t="s">
        <v>50</v>
      </c>
      <c r="E75" s="2" t="s">
        <v>36</v>
      </c>
      <c r="F75" s="3">
        <v>45473</v>
      </c>
      <c r="G75" s="2" t="s">
        <v>14</v>
      </c>
      <c r="H75" s="2">
        <v>12</v>
      </c>
      <c r="I75" s="2">
        <v>0</v>
      </c>
      <c r="J75" s="2">
        <v>0</v>
      </c>
      <c r="K75">
        <v>0</v>
      </c>
      <c r="L75" s="2" t="s">
        <v>22</v>
      </c>
      <c r="M75" s="2" t="s">
        <v>15</v>
      </c>
      <c r="N75" s="2" t="s">
        <v>67</v>
      </c>
    </row>
    <row r="76" spans="1:14" ht="14.4" x14ac:dyDescent="0.3">
      <c r="A76" t="s">
        <v>73</v>
      </c>
      <c r="B76" t="s">
        <v>85</v>
      </c>
      <c r="C76" s="2" t="s">
        <v>110</v>
      </c>
      <c r="D76" s="2" t="s">
        <v>50</v>
      </c>
      <c r="E76" s="2" t="s">
        <v>36</v>
      </c>
      <c r="F76" s="3">
        <v>45473</v>
      </c>
      <c r="G76" s="2" t="s">
        <v>14</v>
      </c>
      <c r="H76" s="2">
        <v>17</v>
      </c>
      <c r="I76" s="2">
        <v>0</v>
      </c>
      <c r="J76" s="2">
        <v>0</v>
      </c>
      <c r="K76">
        <v>0</v>
      </c>
      <c r="L76" s="2" t="s">
        <v>22</v>
      </c>
      <c r="M76" s="2" t="s">
        <v>15</v>
      </c>
      <c r="N76" s="2" t="s">
        <v>67</v>
      </c>
    </row>
    <row r="77" spans="1:14" ht="14.4" x14ac:dyDescent="0.3">
      <c r="A77" t="s">
        <v>73</v>
      </c>
      <c r="B77" t="s">
        <v>85</v>
      </c>
      <c r="C77" s="2" t="s">
        <v>34</v>
      </c>
      <c r="D77" s="2" t="s">
        <v>50</v>
      </c>
      <c r="E77" s="2" t="s">
        <v>36</v>
      </c>
      <c r="F77" s="3">
        <v>45473</v>
      </c>
      <c r="G77" s="2" t="s">
        <v>14</v>
      </c>
      <c r="H77" s="2">
        <v>16</v>
      </c>
      <c r="I77" s="2">
        <v>0</v>
      </c>
      <c r="J77" s="2">
        <v>0</v>
      </c>
      <c r="K77">
        <v>0</v>
      </c>
      <c r="L77" s="2" t="s">
        <v>22</v>
      </c>
      <c r="M77" s="2" t="s">
        <v>15</v>
      </c>
      <c r="N77" s="2" t="s">
        <v>67</v>
      </c>
    </row>
    <row r="78" spans="1:14" ht="14.4" x14ac:dyDescent="0.3">
      <c r="A78" t="s">
        <v>73</v>
      </c>
      <c r="B78" t="s">
        <v>85</v>
      </c>
      <c r="C78" s="2" t="s">
        <v>56</v>
      </c>
      <c r="D78" s="2" t="s">
        <v>50</v>
      </c>
      <c r="E78" s="2" t="s">
        <v>36</v>
      </c>
      <c r="F78" s="3">
        <v>45473</v>
      </c>
      <c r="G78" s="2" t="s">
        <v>14</v>
      </c>
      <c r="H78" s="2">
        <v>4</v>
      </c>
      <c r="I78" s="2">
        <v>0</v>
      </c>
      <c r="J78" s="2">
        <v>0</v>
      </c>
      <c r="K78">
        <v>0</v>
      </c>
      <c r="L78" s="2" t="s">
        <v>22</v>
      </c>
      <c r="M78" s="2" t="s">
        <v>15</v>
      </c>
      <c r="N78" s="2" t="s">
        <v>67</v>
      </c>
    </row>
    <row r="79" spans="1:14" ht="14.4" x14ac:dyDescent="0.3">
      <c r="A79" t="s">
        <v>73</v>
      </c>
      <c r="B79" t="s">
        <v>109</v>
      </c>
      <c r="C79" s="2" t="s">
        <v>18</v>
      </c>
      <c r="D79" s="2" t="s">
        <v>50</v>
      </c>
      <c r="E79" s="2" t="s">
        <v>36</v>
      </c>
      <c r="F79" s="3">
        <v>45473</v>
      </c>
      <c r="G79" s="2" t="s">
        <v>14</v>
      </c>
      <c r="H79" s="2">
        <v>12</v>
      </c>
      <c r="I79" s="2">
        <v>0</v>
      </c>
      <c r="J79" s="2">
        <v>0</v>
      </c>
      <c r="K79">
        <v>0</v>
      </c>
      <c r="L79" s="2" t="s">
        <v>22</v>
      </c>
      <c r="M79" s="2" t="s">
        <v>15</v>
      </c>
      <c r="N79" s="2" t="s">
        <v>67</v>
      </c>
    </row>
    <row r="80" spans="1:14" ht="14.4" x14ac:dyDescent="0.3">
      <c r="A80" t="s">
        <v>73</v>
      </c>
      <c r="B80" t="s">
        <v>109</v>
      </c>
      <c r="C80" s="2" t="s">
        <v>34</v>
      </c>
      <c r="D80" s="2" t="s">
        <v>50</v>
      </c>
      <c r="E80" s="2" t="s">
        <v>36</v>
      </c>
      <c r="F80" s="3">
        <v>45473</v>
      </c>
      <c r="G80" s="2" t="s">
        <v>14</v>
      </c>
      <c r="H80" s="2">
        <v>16</v>
      </c>
      <c r="I80" s="2">
        <v>0</v>
      </c>
      <c r="J80" s="2">
        <v>0</v>
      </c>
      <c r="K80">
        <v>0</v>
      </c>
      <c r="L80" s="2" t="s">
        <v>22</v>
      </c>
      <c r="M80" s="2" t="s">
        <v>15</v>
      </c>
      <c r="N80" s="2" t="s">
        <v>67</v>
      </c>
    </row>
    <row r="81" spans="1:14" ht="14.4" x14ac:dyDescent="0.3">
      <c r="A81" t="s">
        <v>73</v>
      </c>
      <c r="B81" t="s">
        <v>109</v>
      </c>
      <c r="C81" s="2" t="s">
        <v>110</v>
      </c>
      <c r="D81" s="2" t="s">
        <v>50</v>
      </c>
      <c r="E81" s="2" t="s">
        <v>36</v>
      </c>
      <c r="F81" s="3">
        <v>45473</v>
      </c>
      <c r="G81" s="2" t="s">
        <v>14</v>
      </c>
      <c r="H81" s="2">
        <v>17</v>
      </c>
      <c r="I81" s="2">
        <v>0</v>
      </c>
      <c r="J81" s="2">
        <v>0</v>
      </c>
      <c r="K81">
        <v>0</v>
      </c>
      <c r="L81" s="2" t="s">
        <v>22</v>
      </c>
      <c r="M81" s="2" t="s">
        <v>15</v>
      </c>
      <c r="N81" s="2" t="s">
        <v>67</v>
      </c>
    </row>
    <row r="82" spans="1:14" ht="14.4" x14ac:dyDescent="0.3">
      <c r="A82" t="s">
        <v>73</v>
      </c>
      <c r="B82" t="s">
        <v>109</v>
      </c>
      <c r="C82" s="2" t="s">
        <v>40</v>
      </c>
      <c r="D82" s="2" t="s">
        <v>50</v>
      </c>
      <c r="E82" s="2" t="s">
        <v>36</v>
      </c>
      <c r="F82" s="3">
        <v>45473</v>
      </c>
      <c r="G82" s="2" t="s">
        <v>14</v>
      </c>
      <c r="H82" s="2">
        <v>4</v>
      </c>
      <c r="I82" s="2">
        <v>0</v>
      </c>
      <c r="J82" s="2">
        <v>0</v>
      </c>
      <c r="K82">
        <v>0</v>
      </c>
      <c r="L82" s="2" t="s">
        <v>22</v>
      </c>
      <c r="M82" s="2" t="s">
        <v>15</v>
      </c>
      <c r="N82" s="2" t="s">
        <v>67</v>
      </c>
    </row>
    <row r="83" spans="1:14" ht="14.4" x14ac:dyDescent="0.3">
      <c r="A83" t="s">
        <v>76</v>
      </c>
      <c r="B83" t="s">
        <v>86</v>
      </c>
      <c r="C83" s="2" t="s">
        <v>110</v>
      </c>
      <c r="D83" s="2" t="s">
        <v>53</v>
      </c>
      <c r="E83" s="2" t="s">
        <v>54</v>
      </c>
      <c r="F83" s="3">
        <v>45380</v>
      </c>
      <c r="G83" s="2" t="s">
        <v>60</v>
      </c>
      <c r="H83" s="2">
        <v>17</v>
      </c>
      <c r="I83" s="2">
        <v>0</v>
      </c>
      <c r="J83" s="2">
        <v>0</v>
      </c>
      <c r="K83">
        <v>1</v>
      </c>
      <c r="L83" s="2" t="s">
        <v>15</v>
      </c>
      <c r="M83" s="2" t="s">
        <v>15</v>
      </c>
      <c r="N83" s="2" t="s">
        <v>67</v>
      </c>
    </row>
    <row r="84" spans="1:14" ht="14.4" x14ac:dyDescent="0.3">
      <c r="A84" t="s">
        <v>76</v>
      </c>
      <c r="B84" t="s">
        <v>86</v>
      </c>
      <c r="C84" s="2" t="s">
        <v>11</v>
      </c>
      <c r="D84" s="2" t="s">
        <v>24</v>
      </c>
      <c r="E84" s="2" t="s">
        <v>25</v>
      </c>
      <c r="F84" s="3">
        <v>45473</v>
      </c>
      <c r="G84" s="2" t="s">
        <v>14</v>
      </c>
      <c r="H84" s="2">
        <v>19</v>
      </c>
      <c r="I84" s="2">
        <v>0</v>
      </c>
      <c r="J84" s="2">
        <v>0</v>
      </c>
      <c r="K84">
        <v>1</v>
      </c>
      <c r="L84" s="2" t="s">
        <v>15</v>
      </c>
      <c r="M84" s="2" t="s">
        <v>15</v>
      </c>
      <c r="N84" s="2" t="s">
        <v>67</v>
      </c>
    </row>
    <row r="85" spans="1:14" ht="14.4" x14ac:dyDescent="0.3">
      <c r="A85" t="s">
        <v>76</v>
      </c>
      <c r="B85" t="s">
        <v>86</v>
      </c>
      <c r="C85" s="2" t="s">
        <v>18</v>
      </c>
      <c r="D85" s="2" t="s">
        <v>53</v>
      </c>
      <c r="E85" s="2" t="s">
        <v>54</v>
      </c>
      <c r="F85" s="3">
        <v>45473</v>
      </c>
      <c r="G85" s="2" t="s">
        <v>63</v>
      </c>
      <c r="H85" s="2">
        <v>14</v>
      </c>
      <c r="I85" s="2">
        <v>0</v>
      </c>
      <c r="J85" s="2">
        <v>0</v>
      </c>
      <c r="K85">
        <v>1</v>
      </c>
      <c r="L85" s="2" t="s">
        <v>15</v>
      </c>
      <c r="M85" s="2" t="s">
        <v>15</v>
      </c>
      <c r="N85" s="2" t="s">
        <v>67</v>
      </c>
    </row>
    <row r="86" spans="1:14" ht="14.4" x14ac:dyDescent="0.3">
      <c r="A86" t="s">
        <v>76</v>
      </c>
      <c r="B86" t="s">
        <v>87</v>
      </c>
      <c r="C86" s="2" t="s">
        <v>110</v>
      </c>
      <c r="D86" s="2" t="s">
        <v>53</v>
      </c>
      <c r="E86" s="2" t="s">
        <v>54</v>
      </c>
      <c r="F86" s="3">
        <v>45380</v>
      </c>
      <c r="G86" s="2" t="s">
        <v>60</v>
      </c>
      <c r="H86" s="2">
        <v>17</v>
      </c>
      <c r="I86" s="2">
        <v>0</v>
      </c>
      <c r="J86" s="2">
        <v>0</v>
      </c>
      <c r="K86">
        <v>1</v>
      </c>
      <c r="L86" s="2" t="s">
        <v>15</v>
      </c>
      <c r="M86" s="2" t="s">
        <v>15</v>
      </c>
      <c r="N86" s="2" t="s">
        <v>67</v>
      </c>
    </row>
    <row r="87" spans="1:14" ht="14.4" x14ac:dyDescent="0.3">
      <c r="A87" t="s">
        <v>76</v>
      </c>
      <c r="B87" t="s">
        <v>87</v>
      </c>
      <c r="C87" s="2" t="s">
        <v>11</v>
      </c>
      <c r="D87" s="2" t="s">
        <v>24</v>
      </c>
      <c r="E87" s="2" t="s">
        <v>25</v>
      </c>
      <c r="F87" s="3">
        <v>45473</v>
      </c>
      <c r="G87" s="2" t="s">
        <v>14</v>
      </c>
      <c r="H87" s="2">
        <v>19</v>
      </c>
      <c r="I87" s="2">
        <v>0</v>
      </c>
      <c r="J87" s="2">
        <v>0</v>
      </c>
      <c r="K87">
        <v>1</v>
      </c>
      <c r="L87" s="2" t="s">
        <v>15</v>
      </c>
      <c r="M87" s="2" t="s">
        <v>15</v>
      </c>
      <c r="N87" s="2" t="s">
        <v>67</v>
      </c>
    </row>
    <row r="88" spans="1:14" ht="14.4" x14ac:dyDescent="0.3">
      <c r="A88" t="s">
        <v>76</v>
      </c>
      <c r="B88" t="s">
        <v>87</v>
      </c>
      <c r="C88" s="2" t="s">
        <v>18</v>
      </c>
      <c r="D88" s="2" t="s">
        <v>53</v>
      </c>
      <c r="E88" s="2" t="s">
        <v>54</v>
      </c>
      <c r="F88" s="3">
        <v>45473</v>
      </c>
      <c r="G88" s="2" t="s">
        <v>63</v>
      </c>
      <c r="H88" s="2">
        <v>14</v>
      </c>
      <c r="I88" s="2">
        <v>0</v>
      </c>
      <c r="J88" s="2">
        <v>0</v>
      </c>
      <c r="K88">
        <v>1</v>
      </c>
      <c r="L88" s="2" t="s">
        <v>15</v>
      </c>
      <c r="M88" s="2" t="s">
        <v>15</v>
      </c>
      <c r="N88" s="2" t="s">
        <v>67</v>
      </c>
    </row>
    <row r="89" spans="1:14" ht="14.4" x14ac:dyDescent="0.3">
      <c r="A89" t="s">
        <v>76</v>
      </c>
      <c r="B89" t="s">
        <v>88</v>
      </c>
      <c r="C89" s="2" t="s">
        <v>110</v>
      </c>
      <c r="D89" s="2" t="s">
        <v>53</v>
      </c>
      <c r="E89" s="2" t="s">
        <v>54</v>
      </c>
      <c r="F89" s="3">
        <v>45380</v>
      </c>
      <c r="G89" s="2" t="s">
        <v>60</v>
      </c>
      <c r="H89" s="2">
        <v>17</v>
      </c>
      <c r="I89" s="2">
        <v>0</v>
      </c>
      <c r="J89" s="2">
        <v>0</v>
      </c>
      <c r="K89">
        <v>1</v>
      </c>
      <c r="L89" s="2" t="s">
        <v>15</v>
      </c>
      <c r="M89" s="2" t="s">
        <v>15</v>
      </c>
      <c r="N89" s="2" t="s">
        <v>67</v>
      </c>
    </row>
    <row r="90" spans="1:14" ht="14.4" x14ac:dyDescent="0.3">
      <c r="A90" t="s">
        <v>76</v>
      </c>
      <c r="B90" t="s">
        <v>88</v>
      </c>
      <c r="C90" s="2" t="s">
        <v>11</v>
      </c>
      <c r="D90" s="2" t="s">
        <v>24</v>
      </c>
      <c r="E90" s="2" t="s">
        <v>25</v>
      </c>
      <c r="F90" s="3">
        <v>45473</v>
      </c>
      <c r="G90" s="2" t="s">
        <v>14</v>
      </c>
      <c r="H90" s="2">
        <v>19</v>
      </c>
      <c r="I90" s="2">
        <v>0</v>
      </c>
      <c r="J90" s="2">
        <v>0</v>
      </c>
      <c r="K90">
        <v>1</v>
      </c>
      <c r="L90" s="2" t="s">
        <v>15</v>
      </c>
      <c r="M90" s="2" t="s">
        <v>15</v>
      </c>
      <c r="N90" s="2" t="s">
        <v>67</v>
      </c>
    </row>
    <row r="91" spans="1:14" ht="14.4" x14ac:dyDescent="0.3">
      <c r="A91" t="s">
        <v>76</v>
      </c>
      <c r="B91" t="s">
        <v>88</v>
      </c>
      <c r="C91" s="2" t="s">
        <v>18</v>
      </c>
      <c r="D91" s="2" t="s">
        <v>53</v>
      </c>
      <c r="E91" s="2" t="s">
        <v>54</v>
      </c>
      <c r="F91" s="3">
        <v>45473</v>
      </c>
      <c r="G91" s="2" t="s">
        <v>63</v>
      </c>
      <c r="H91" s="2">
        <v>14</v>
      </c>
      <c r="I91" s="2">
        <v>0</v>
      </c>
      <c r="J91" s="2">
        <v>0</v>
      </c>
      <c r="K91">
        <v>1</v>
      </c>
      <c r="L91" s="2" t="s">
        <v>15</v>
      </c>
      <c r="M91" s="2" t="s">
        <v>15</v>
      </c>
      <c r="N91" s="2" t="s">
        <v>67</v>
      </c>
    </row>
    <row r="92" spans="1:14" ht="14.4" x14ac:dyDescent="0.3">
      <c r="A92" t="s">
        <v>76</v>
      </c>
      <c r="B92" t="s">
        <v>89</v>
      </c>
      <c r="C92" s="2" t="s">
        <v>110</v>
      </c>
      <c r="D92" s="2" t="s">
        <v>53</v>
      </c>
      <c r="E92" s="2" t="s">
        <v>54</v>
      </c>
      <c r="F92" s="3">
        <v>45380</v>
      </c>
      <c r="G92" s="2" t="s">
        <v>60</v>
      </c>
      <c r="H92" s="2">
        <v>17</v>
      </c>
      <c r="I92" s="2">
        <v>0</v>
      </c>
      <c r="J92" s="2">
        <v>0</v>
      </c>
      <c r="K92">
        <v>1</v>
      </c>
      <c r="L92" s="2" t="s">
        <v>15</v>
      </c>
      <c r="M92" s="2" t="s">
        <v>15</v>
      </c>
      <c r="N92" s="2" t="s">
        <v>67</v>
      </c>
    </row>
    <row r="93" spans="1:14" ht="14.4" x14ac:dyDescent="0.3">
      <c r="A93" t="s">
        <v>76</v>
      </c>
      <c r="B93" t="s">
        <v>89</v>
      </c>
      <c r="C93" s="2" t="s">
        <v>11</v>
      </c>
      <c r="D93" s="2" t="s">
        <v>24</v>
      </c>
      <c r="E93" s="2" t="s">
        <v>25</v>
      </c>
      <c r="F93" s="3">
        <v>45473</v>
      </c>
      <c r="G93" s="2" t="s">
        <v>14</v>
      </c>
      <c r="H93" s="2">
        <v>19</v>
      </c>
      <c r="I93" s="2">
        <v>0</v>
      </c>
      <c r="J93" s="2">
        <v>0</v>
      </c>
      <c r="K93">
        <v>1</v>
      </c>
      <c r="L93" s="2" t="s">
        <v>15</v>
      </c>
      <c r="M93" s="2" t="s">
        <v>15</v>
      </c>
      <c r="N93" s="2" t="s">
        <v>67</v>
      </c>
    </row>
    <row r="94" spans="1:14" ht="14.4" x14ac:dyDescent="0.3">
      <c r="A94" t="s">
        <v>76</v>
      </c>
      <c r="B94" t="s">
        <v>89</v>
      </c>
      <c r="C94" s="2" t="s">
        <v>18</v>
      </c>
      <c r="D94" s="2" t="s">
        <v>53</v>
      </c>
      <c r="E94" s="2" t="s">
        <v>54</v>
      </c>
      <c r="F94" s="3">
        <v>45473</v>
      </c>
      <c r="G94" s="2" t="s">
        <v>63</v>
      </c>
      <c r="H94" s="2">
        <v>14</v>
      </c>
      <c r="I94" s="2">
        <v>0</v>
      </c>
      <c r="J94" s="2">
        <v>0</v>
      </c>
      <c r="K94">
        <v>1</v>
      </c>
      <c r="L94" s="2" t="s">
        <v>15</v>
      </c>
      <c r="M94" s="2" t="s">
        <v>15</v>
      </c>
      <c r="N94" s="2" t="s">
        <v>67</v>
      </c>
    </row>
    <row r="95" spans="1:14" ht="14.4" x14ac:dyDescent="0.3">
      <c r="A95" t="s">
        <v>77</v>
      </c>
      <c r="B95" t="s">
        <v>82</v>
      </c>
      <c r="C95" s="2" t="s">
        <v>34</v>
      </c>
      <c r="D95" s="2" t="s">
        <v>12</v>
      </c>
      <c r="E95" s="2" t="s">
        <v>21</v>
      </c>
      <c r="F95" s="3">
        <v>45412</v>
      </c>
      <c r="G95" s="2" t="s">
        <v>14</v>
      </c>
      <c r="H95" s="2">
        <v>8</v>
      </c>
      <c r="I95" s="2">
        <v>3</v>
      </c>
      <c r="J95" s="2">
        <v>0</v>
      </c>
      <c r="K95">
        <v>0</v>
      </c>
      <c r="L95" s="2" t="s">
        <v>15</v>
      </c>
      <c r="M95" s="2" t="s">
        <v>22</v>
      </c>
      <c r="N95" s="2" t="s">
        <v>67</v>
      </c>
    </row>
    <row r="96" spans="1:14" ht="14.4" x14ac:dyDescent="0.3">
      <c r="A96" t="s">
        <v>77</v>
      </c>
      <c r="B96" t="s">
        <v>82</v>
      </c>
      <c r="C96" s="2" t="s">
        <v>17</v>
      </c>
      <c r="D96" s="2" t="s">
        <v>28</v>
      </c>
      <c r="E96" s="2" t="s">
        <v>21</v>
      </c>
      <c r="F96" s="3">
        <v>45412</v>
      </c>
      <c r="G96" s="2" t="s">
        <v>14</v>
      </c>
      <c r="H96" s="2">
        <v>12</v>
      </c>
      <c r="I96" s="2">
        <v>12</v>
      </c>
      <c r="J96" s="2">
        <v>0</v>
      </c>
      <c r="K96">
        <v>0</v>
      </c>
      <c r="L96" s="2" t="s">
        <v>22</v>
      </c>
      <c r="M96" s="2" t="s">
        <v>22</v>
      </c>
      <c r="N96" s="2" t="s">
        <v>67</v>
      </c>
    </row>
    <row r="97" spans="1:14" ht="14.4" x14ac:dyDescent="0.3">
      <c r="A97" t="s">
        <v>77</v>
      </c>
      <c r="B97" t="s">
        <v>82</v>
      </c>
      <c r="C97" s="2" t="s">
        <v>30</v>
      </c>
      <c r="D97" s="2" t="s">
        <v>28</v>
      </c>
      <c r="E97" s="2" t="s">
        <v>21</v>
      </c>
      <c r="F97" s="3">
        <v>45473</v>
      </c>
      <c r="G97" s="2" t="s">
        <v>14</v>
      </c>
      <c r="H97" s="2">
        <v>0</v>
      </c>
      <c r="I97" s="2">
        <v>0</v>
      </c>
      <c r="J97" s="2">
        <v>0</v>
      </c>
      <c r="K97">
        <v>0</v>
      </c>
      <c r="L97" s="2" t="s">
        <v>22</v>
      </c>
      <c r="M97" s="2" t="s">
        <v>22</v>
      </c>
      <c r="N97" s="2" t="s">
        <v>67</v>
      </c>
    </row>
    <row r="98" spans="1:14" ht="14.4" x14ac:dyDescent="0.3">
      <c r="A98" t="s">
        <v>72</v>
      </c>
      <c r="B98" t="s">
        <v>90</v>
      </c>
      <c r="C98" s="2" t="s">
        <v>23</v>
      </c>
      <c r="D98" s="2" t="s">
        <v>24</v>
      </c>
      <c r="E98" s="2" t="s">
        <v>25</v>
      </c>
      <c r="F98" s="3">
        <v>45382</v>
      </c>
      <c r="G98" s="2" t="s">
        <v>14</v>
      </c>
      <c r="H98" s="2">
        <v>20</v>
      </c>
      <c r="I98" s="2">
        <v>6</v>
      </c>
      <c r="J98" s="2">
        <v>6</v>
      </c>
      <c r="K98">
        <v>1</v>
      </c>
      <c r="L98" s="2" t="s">
        <v>15</v>
      </c>
      <c r="M98" s="2" t="s">
        <v>15</v>
      </c>
      <c r="N98" s="2" t="s">
        <v>67</v>
      </c>
    </row>
    <row r="99" spans="1:14" ht="14.4" x14ac:dyDescent="0.3">
      <c r="A99" t="s">
        <v>72</v>
      </c>
      <c r="B99" t="s">
        <v>90</v>
      </c>
      <c r="C99" s="2" t="s">
        <v>56</v>
      </c>
      <c r="D99" s="2" t="s">
        <v>12</v>
      </c>
      <c r="E99" s="2" t="s">
        <v>21</v>
      </c>
      <c r="F99" s="3">
        <v>45504</v>
      </c>
      <c r="G99" s="2" t="s">
        <v>14</v>
      </c>
      <c r="H99" s="2">
        <v>4</v>
      </c>
      <c r="I99" s="2">
        <v>2</v>
      </c>
      <c r="J99" s="2">
        <v>1</v>
      </c>
      <c r="K99">
        <v>0.75</v>
      </c>
      <c r="L99" s="2" t="s">
        <v>15</v>
      </c>
      <c r="M99" s="2" t="s">
        <v>22</v>
      </c>
      <c r="N99" s="2" t="s">
        <v>67</v>
      </c>
    </row>
    <row r="100" spans="1:14" ht="14.4" x14ac:dyDescent="0.3">
      <c r="A100" t="s">
        <v>72</v>
      </c>
      <c r="B100" t="s">
        <v>90</v>
      </c>
      <c r="C100" s="2" t="s">
        <v>18</v>
      </c>
      <c r="D100" s="2" t="s">
        <v>12</v>
      </c>
      <c r="E100" s="2" t="s">
        <v>21</v>
      </c>
      <c r="F100" s="3">
        <v>45504</v>
      </c>
      <c r="G100" s="2" t="s">
        <v>14</v>
      </c>
      <c r="H100" s="2">
        <v>12</v>
      </c>
      <c r="I100" s="2">
        <v>12</v>
      </c>
      <c r="J100" s="2">
        <v>8</v>
      </c>
      <c r="K100">
        <v>0.66</v>
      </c>
      <c r="L100" s="2" t="s">
        <v>22</v>
      </c>
      <c r="M100" s="2" t="s">
        <v>22</v>
      </c>
      <c r="N100" s="2" t="s">
        <v>67</v>
      </c>
    </row>
    <row r="101" spans="1:14" ht="14.4" x14ac:dyDescent="0.3">
      <c r="A101" t="s">
        <v>72</v>
      </c>
      <c r="B101" t="s">
        <v>90</v>
      </c>
      <c r="C101" s="2" t="s">
        <v>11</v>
      </c>
      <c r="D101" s="2" t="s">
        <v>12</v>
      </c>
      <c r="E101" s="2" t="s">
        <v>21</v>
      </c>
      <c r="F101" s="3">
        <v>45504</v>
      </c>
      <c r="G101" s="2" t="s">
        <v>14</v>
      </c>
      <c r="H101" s="2">
        <v>8</v>
      </c>
      <c r="I101" s="2">
        <v>3</v>
      </c>
      <c r="J101" s="2">
        <v>3</v>
      </c>
      <c r="K101">
        <v>0.75</v>
      </c>
      <c r="L101" s="2" t="s">
        <v>22</v>
      </c>
      <c r="M101" s="2" t="s">
        <v>22</v>
      </c>
      <c r="N101" s="2" t="s">
        <v>67</v>
      </c>
    </row>
    <row r="102" spans="1:14" ht="14.4" x14ac:dyDescent="0.3">
      <c r="A102" t="s">
        <v>75</v>
      </c>
      <c r="B102" t="s">
        <v>91</v>
      </c>
      <c r="C102" s="2" t="s">
        <v>34</v>
      </c>
      <c r="D102" s="2" t="s">
        <v>53</v>
      </c>
      <c r="E102" s="2" t="s">
        <v>54</v>
      </c>
      <c r="F102" s="3">
        <v>45626</v>
      </c>
      <c r="G102" s="2" t="s">
        <v>68</v>
      </c>
      <c r="H102" s="2">
        <v>8</v>
      </c>
      <c r="I102" s="2">
        <v>3</v>
      </c>
      <c r="J102" s="2">
        <v>3</v>
      </c>
      <c r="K102">
        <v>1</v>
      </c>
      <c r="L102" s="2" t="s">
        <v>15</v>
      </c>
      <c r="M102" s="2" t="s">
        <v>15</v>
      </c>
      <c r="N102" s="2" t="s">
        <v>67</v>
      </c>
    </row>
    <row r="103" spans="1:14" ht="14.4" x14ac:dyDescent="0.3">
      <c r="A103" t="s">
        <v>75</v>
      </c>
      <c r="B103" t="s">
        <v>91</v>
      </c>
      <c r="C103" s="2" t="s">
        <v>40</v>
      </c>
      <c r="D103" s="2" t="s">
        <v>53</v>
      </c>
      <c r="E103" s="2" t="s">
        <v>54</v>
      </c>
      <c r="F103" s="3">
        <v>45626</v>
      </c>
      <c r="G103" s="2" t="s">
        <v>68</v>
      </c>
      <c r="H103" s="2">
        <v>4</v>
      </c>
      <c r="I103" s="2">
        <v>2</v>
      </c>
      <c r="J103" s="2">
        <v>2</v>
      </c>
      <c r="K103">
        <v>1</v>
      </c>
      <c r="L103" s="2" t="s">
        <v>15</v>
      </c>
      <c r="M103" s="2" t="s">
        <v>15</v>
      </c>
      <c r="N103" s="2" t="s">
        <v>67</v>
      </c>
    </row>
    <row r="104" spans="1:14" ht="14.4" x14ac:dyDescent="0.3">
      <c r="A104" t="s">
        <v>75</v>
      </c>
      <c r="B104" t="s">
        <v>91</v>
      </c>
      <c r="C104" s="2" t="s">
        <v>17</v>
      </c>
      <c r="D104" s="2" t="s">
        <v>24</v>
      </c>
      <c r="E104" s="2" t="s">
        <v>25</v>
      </c>
      <c r="F104" s="3">
        <v>45626</v>
      </c>
      <c r="G104" s="2" t="s">
        <v>14</v>
      </c>
      <c r="H104" s="2">
        <v>12</v>
      </c>
      <c r="I104" s="2">
        <v>12</v>
      </c>
      <c r="J104" s="2">
        <v>11</v>
      </c>
      <c r="K104">
        <v>0.91</v>
      </c>
      <c r="L104" s="2" t="s">
        <v>15</v>
      </c>
      <c r="M104" s="2" t="s">
        <v>15</v>
      </c>
      <c r="N104" s="2" t="s">
        <v>67</v>
      </c>
    </row>
    <row r="105" spans="1:14" ht="14.4" x14ac:dyDescent="0.3">
      <c r="A105" t="s">
        <v>75</v>
      </c>
      <c r="B105" t="s">
        <v>91</v>
      </c>
      <c r="C105" s="2" t="s">
        <v>35</v>
      </c>
      <c r="D105" s="2" t="s">
        <v>53</v>
      </c>
      <c r="E105" s="2" t="s">
        <v>54</v>
      </c>
      <c r="F105" s="3">
        <v>45626</v>
      </c>
      <c r="G105" s="2" t="s">
        <v>68</v>
      </c>
      <c r="H105" s="2">
        <v>19</v>
      </c>
      <c r="I105" s="2">
        <v>6</v>
      </c>
      <c r="J105" s="2">
        <v>6</v>
      </c>
      <c r="K105">
        <v>1</v>
      </c>
      <c r="L105" s="2" t="s">
        <v>15</v>
      </c>
      <c r="M105" s="2" t="s">
        <v>15</v>
      </c>
      <c r="N105" s="2" t="s">
        <v>67</v>
      </c>
    </row>
    <row r="106" spans="1:14" ht="14.4" x14ac:dyDescent="0.3">
      <c r="A106" t="s">
        <v>75</v>
      </c>
      <c r="B106" t="s">
        <v>92</v>
      </c>
      <c r="C106" s="2" t="s">
        <v>34</v>
      </c>
      <c r="D106" s="2" t="s">
        <v>24</v>
      </c>
      <c r="E106" s="2" t="s">
        <v>13</v>
      </c>
      <c r="F106" s="3">
        <v>45626</v>
      </c>
      <c r="G106" s="2" t="s">
        <v>14</v>
      </c>
      <c r="H106" s="2">
        <v>8</v>
      </c>
      <c r="I106" s="2">
        <v>3</v>
      </c>
      <c r="J106" s="2">
        <v>3</v>
      </c>
      <c r="K106">
        <v>1</v>
      </c>
      <c r="L106" s="2" t="s">
        <v>15</v>
      </c>
      <c r="M106" s="2" t="s">
        <v>15</v>
      </c>
      <c r="N106" s="2" t="s">
        <v>67</v>
      </c>
    </row>
    <row r="107" spans="1:14" ht="14.4" x14ac:dyDescent="0.3">
      <c r="A107" t="s">
        <v>75</v>
      </c>
      <c r="B107" t="s">
        <v>92</v>
      </c>
      <c r="C107" s="2" t="s">
        <v>17</v>
      </c>
      <c r="D107" s="2" t="s">
        <v>12</v>
      </c>
      <c r="E107" s="2" t="s">
        <v>13</v>
      </c>
      <c r="F107" s="3">
        <v>45626</v>
      </c>
      <c r="G107" s="2" t="s">
        <v>14</v>
      </c>
      <c r="H107" s="2">
        <v>12</v>
      </c>
      <c r="I107" s="2">
        <v>12</v>
      </c>
      <c r="J107" s="2">
        <v>7</v>
      </c>
      <c r="K107">
        <v>0.57999999999999996</v>
      </c>
      <c r="L107" s="2" t="s">
        <v>15</v>
      </c>
      <c r="M107" s="2" t="s">
        <v>16</v>
      </c>
      <c r="N107" s="2" t="s">
        <v>67</v>
      </c>
    </row>
    <row r="108" spans="1:14" ht="14.4" x14ac:dyDescent="0.3">
      <c r="A108" t="s">
        <v>75</v>
      </c>
      <c r="B108" t="s">
        <v>92</v>
      </c>
      <c r="C108" s="2" t="s">
        <v>40</v>
      </c>
      <c r="D108" s="2" t="s">
        <v>24</v>
      </c>
      <c r="E108" s="2" t="s">
        <v>13</v>
      </c>
      <c r="F108" s="3">
        <v>45626</v>
      </c>
      <c r="G108" s="2" t="s">
        <v>14</v>
      </c>
      <c r="H108" s="2">
        <v>4</v>
      </c>
      <c r="I108" s="2">
        <v>2</v>
      </c>
      <c r="J108" s="2">
        <v>2</v>
      </c>
      <c r="K108">
        <v>1</v>
      </c>
      <c r="L108" s="2" t="s">
        <v>15</v>
      </c>
      <c r="M108" s="2" t="s">
        <v>15</v>
      </c>
      <c r="N108" s="2" t="s">
        <v>67</v>
      </c>
    </row>
    <row r="109" spans="1:14" ht="14.4" x14ac:dyDescent="0.3">
      <c r="A109" t="s">
        <v>75</v>
      </c>
      <c r="B109" t="s">
        <v>92</v>
      </c>
      <c r="C109" s="2" t="s">
        <v>35</v>
      </c>
      <c r="D109" s="2" t="s">
        <v>12</v>
      </c>
      <c r="E109" s="2" t="s">
        <v>13</v>
      </c>
      <c r="F109" s="3">
        <v>45626</v>
      </c>
      <c r="G109" s="2" t="s">
        <v>14</v>
      </c>
      <c r="H109" s="2">
        <v>19</v>
      </c>
      <c r="I109" s="2">
        <v>6</v>
      </c>
      <c r="J109" s="2">
        <v>0</v>
      </c>
      <c r="K109">
        <v>0</v>
      </c>
      <c r="L109" s="2" t="s">
        <v>15</v>
      </c>
      <c r="M109" s="2" t="s">
        <v>16</v>
      </c>
      <c r="N109" s="2" t="s">
        <v>67</v>
      </c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59B0-FB1D-4AE3-84DE-07D7F181E93D}">
  <sheetPr codeName="Sheet5">
    <tabColor theme="8" tint="0.39997558519241921"/>
  </sheetPr>
  <dimension ref="A1:M34"/>
  <sheetViews>
    <sheetView showGridLines="0" workbookViewId="0">
      <selection activeCell="D12" sqref="D12"/>
    </sheetView>
  </sheetViews>
  <sheetFormatPr defaultRowHeight="14.4" x14ac:dyDescent="0.3"/>
  <cols>
    <col min="1" max="1" width="62.6640625" style="35" customWidth="1"/>
    <col min="2" max="2" width="1.88671875" style="36" customWidth="1"/>
    <col min="3" max="3" width="15.77734375" style="36" bestFit="1" customWidth="1"/>
    <col min="4" max="4" width="1.88671875" style="36" customWidth="1"/>
    <col min="5" max="5" width="14.6640625" style="36" bestFit="1" customWidth="1"/>
    <col min="6" max="6" width="31.109375" style="36" bestFit="1" customWidth="1"/>
    <col min="7" max="7" width="9.6640625" style="36" bestFit="1" customWidth="1"/>
    <col min="8" max="8" width="10.109375" style="36" bestFit="1" customWidth="1"/>
    <col min="9" max="9" width="8.88671875" style="36"/>
    <col min="10" max="10" width="1.88671875" style="36" customWidth="1"/>
    <col min="11" max="11" width="38.44140625" style="36" customWidth="1"/>
    <col min="12" max="12" width="31.88671875" style="36" bestFit="1" customWidth="1"/>
    <col min="13" max="13" width="1.88671875" style="36" customWidth="1"/>
    <col min="14" max="16384" width="8.88671875" style="36"/>
  </cols>
  <sheetData>
    <row r="1" spans="1:13" customFormat="1" x14ac:dyDescent="0.3">
      <c r="A1" s="10" t="s">
        <v>49</v>
      </c>
      <c r="B1" s="4"/>
      <c r="C1" s="9" t="s">
        <v>47</v>
      </c>
      <c r="D1" s="4"/>
      <c r="E1" s="38" t="s">
        <v>41</v>
      </c>
      <c r="F1" s="38"/>
      <c r="G1" s="38"/>
      <c r="H1" s="38"/>
      <c r="I1" s="38"/>
      <c r="J1" s="4"/>
      <c r="K1" s="10" t="s">
        <v>105</v>
      </c>
      <c r="L1" s="9" t="s">
        <v>106</v>
      </c>
      <c r="M1" s="4"/>
    </row>
    <row r="2" spans="1:13" customFormat="1" x14ac:dyDescent="0.3">
      <c r="A2" s="11" t="str" cm="1">
        <f t="array" ref="A2:A29">_xlfn.UNIQUE(_xlfn.VSTACK('SA Tracker'!B2:B165))</f>
        <v>2BP</v>
      </c>
      <c r="B2" s="4"/>
      <c r="C2" s="7">
        <f>COUNTA('SA Tracker'!B2:B128)-COUNTBLANK('SA Tracker'!B2:B128)</f>
        <v>108</v>
      </c>
      <c r="D2" s="4"/>
      <c r="E2" s="5" t="s">
        <v>42</v>
      </c>
      <c r="F2" s="5" t="s">
        <v>0</v>
      </c>
      <c r="G2" s="5" t="s">
        <v>43</v>
      </c>
      <c r="H2" s="5" t="s">
        <v>44</v>
      </c>
      <c r="I2" s="5" t="s">
        <v>45</v>
      </c>
      <c r="J2" s="4"/>
      <c r="K2" t="str" cm="1">
        <f t="array" ref="K2">_xlfn.UNIQUE(_xlfn._xlws.FILTER('SA Tracker'!B:B,ISNUMBER(SEARCH("LCM",'SA Tracker'!B:B)),""))</f>
        <v>LCM_NH</v>
      </c>
      <c r="L2" s="12">
        <f>COUNTIF(K2:K50,"*LCM*")</f>
        <v>1</v>
      </c>
      <c r="M2" s="4"/>
    </row>
    <row r="3" spans="1:13" customFormat="1" x14ac:dyDescent="0.3">
      <c r="A3" s="11" t="str">
        <v>OPS2</v>
      </c>
      <c r="B3" s="4"/>
      <c r="D3" s="4"/>
      <c r="E3" t="str" cm="1">
        <f t="array" ref="E3">IFERROR(_xlfn.CHOOSECOLS(
_xlfn._xlws.FILTER(PowerQuery!A:G,(PowerQuery!E:E="Undefined")*(PowerQuery!D:D&lt;&gt;"Cancelled"),""),
1,2,3,5,7)," ")</f>
        <v xml:space="preserve"> </v>
      </c>
      <c r="J3" s="4"/>
      <c r="M3" s="4"/>
    </row>
    <row r="4" spans="1:13" customFormat="1" x14ac:dyDescent="0.3">
      <c r="A4" s="11" t="str">
        <v>Cluster Update</v>
      </c>
      <c r="B4" s="4"/>
      <c r="D4" s="4"/>
      <c r="J4" s="4"/>
      <c r="M4" s="4"/>
    </row>
    <row r="5" spans="1:13" customFormat="1" x14ac:dyDescent="0.3">
      <c r="A5" s="11" t="str">
        <v>Server Racking</v>
      </c>
      <c r="B5" s="4"/>
      <c r="D5" s="4"/>
      <c r="J5" s="4"/>
      <c r="M5" s="4"/>
    </row>
    <row r="6" spans="1:13" customFormat="1" x14ac:dyDescent="0.3">
      <c r="A6" s="11" t="str">
        <v>RH Update</v>
      </c>
      <c r="B6" s="4"/>
      <c r="D6" s="4"/>
      <c r="J6" s="4"/>
      <c r="M6" s="4"/>
    </row>
    <row r="7" spans="1:13" customFormat="1" x14ac:dyDescent="0.3">
      <c r="A7" s="11" t="str">
        <v>BS_NS-ID</v>
      </c>
      <c r="B7" s="4"/>
      <c r="D7" s="4"/>
      <c r="J7" s="4"/>
      <c r="M7" s="4"/>
    </row>
    <row r="8" spans="1:13" customFormat="1" x14ac:dyDescent="0.3">
      <c r="A8" s="11" t="str">
        <v>Monitoring &amp; Reporting</v>
      </c>
      <c r="B8" s="4"/>
      <c r="D8" s="4"/>
      <c r="J8" s="4"/>
      <c r="M8" s="4"/>
    </row>
    <row r="9" spans="1:13" customFormat="1" x14ac:dyDescent="0.3">
      <c r="A9" s="11" t="str">
        <v>SBR</v>
      </c>
      <c r="B9" s="4"/>
      <c r="D9" s="4"/>
      <c r="J9" s="4"/>
      <c r="M9" s="4"/>
    </row>
    <row r="10" spans="1:13" customFormat="1" x14ac:dyDescent="0.3">
      <c r="A10" s="11" t="str">
        <v>VM</v>
      </c>
      <c r="B10" s="4"/>
      <c r="D10" s="4"/>
      <c r="J10" s="4"/>
      <c r="M10" s="4"/>
    </row>
    <row r="11" spans="1:13" customFormat="1" x14ac:dyDescent="0.3">
      <c r="A11" s="11" t="str">
        <v>STCK1</v>
      </c>
      <c r="B11" s="4"/>
      <c r="D11" s="4"/>
      <c r="J11" s="4"/>
      <c r="M11" s="4"/>
    </row>
    <row r="12" spans="1:13" customFormat="1" x14ac:dyDescent="0.3">
      <c r="A12" s="11" t="str">
        <v>DS_PowerBI</v>
      </c>
      <c r="B12" s="4"/>
      <c r="D12" s="4"/>
      <c r="J12" s="4"/>
      <c r="M12" s="4"/>
    </row>
    <row r="13" spans="1:13" customFormat="1" x14ac:dyDescent="0.3">
      <c r="A13" s="11" t="str">
        <v>STCK3</v>
      </c>
      <c r="B13" s="4"/>
      <c r="D13" s="4"/>
      <c r="J13" s="4"/>
      <c r="M13" s="4"/>
    </row>
    <row r="14" spans="1:13" customFormat="1" x14ac:dyDescent="0.3">
      <c r="A14" s="11" t="str">
        <v>DC-0</v>
      </c>
      <c r="B14" s="4"/>
      <c r="D14" s="4"/>
      <c r="J14" s="4"/>
      <c r="M14" s="4"/>
    </row>
    <row r="15" spans="1:13" customFormat="1" x14ac:dyDescent="0.3">
      <c r="A15" s="11" t="str">
        <v>Back-up &amp; data replication</v>
      </c>
      <c r="B15" s="4"/>
      <c r="D15" s="4"/>
      <c r="J15" s="4"/>
      <c r="M15" s="4"/>
    </row>
    <row r="16" spans="1:13" customFormat="1" x14ac:dyDescent="0.3">
      <c r="A16" s="11" t="str">
        <v>Cloud Migration</v>
      </c>
      <c r="B16" s="4"/>
      <c r="D16" s="4"/>
      <c r="J16" s="4"/>
      <c r="M16" s="4"/>
    </row>
    <row r="17" spans="1:13" customFormat="1" x14ac:dyDescent="0.3">
      <c r="A17" s="11" t="str">
        <v>DevSecOps</v>
      </c>
      <c r="B17" s="4"/>
      <c r="D17" s="4"/>
      <c r="J17" s="4"/>
      <c r="M17" s="4"/>
    </row>
    <row r="18" spans="1:13" customFormat="1" x14ac:dyDescent="0.3">
      <c r="A18" s="11" t="str">
        <v>DevOps Security</v>
      </c>
      <c r="B18" s="4"/>
      <c r="D18" s="4"/>
      <c r="J18" s="4"/>
      <c r="M18" s="4"/>
    </row>
    <row r="19" spans="1:13" customFormat="1" x14ac:dyDescent="0.3">
      <c r="A19" s="11" t="str">
        <v>API deployment</v>
      </c>
      <c r="B19" s="4"/>
      <c r="D19" s="4"/>
      <c r="J19" s="4"/>
      <c r="M19" s="4"/>
    </row>
    <row r="20" spans="1:13" customFormat="1" x14ac:dyDescent="0.3">
      <c r="A20" s="11" t="str">
        <v>Cloud DevOps Back-up</v>
      </c>
      <c r="B20" s="4"/>
      <c r="D20" s="4"/>
      <c r="J20" s="4"/>
      <c r="M20" s="4"/>
    </row>
    <row r="21" spans="1:13" customFormat="1" x14ac:dyDescent="0.3">
      <c r="A21" s="11" t="str">
        <v>DS_EC</v>
      </c>
      <c r="B21" s="4"/>
      <c r="D21" s="4"/>
      <c r="J21" s="4"/>
      <c r="M21" s="4"/>
    </row>
    <row r="22" spans="1:13" customFormat="1" x14ac:dyDescent="0.3">
      <c r="A22" s="11" t="str">
        <v>DS_CMA</v>
      </c>
      <c r="B22" s="4"/>
      <c r="D22" s="4"/>
      <c r="J22" s="4"/>
      <c r="M22" s="4"/>
    </row>
    <row r="23" spans="1:13" customFormat="1" x14ac:dyDescent="0.3">
      <c r="A23" s="11" t="str">
        <v>DS_NO</v>
      </c>
      <c r="B23" s="4"/>
      <c r="D23" s="4"/>
      <c r="J23" s="4"/>
      <c r="M23" s="4"/>
    </row>
    <row r="24" spans="1:13" customFormat="1" x14ac:dyDescent="0.3">
      <c r="A24" s="11" t="str">
        <v>B2C</v>
      </c>
      <c r="B24" s="4"/>
      <c r="D24" s="4"/>
      <c r="J24" s="4"/>
      <c r="M24" s="4"/>
    </row>
    <row r="25" spans="1:13" customFormat="1" x14ac:dyDescent="0.3">
      <c r="A25" s="11" t="str">
        <v>LCM_NH</v>
      </c>
      <c r="B25" s="4"/>
      <c r="D25" s="4"/>
      <c r="J25" s="4"/>
      <c r="M25" s="4"/>
    </row>
    <row r="26" spans="1:13" customFormat="1" x14ac:dyDescent="0.3">
      <c r="A26" s="11" t="str">
        <v>W21</v>
      </c>
      <c r="B26" s="4"/>
      <c r="D26" s="4"/>
      <c r="J26" s="4"/>
      <c r="M26" s="4"/>
    </row>
    <row r="27" spans="1:13" customFormat="1" x14ac:dyDescent="0.3">
      <c r="A27" s="11" t="str">
        <v>iXES</v>
      </c>
      <c r="B27" s="4"/>
      <c r="D27" s="4"/>
      <c r="J27" s="4"/>
      <c r="M27" s="4"/>
    </row>
    <row r="28" spans="1:13" customFormat="1" x14ac:dyDescent="0.3">
      <c r="A28" s="11" t="str">
        <v>XSV-NT</v>
      </c>
      <c r="B28" s="4"/>
      <c r="D28" s="4"/>
      <c r="J28" s="4"/>
      <c r="M28" s="4"/>
    </row>
    <row r="29" spans="1:13" customFormat="1" x14ac:dyDescent="0.3">
      <c r="A29" s="11" t="str">
        <v/>
      </c>
      <c r="B29" s="4"/>
      <c r="D29" s="4"/>
      <c r="J29" s="4"/>
      <c r="M29" s="4"/>
    </row>
    <row r="30" spans="1:13" customFormat="1" x14ac:dyDescent="0.3">
      <c r="A30" s="11"/>
      <c r="B30" s="4"/>
      <c r="D30" s="4"/>
      <c r="J30" s="4"/>
      <c r="M30" s="4"/>
    </row>
    <row r="31" spans="1:13" customFormat="1" x14ac:dyDescent="0.3">
      <c r="A31" s="11"/>
      <c r="B31" s="4"/>
      <c r="D31" s="4"/>
      <c r="J31" s="4"/>
      <c r="M31" s="4"/>
    </row>
    <row r="32" spans="1:13" customFormat="1" x14ac:dyDescent="0.3">
      <c r="A32" s="11"/>
      <c r="B32" s="4"/>
      <c r="D32" s="4"/>
      <c r="J32" s="4"/>
      <c r="M32" s="4"/>
    </row>
    <row r="33" spans="1:13" customFormat="1" x14ac:dyDescent="0.3">
      <c r="A33" s="11"/>
      <c r="B33" s="4"/>
      <c r="D33" s="4"/>
      <c r="J33" s="4"/>
      <c r="M33" s="4"/>
    </row>
    <row r="34" spans="1:13" customFormat="1" x14ac:dyDescent="0.3">
      <c r="A34" s="11"/>
      <c r="B34" s="4"/>
      <c r="D34" s="4"/>
      <c r="J34" s="4"/>
      <c r="M34" s="4"/>
    </row>
  </sheetData>
  <mergeCells count="1">
    <mergeCell ref="E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B7B8-DFBA-496A-BF36-7B3DD63CF5FD}">
  <sheetPr codeName="Sheet1">
    <tabColor theme="8" tint="0.79998168889431442"/>
  </sheetPr>
  <dimension ref="A1:R113"/>
  <sheetViews>
    <sheetView showGridLines="0" topLeftCell="A2" zoomScaleNormal="100" workbookViewId="0">
      <selection activeCell="H4" sqref="H4"/>
    </sheetView>
  </sheetViews>
  <sheetFormatPr defaultColWidth="0" defaultRowHeight="14.4" x14ac:dyDescent="0.3"/>
  <cols>
    <col min="1" max="1" width="28.21875" bestFit="1" customWidth="1"/>
    <col min="2" max="2" width="38.33203125" bestFit="1" customWidth="1"/>
    <col min="3" max="3" width="23.77734375" bestFit="1" customWidth="1"/>
    <col min="4" max="4" width="10.5546875" bestFit="1" customWidth="1"/>
    <col min="5" max="5" width="10.109375" bestFit="1" customWidth="1"/>
    <col min="6" max="6" width="17.6640625" style="3" bestFit="1" customWidth="1"/>
    <col min="7" max="7" width="12.44140625" style="13" bestFit="1" customWidth="1"/>
    <col min="8" max="8" width="12.44140625" bestFit="1" customWidth="1"/>
    <col min="9" max="9" width="4.33203125" bestFit="1" customWidth="1"/>
    <col min="10" max="10" width="12.6640625" hidden="1" customWidth="1"/>
    <col min="11" max="11" width="19.33203125" hidden="1" customWidth="1"/>
    <col min="12" max="12" width="11.33203125" hidden="1" customWidth="1"/>
    <col min="13" max="13" width="18.33203125" hidden="1" customWidth="1"/>
    <col min="14" max="14" width="23.77734375" style="8" hidden="1" customWidth="1"/>
    <col min="15" max="15" width="12.44140625" style="8" hidden="1" customWidth="1"/>
    <col min="16" max="17" width="14.33203125" style="8" hidden="1" customWidth="1"/>
    <col min="18" max="18" width="61.88671875" style="8" hidden="1" customWidth="1"/>
    <col min="19" max="16384" width="8.88671875" style="8" hidden="1"/>
  </cols>
  <sheetData>
    <row r="1" spans="1:7" hidden="1" x14ac:dyDescent="0.3"/>
    <row r="3" spans="1:7" ht="24" customHeight="1" x14ac:dyDescent="0.3">
      <c r="A3" s="37"/>
      <c r="B3" s="37"/>
      <c r="C3" s="37"/>
      <c r="D3" t="s">
        <v>57</v>
      </c>
    </row>
    <row r="5" spans="1:7" x14ac:dyDescent="0.3">
      <c r="A5" s="5" t="s">
        <v>37</v>
      </c>
      <c r="B5" s="5" t="s">
        <v>38</v>
      </c>
      <c r="C5" s="5" t="s">
        <v>1</v>
      </c>
      <c r="D5" s="5" t="s">
        <v>2</v>
      </c>
      <c r="E5" s="5" t="s">
        <v>3</v>
      </c>
      <c r="F5" s="6" t="s">
        <v>39</v>
      </c>
      <c r="G5" s="14" t="s">
        <v>51</v>
      </c>
    </row>
    <row r="6" spans="1:7" x14ac:dyDescent="0.3">
      <c r="A6" t="str" cm="1">
        <f t="array" aca="1" ref="A6:G113" ca="1">IFERROR(
_xlfn._xlws.SORT(
_xlfn.CHOOSECOLS(
_xlfn._xlws.FILTER('SA Tracker'!A2:O300,
ISNUMBER(SEARCH('Search bar'!D3,'SA Tracker'!B2:B300))+ISNUMBER(SEARCH('Search bar'!D3,'SA Tracker'!A2:A300))+ISNUMBER(SEARCH('Search bar'!D3,'SA Tracker'!C2:C300))+ISNUMBER(SEARCH('Search bar'!D3,'SA Tracker'!D2:D300))+ISNUMBER(SEARCH('Search bar'!D3,'SA Tracker'!E2:E300))+ISNUMBER(SEARCH('Search bar'!D3,'SA Tracker'!F2:F300))+ISNUMBER(SEARCH('Search bar'!D3,'SA Tracker'!M2:M300))),
1,2,3,4,5,6,12),
1,1),
"Not found")</f>
        <v>Project Manager1</v>
      </c>
      <c r="B6" t="str">
        <f ca="1"/>
        <v>2BP</v>
      </c>
      <c r="C6" t="str">
        <f ca="1"/>
        <v>Governance</v>
      </c>
      <c r="D6" t="str">
        <f ca="1"/>
        <v>Cancelled</v>
      </c>
      <c r="E6" t="str">
        <f ca="1"/>
        <v>Undefined</v>
      </c>
      <c r="F6" s="3">
        <f ca="1"/>
        <v>45473</v>
      </c>
      <c r="G6" s="13">
        <f ca="1"/>
        <v>0</v>
      </c>
    </row>
    <row r="7" spans="1:7" x14ac:dyDescent="0.3">
      <c r="A7" t="str">
        <f ca="1"/>
        <v>Project Manager1</v>
      </c>
      <c r="B7" t="str">
        <f ca="1"/>
        <v>2BP</v>
      </c>
      <c r="C7" t="str">
        <f ca="1"/>
        <v>Service Management</v>
      </c>
      <c r="D7" t="str">
        <f ca="1"/>
        <v>Implement</v>
      </c>
      <c r="E7" t="str">
        <f ca="1"/>
        <v>Red</v>
      </c>
      <c r="F7" s="3">
        <f ca="1"/>
        <v>45625</v>
      </c>
      <c r="G7" s="13">
        <f ca="1"/>
        <v>0</v>
      </c>
    </row>
    <row r="8" spans="1:7" x14ac:dyDescent="0.3">
      <c r="A8" t="str">
        <f ca="1"/>
        <v>Project Manager1</v>
      </c>
      <c r="B8" t="str">
        <f ca="1"/>
        <v>2BP</v>
      </c>
      <c r="C8" t="str">
        <f ca="1"/>
        <v>NETWORK</v>
      </c>
      <c r="D8" t="str">
        <f ca="1"/>
        <v>Implement</v>
      </c>
      <c r="E8" t="str">
        <f ca="1"/>
        <v>Red</v>
      </c>
      <c r="F8" s="3">
        <f ca="1"/>
        <v>45552</v>
      </c>
      <c r="G8" s="13">
        <f ca="1"/>
        <v>0</v>
      </c>
    </row>
    <row r="9" spans="1:7" x14ac:dyDescent="0.3">
      <c r="A9" t="str">
        <f ca="1"/>
        <v>Project Manager1</v>
      </c>
      <c r="B9" t="str">
        <f ca="1"/>
        <v>2BP</v>
      </c>
      <c r="C9" t="str">
        <f ca="1"/>
        <v>Governance v2</v>
      </c>
      <c r="D9" t="str">
        <f ca="1"/>
        <v>Implement</v>
      </c>
      <c r="E9" t="str">
        <f ca="1"/>
        <v>Red</v>
      </c>
      <c r="F9" s="3">
        <f ca="1"/>
        <v>45565</v>
      </c>
      <c r="G9" s="13">
        <f ca="1"/>
        <v>0</v>
      </c>
    </row>
    <row r="10" spans="1:7" x14ac:dyDescent="0.3">
      <c r="A10" t="str">
        <f ca="1"/>
        <v>Project Manager1</v>
      </c>
      <c r="B10" t="str">
        <f ca="1"/>
        <v>OPS2</v>
      </c>
      <c r="C10" t="str">
        <f ca="1"/>
        <v>Governance</v>
      </c>
      <c r="D10" t="str">
        <f ca="1"/>
        <v>Close</v>
      </c>
      <c r="E10" t="str">
        <f ca="1"/>
        <v>Blue</v>
      </c>
      <c r="F10" s="3">
        <f ca="1"/>
        <v>45473</v>
      </c>
      <c r="G10" s="13">
        <f ca="1"/>
        <v>0</v>
      </c>
    </row>
    <row r="11" spans="1:7" x14ac:dyDescent="0.3">
      <c r="A11" t="str">
        <f ca="1"/>
        <v>Project Manager1</v>
      </c>
      <c r="B11" t="str">
        <f ca="1"/>
        <v>OPS2</v>
      </c>
      <c r="C11" t="str">
        <f ca="1"/>
        <v>Service Management</v>
      </c>
      <c r="D11" t="str">
        <f ca="1"/>
        <v>Close</v>
      </c>
      <c r="E11" t="str">
        <f ca="1"/>
        <v>Blue</v>
      </c>
      <c r="F11" s="3">
        <f ca="1"/>
        <v>45473</v>
      </c>
      <c r="G11" s="13">
        <f ca="1"/>
        <v>0</v>
      </c>
    </row>
    <row r="12" spans="1:7" x14ac:dyDescent="0.3">
      <c r="A12" t="str">
        <f ca="1"/>
        <v>Project Manager1</v>
      </c>
      <c r="B12" t="str">
        <f ca="1"/>
        <v>OPS2</v>
      </c>
      <c r="C12" t="str">
        <f ca="1"/>
        <v>OPENSHIFT</v>
      </c>
      <c r="D12" t="str">
        <f ca="1"/>
        <v>Close</v>
      </c>
      <c r="E12" t="str">
        <f ca="1"/>
        <v>Blue</v>
      </c>
      <c r="F12" s="3">
        <f ca="1"/>
        <v>45473</v>
      </c>
      <c r="G12" s="13">
        <f ca="1"/>
        <v>0</v>
      </c>
    </row>
    <row r="13" spans="1:7" x14ac:dyDescent="0.3">
      <c r="A13" t="str">
        <f ca="1"/>
        <v>Project Manager1</v>
      </c>
      <c r="B13" t="str">
        <f ca="1"/>
        <v>Cluster Update</v>
      </c>
      <c r="C13" t="str">
        <f ca="1"/>
        <v>Governance</v>
      </c>
      <c r="D13" t="str">
        <f ca="1"/>
        <v>Cancelled</v>
      </c>
      <c r="E13" t="str">
        <f ca="1"/>
        <v>Undefined</v>
      </c>
      <c r="F13" s="3">
        <f ca="1"/>
        <v>45565</v>
      </c>
      <c r="G13" s="13">
        <f ca="1"/>
        <v>0</v>
      </c>
    </row>
    <row r="14" spans="1:7" x14ac:dyDescent="0.3">
      <c r="A14" t="str">
        <f ca="1"/>
        <v>Project Manager1</v>
      </c>
      <c r="B14" t="str">
        <f ca="1"/>
        <v>Cluster Update</v>
      </c>
      <c r="C14" t="str">
        <f ca="1"/>
        <v>SERVICE MANAGEMENT</v>
      </c>
      <c r="D14" t="str">
        <f ca="1"/>
        <v>Cancelled</v>
      </c>
      <c r="E14" t="str">
        <f ca="1"/>
        <v>Undefined</v>
      </c>
      <c r="F14" s="3">
        <f ca="1"/>
        <v>45565</v>
      </c>
      <c r="G14" s="13">
        <f ca="1"/>
        <v>0</v>
      </c>
    </row>
    <row r="15" spans="1:7" x14ac:dyDescent="0.3">
      <c r="A15" t="str">
        <f ca="1"/>
        <v>Project Manager1</v>
      </c>
      <c r="B15" t="str">
        <f ca="1"/>
        <v>Cluster Update</v>
      </c>
      <c r="C15" t="str">
        <f ca="1"/>
        <v>Platform</v>
      </c>
      <c r="D15" t="str">
        <f ca="1"/>
        <v>Cancelled</v>
      </c>
      <c r="E15" t="str">
        <f ca="1"/>
        <v>Undefined</v>
      </c>
      <c r="F15" s="3">
        <f ca="1"/>
        <v>45565</v>
      </c>
      <c r="G15" s="13">
        <f ca="1"/>
        <v>0</v>
      </c>
    </row>
    <row r="16" spans="1:7" x14ac:dyDescent="0.3">
      <c r="A16" t="str">
        <f ca="1"/>
        <v>Project Manager1</v>
      </c>
      <c r="B16" t="str">
        <f ca="1"/>
        <v>Server Racking</v>
      </c>
      <c r="C16" t="str">
        <f ca="1"/>
        <v>Governance</v>
      </c>
      <c r="D16" t="str">
        <f ca="1"/>
        <v>Close</v>
      </c>
      <c r="E16" t="str">
        <f ca="1"/>
        <v>Blue</v>
      </c>
      <c r="F16" s="3">
        <f ca="1"/>
        <v>45653</v>
      </c>
      <c r="G16" s="13">
        <f ca="1"/>
        <v>0</v>
      </c>
    </row>
    <row r="17" spans="1:7" x14ac:dyDescent="0.3">
      <c r="A17" t="str">
        <f ca="1"/>
        <v>Project Manager1</v>
      </c>
      <c r="B17" t="str">
        <f ca="1"/>
        <v>Server Racking</v>
      </c>
      <c r="C17" t="str">
        <f ca="1"/>
        <v>OPENSHIFT</v>
      </c>
      <c r="D17" t="str">
        <f ca="1"/>
        <v>Close</v>
      </c>
      <c r="E17" t="str">
        <f ca="1"/>
        <v>Blue</v>
      </c>
      <c r="F17" s="3">
        <f ca="1"/>
        <v>45653</v>
      </c>
      <c r="G17" s="13">
        <f ca="1"/>
        <v>0</v>
      </c>
    </row>
    <row r="18" spans="1:7" x14ac:dyDescent="0.3">
      <c r="A18" t="str">
        <f ca="1"/>
        <v>Project Manager1</v>
      </c>
      <c r="B18" t="str">
        <f ca="1"/>
        <v>Server Racking</v>
      </c>
      <c r="C18" t="str">
        <f ca="1"/>
        <v>Service Management</v>
      </c>
      <c r="D18" t="str">
        <f ca="1"/>
        <v>Close</v>
      </c>
      <c r="E18" t="str">
        <f ca="1"/>
        <v>Blue</v>
      </c>
      <c r="F18" s="3">
        <f ca="1"/>
        <v>45653</v>
      </c>
      <c r="G18" s="13">
        <f ca="1"/>
        <v>0</v>
      </c>
    </row>
    <row r="19" spans="1:7" x14ac:dyDescent="0.3">
      <c r="A19" t="str">
        <f ca="1"/>
        <v>Project Manager1</v>
      </c>
      <c r="B19" t="str">
        <f ca="1"/>
        <v>RH Update</v>
      </c>
      <c r="C19" t="str">
        <f ca="1"/>
        <v>Governance</v>
      </c>
      <c r="D19" t="str">
        <f ca="1"/>
        <v>Cancelled</v>
      </c>
      <c r="E19" t="str">
        <f ca="1"/>
        <v>Undefined</v>
      </c>
      <c r="F19" s="3">
        <f ca="1"/>
        <v>45565</v>
      </c>
      <c r="G19" s="13">
        <f ca="1"/>
        <v>0</v>
      </c>
    </row>
    <row r="20" spans="1:7" x14ac:dyDescent="0.3">
      <c r="A20" t="str">
        <f ca="1"/>
        <v>Project Manager1</v>
      </c>
      <c r="B20" t="str">
        <f ca="1"/>
        <v>RH Update</v>
      </c>
      <c r="C20" t="str">
        <f ca="1"/>
        <v>Service Management</v>
      </c>
      <c r="D20" t="str">
        <f ca="1"/>
        <v>Cancelled</v>
      </c>
      <c r="E20" t="str">
        <f ca="1"/>
        <v>Undefined</v>
      </c>
      <c r="F20" s="3">
        <f ca="1"/>
        <v>45565</v>
      </c>
      <c r="G20" s="13">
        <f ca="1"/>
        <v>0</v>
      </c>
    </row>
    <row r="21" spans="1:7" x14ac:dyDescent="0.3">
      <c r="A21" t="str">
        <f ca="1"/>
        <v>Project Manager1</v>
      </c>
      <c r="B21" t="str">
        <f ca="1"/>
        <v>RH Update</v>
      </c>
      <c r="C21" t="str">
        <f ca="1"/>
        <v>ANSIBLE</v>
      </c>
      <c r="D21" t="str">
        <f ca="1"/>
        <v>Cancelled</v>
      </c>
      <c r="E21" t="str">
        <f ca="1"/>
        <v>Undefined</v>
      </c>
      <c r="F21" s="3">
        <f ca="1"/>
        <v>45565</v>
      </c>
      <c r="G21" s="13">
        <f ca="1"/>
        <v>0</v>
      </c>
    </row>
    <row r="22" spans="1:7" x14ac:dyDescent="0.3">
      <c r="A22" t="str">
        <f ca="1"/>
        <v>Project Manager1</v>
      </c>
      <c r="B22" t="str">
        <f ca="1"/>
        <v>RH Update</v>
      </c>
      <c r="C22" t="str">
        <f ca="1"/>
        <v>Governance</v>
      </c>
      <c r="D22" t="str">
        <f ca="1"/>
        <v>Cancelled</v>
      </c>
      <c r="E22" t="str">
        <f ca="1"/>
        <v>Undefined</v>
      </c>
      <c r="F22" s="3">
        <f ca="1"/>
        <v>45470</v>
      </c>
      <c r="G22" s="13">
        <f ca="1"/>
        <v>0</v>
      </c>
    </row>
    <row r="23" spans="1:7" x14ac:dyDescent="0.3">
      <c r="A23" t="str">
        <f ca="1"/>
        <v>Project Manager1</v>
      </c>
      <c r="B23" t="str">
        <f ca="1"/>
        <v>RH Update</v>
      </c>
      <c r="C23" t="str">
        <f ca="1"/>
        <v>Service Management</v>
      </c>
      <c r="D23" t="str">
        <f ca="1"/>
        <v>Cancelled</v>
      </c>
      <c r="E23" t="str">
        <f ca="1"/>
        <v>Undefined</v>
      </c>
      <c r="F23" s="3">
        <f ca="1"/>
        <v>45470</v>
      </c>
      <c r="G23" s="13">
        <f ca="1"/>
        <v>0</v>
      </c>
    </row>
    <row r="24" spans="1:7" x14ac:dyDescent="0.3">
      <c r="A24" t="str">
        <f ca="1"/>
        <v>Project Manager1</v>
      </c>
      <c r="B24" t="str">
        <f ca="1"/>
        <v>RH Update</v>
      </c>
      <c r="C24" t="str">
        <f ca="1"/>
        <v>Platform</v>
      </c>
      <c r="D24" t="str">
        <f ca="1"/>
        <v>Cancelled</v>
      </c>
      <c r="E24" t="str">
        <f ca="1"/>
        <v>Undefined</v>
      </c>
      <c r="F24" s="3">
        <f ca="1"/>
        <v>45470</v>
      </c>
      <c r="G24" s="13">
        <f ca="1"/>
        <v>0</v>
      </c>
    </row>
    <row r="25" spans="1:7" x14ac:dyDescent="0.3">
      <c r="A25" t="str">
        <f ca="1"/>
        <v>Project Manager1</v>
      </c>
      <c r="B25" t="str">
        <f ca="1"/>
        <v>RH Update</v>
      </c>
      <c r="C25" t="str">
        <f ca="1"/>
        <v>Governance</v>
      </c>
      <c r="D25" t="str">
        <f ca="1"/>
        <v>Cancelled</v>
      </c>
      <c r="E25" t="str">
        <f ca="1"/>
        <v>Undefined</v>
      </c>
      <c r="F25" s="3">
        <f ca="1"/>
        <v>45565</v>
      </c>
      <c r="G25" s="13">
        <f ca="1"/>
        <v>0</v>
      </c>
    </row>
    <row r="26" spans="1:7" x14ac:dyDescent="0.3">
      <c r="A26" t="str">
        <f ca="1"/>
        <v>Project Manager1</v>
      </c>
      <c r="B26" t="str">
        <f ca="1"/>
        <v>RH Update</v>
      </c>
      <c r="C26" t="str">
        <f ca="1"/>
        <v>Service Management</v>
      </c>
      <c r="D26" t="str">
        <f ca="1"/>
        <v>Cancelled</v>
      </c>
      <c r="E26" t="str">
        <f ca="1"/>
        <v>Undefined</v>
      </c>
      <c r="F26" s="3">
        <f ca="1"/>
        <v>45565</v>
      </c>
      <c r="G26" s="13">
        <f ca="1"/>
        <v>0</v>
      </c>
    </row>
    <row r="27" spans="1:7" x14ac:dyDescent="0.3">
      <c r="A27" t="str">
        <f ca="1"/>
        <v>Project Manager1</v>
      </c>
      <c r="B27" t="str">
        <f ca="1"/>
        <v>RH Update</v>
      </c>
      <c r="C27" t="str">
        <f ca="1"/>
        <v>Platform</v>
      </c>
      <c r="D27" t="str">
        <f ca="1"/>
        <v>Cancelled</v>
      </c>
      <c r="E27" t="str">
        <f ca="1"/>
        <v>Undefined</v>
      </c>
      <c r="F27" s="3">
        <f ca="1"/>
        <v>45565</v>
      </c>
      <c r="G27" s="13">
        <f ca="1"/>
        <v>0</v>
      </c>
    </row>
    <row r="28" spans="1:7" x14ac:dyDescent="0.3">
      <c r="A28" t="str">
        <f ca="1"/>
        <v>Project Manager2</v>
      </c>
      <c r="B28" t="str">
        <f ca="1"/>
        <v>BS_NS-ID</v>
      </c>
      <c r="C28" t="str">
        <f ca="1"/>
        <v>VMware</v>
      </c>
      <c r="D28" t="str">
        <f ca="1"/>
        <v>Close</v>
      </c>
      <c r="E28" t="str">
        <f ca="1"/>
        <v>Blue</v>
      </c>
      <c r="F28" s="3">
        <f ca="1"/>
        <v>45412</v>
      </c>
      <c r="G28" s="13">
        <f ca="1"/>
        <v>0</v>
      </c>
    </row>
    <row r="29" spans="1:7" x14ac:dyDescent="0.3">
      <c r="A29" t="str">
        <f ca="1"/>
        <v>Project Manager2</v>
      </c>
      <c r="B29" t="str">
        <f ca="1"/>
        <v>BS_NS-ID</v>
      </c>
      <c r="C29" t="str">
        <f ca="1"/>
        <v>Service Management</v>
      </c>
      <c r="D29" t="str">
        <f ca="1"/>
        <v>Implement</v>
      </c>
      <c r="E29" t="str">
        <f ca="1"/>
        <v>Red</v>
      </c>
      <c r="F29" s="3">
        <f ca="1"/>
        <v>45565</v>
      </c>
      <c r="G29" s="13">
        <f ca="1"/>
        <v>0</v>
      </c>
    </row>
    <row r="30" spans="1:7" x14ac:dyDescent="0.3">
      <c r="A30" t="str">
        <f ca="1"/>
        <v>Project Manager2</v>
      </c>
      <c r="B30" t="str">
        <f ca="1"/>
        <v>BS_NS-ID</v>
      </c>
      <c r="C30" t="str">
        <f ca="1"/>
        <v>Network</v>
      </c>
      <c r="D30" t="str">
        <f ca="1"/>
        <v>Close</v>
      </c>
      <c r="E30" t="str">
        <f ca="1"/>
        <v>Blue</v>
      </c>
      <c r="F30" s="3">
        <f ca="1"/>
        <v>45230</v>
      </c>
      <c r="G30" s="13">
        <f ca="1"/>
        <v>0</v>
      </c>
    </row>
    <row r="31" spans="1:7" x14ac:dyDescent="0.3">
      <c r="A31" t="str">
        <f ca="1"/>
        <v>Project Manager2</v>
      </c>
      <c r="B31" t="str">
        <f ca="1"/>
        <v>BS_NS-ID</v>
      </c>
      <c r="C31" t="str">
        <f ca="1"/>
        <v>Platform</v>
      </c>
      <c r="D31" t="str">
        <f ca="1"/>
        <v>Close</v>
      </c>
      <c r="E31" t="str">
        <f ca="1"/>
        <v>Blue</v>
      </c>
      <c r="F31" s="3">
        <f ca="1"/>
        <v>45412</v>
      </c>
      <c r="G31" s="13">
        <f ca="1"/>
        <v>0</v>
      </c>
    </row>
    <row r="32" spans="1:7" x14ac:dyDescent="0.3">
      <c r="A32" t="str">
        <f ca="1"/>
        <v>Project Manager2</v>
      </c>
      <c r="B32" t="str">
        <f ca="1"/>
        <v>BS_NS-ID</v>
      </c>
      <c r="C32" t="str">
        <f ca="1"/>
        <v>Governance</v>
      </c>
      <c r="D32" t="str">
        <f ca="1"/>
        <v>Cancelled</v>
      </c>
      <c r="E32" t="str">
        <f ca="1"/>
        <v>Undefined</v>
      </c>
      <c r="F32" s="3">
        <f ca="1"/>
        <v>45412</v>
      </c>
      <c r="G32" s="13">
        <f ca="1"/>
        <v>0</v>
      </c>
    </row>
    <row r="33" spans="1:7" x14ac:dyDescent="0.3">
      <c r="A33" t="str">
        <f ca="1"/>
        <v>Project Manager2</v>
      </c>
      <c r="B33" t="str">
        <f ca="1"/>
        <v>BS_NS-ID</v>
      </c>
      <c r="C33" t="str">
        <f ca="1"/>
        <v>Backup &amp; Storage</v>
      </c>
      <c r="D33" t="str">
        <f ca="1"/>
        <v>Close</v>
      </c>
      <c r="E33" t="str">
        <f ca="1"/>
        <v>Blue</v>
      </c>
      <c r="F33" s="3">
        <f ca="1"/>
        <v>45230</v>
      </c>
      <c r="G33" s="13">
        <f ca="1"/>
        <v>0</v>
      </c>
    </row>
    <row r="34" spans="1:7" x14ac:dyDescent="0.3">
      <c r="A34" t="str">
        <f ca="1"/>
        <v>Project Manager2</v>
      </c>
      <c r="B34" t="str">
        <f ca="1"/>
        <v>BS_NS-ID</v>
      </c>
      <c r="C34" t="str">
        <f ca="1"/>
        <v>VDI</v>
      </c>
      <c r="D34" t="str">
        <f ca="1"/>
        <v>Close</v>
      </c>
      <c r="E34" t="str">
        <f ca="1"/>
        <v>Blue</v>
      </c>
      <c r="F34" s="3">
        <f ca="1"/>
        <v>45230</v>
      </c>
      <c r="G34" s="13">
        <f ca="1"/>
        <v>0</v>
      </c>
    </row>
    <row r="35" spans="1:7" x14ac:dyDescent="0.3">
      <c r="A35" t="str">
        <f ca="1"/>
        <v>Project Manager2</v>
      </c>
      <c r="B35" t="str">
        <f ca="1"/>
        <v>BS_NS-ID</v>
      </c>
      <c r="C35" t="str">
        <f ca="1"/>
        <v>Governance - v2</v>
      </c>
      <c r="D35" t="str">
        <f ca="1"/>
        <v>Delivery</v>
      </c>
      <c r="E35" t="str">
        <f ca="1"/>
        <v>Amber</v>
      </c>
      <c r="F35" s="3">
        <f ca="1"/>
        <v>45565</v>
      </c>
      <c r="G35" s="13">
        <f ca="1"/>
        <v>3</v>
      </c>
    </row>
    <row r="36" spans="1:7" x14ac:dyDescent="0.3">
      <c r="A36" t="str">
        <f ca="1"/>
        <v>Project Manager2</v>
      </c>
      <c r="B36" t="str">
        <f ca="1"/>
        <v>W21</v>
      </c>
      <c r="C36" t="str">
        <f ca="1"/>
        <v>Network</v>
      </c>
      <c r="D36" t="str">
        <f ca="1"/>
        <v>Delivery</v>
      </c>
      <c r="E36" t="str">
        <f ca="1"/>
        <v>Amber</v>
      </c>
      <c r="F36" s="3">
        <f ca="1"/>
        <v>45382</v>
      </c>
      <c r="G36" s="13">
        <f ca="1"/>
        <v>6</v>
      </c>
    </row>
    <row r="37" spans="1:7" x14ac:dyDescent="0.3">
      <c r="A37" t="str">
        <f ca="1"/>
        <v>Project Manager2</v>
      </c>
      <c r="B37" t="str">
        <f ca="1"/>
        <v>W21</v>
      </c>
      <c r="C37" t="str">
        <f ca="1"/>
        <v>Security</v>
      </c>
      <c r="D37" t="str">
        <f ca="1"/>
        <v>Implement</v>
      </c>
      <c r="E37" t="str">
        <f ca="1"/>
        <v>Red</v>
      </c>
      <c r="F37" s="3">
        <f ca="1"/>
        <v>45504</v>
      </c>
      <c r="G37" s="13">
        <f ca="1"/>
        <v>1</v>
      </c>
    </row>
    <row r="38" spans="1:7" x14ac:dyDescent="0.3">
      <c r="A38" t="str">
        <f ca="1"/>
        <v>Project Manager2</v>
      </c>
      <c r="B38" t="str">
        <f ca="1"/>
        <v>W21</v>
      </c>
      <c r="C38" t="str">
        <f ca="1"/>
        <v>Service Management</v>
      </c>
      <c r="D38" t="str">
        <f ca="1"/>
        <v>Implement</v>
      </c>
      <c r="E38" t="str">
        <f ca="1"/>
        <v>Red</v>
      </c>
      <c r="F38" s="3">
        <f ca="1"/>
        <v>45504</v>
      </c>
      <c r="G38" s="13">
        <f ca="1"/>
        <v>8</v>
      </c>
    </row>
    <row r="39" spans="1:7" x14ac:dyDescent="0.3">
      <c r="A39" t="str">
        <f ca="1"/>
        <v>Project Manager2</v>
      </c>
      <c r="B39" t="str">
        <f ca="1"/>
        <v>W21</v>
      </c>
      <c r="C39" t="str">
        <f ca="1"/>
        <v>Governance</v>
      </c>
      <c r="D39" t="str">
        <f ca="1"/>
        <v>Implement</v>
      </c>
      <c r="E39" t="str">
        <f ca="1"/>
        <v>Red</v>
      </c>
      <c r="F39" s="3">
        <f ca="1"/>
        <v>45504</v>
      </c>
      <c r="G39" s="13">
        <f ca="1"/>
        <v>3</v>
      </c>
    </row>
    <row r="40" spans="1:7" x14ac:dyDescent="0.3">
      <c r="A40" t="str">
        <f ca="1"/>
        <v>Project Manager3</v>
      </c>
      <c r="B40" t="str">
        <f ca="1"/>
        <v>Monitoring &amp; Reporting</v>
      </c>
      <c r="C40" t="str">
        <f ca="1"/>
        <v>Cloud</v>
      </c>
      <c r="D40" t="str">
        <f ca="1"/>
        <v>Cancelled</v>
      </c>
      <c r="E40" t="str">
        <f ca="1"/>
        <v>Undefined</v>
      </c>
      <c r="F40" s="3">
        <f ca="1"/>
        <v>45473</v>
      </c>
      <c r="G40" s="13">
        <f ca="1"/>
        <v>0</v>
      </c>
    </row>
    <row r="41" spans="1:7" x14ac:dyDescent="0.3">
      <c r="A41" t="str">
        <f ca="1"/>
        <v>Project Manager3</v>
      </c>
      <c r="B41" t="str">
        <f ca="1"/>
        <v>Back-up &amp; data replication</v>
      </c>
      <c r="C41" t="str">
        <f ca="1"/>
        <v>Service Management</v>
      </c>
      <c r="D41" t="str">
        <f ca="1"/>
        <v>Cancelled</v>
      </c>
      <c r="E41" t="str">
        <f ca="1"/>
        <v>Undefined</v>
      </c>
      <c r="F41" s="3">
        <f ca="1"/>
        <v>45473</v>
      </c>
      <c r="G41" s="13">
        <f ca="1"/>
        <v>0</v>
      </c>
    </row>
    <row r="42" spans="1:7" x14ac:dyDescent="0.3">
      <c r="A42" t="str">
        <f ca="1"/>
        <v>Project Manager3</v>
      </c>
      <c r="B42" t="str">
        <f ca="1"/>
        <v>Back-up &amp; data replication</v>
      </c>
      <c r="C42" t="str">
        <f ca="1"/>
        <v>GOVERNANCE</v>
      </c>
      <c r="D42" t="str">
        <f ca="1"/>
        <v>Cancelled</v>
      </c>
      <c r="E42" t="str">
        <f ca="1"/>
        <v>Undefined</v>
      </c>
      <c r="F42" s="3">
        <f ca="1"/>
        <v>45473</v>
      </c>
      <c r="G42" s="13">
        <f ca="1"/>
        <v>0</v>
      </c>
    </row>
    <row r="43" spans="1:7" x14ac:dyDescent="0.3">
      <c r="A43" t="str">
        <f ca="1"/>
        <v>Project Manager3</v>
      </c>
      <c r="B43" t="str">
        <f ca="1"/>
        <v>Back-up &amp; data replication</v>
      </c>
      <c r="C43" t="str">
        <f ca="1"/>
        <v>Cloud</v>
      </c>
      <c r="D43" t="str">
        <f ca="1"/>
        <v>Cancelled</v>
      </c>
      <c r="E43" t="str">
        <f ca="1"/>
        <v>Undefined</v>
      </c>
      <c r="F43" s="3">
        <f ca="1"/>
        <v>45473</v>
      </c>
      <c r="G43" s="13">
        <f ca="1"/>
        <v>0</v>
      </c>
    </row>
    <row r="44" spans="1:7" x14ac:dyDescent="0.3">
      <c r="A44" t="str">
        <f ca="1"/>
        <v>Project Manager3</v>
      </c>
      <c r="B44" t="str">
        <f ca="1"/>
        <v>Back-up &amp; data replication</v>
      </c>
      <c r="C44" t="str">
        <f ca="1"/>
        <v>SECURITY</v>
      </c>
      <c r="D44" t="str">
        <f ca="1"/>
        <v>Cancelled</v>
      </c>
      <c r="E44" t="str">
        <f ca="1"/>
        <v>Undefined</v>
      </c>
      <c r="F44" s="3">
        <f ca="1"/>
        <v>45473</v>
      </c>
      <c r="G44" s="13">
        <f ca="1"/>
        <v>0</v>
      </c>
    </row>
    <row r="45" spans="1:7" x14ac:dyDescent="0.3">
      <c r="A45" t="str">
        <f ca="1"/>
        <v>Project Manager3</v>
      </c>
      <c r="B45" t="str">
        <f ca="1"/>
        <v>Cloud Migration</v>
      </c>
      <c r="C45" t="str">
        <f ca="1"/>
        <v>Cloud</v>
      </c>
      <c r="D45" t="str">
        <f ca="1"/>
        <v>Cancelled</v>
      </c>
      <c r="E45" t="str">
        <f ca="1"/>
        <v>Undefined</v>
      </c>
      <c r="F45" s="3">
        <f ca="1"/>
        <v>45473</v>
      </c>
      <c r="G45" s="13">
        <f ca="1"/>
        <v>0</v>
      </c>
    </row>
    <row r="46" spans="1:7" x14ac:dyDescent="0.3">
      <c r="A46" t="str">
        <f ca="1"/>
        <v>Project Manager3</v>
      </c>
      <c r="B46" t="str">
        <f ca="1"/>
        <v>Cloud Migration</v>
      </c>
      <c r="C46" t="str">
        <f ca="1"/>
        <v>GOVERNANCE</v>
      </c>
      <c r="D46" t="str">
        <f ca="1"/>
        <v>Cancelled</v>
      </c>
      <c r="E46" t="str">
        <f ca="1"/>
        <v>Undefined</v>
      </c>
      <c r="F46" s="3">
        <f ca="1"/>
        <v>45473</v>
      </c>
      <c r="G46" s="13">
        <f ca="1"/>
        <v>0</v>
      </c>
    </row>
    <row r="47" spans="1:7" x14ac:dyDescent="0.3">
      <c r="A47" t="str">
        <f ca="1"/>
        <v>Project Manager3</v>
      </c>
      <c r="B47" t="str">
        <f ca="1"/>
        <v>Cloud Migration</v>
      </c>
      <c r="C47" t="str">
        <f ca="1"/>
        <v>SECURITY</v>
      </c>
      <c r="D47" t="str">
        <f ca="1"/>
        <v>Cancelled</v>
      </c>
      <c r="E47" t="str">
        <f ca="1"/>
        <v>Undefined</v>
      </c>
      <c r="F47" s="3">
        <f ca="1"/>
        <v>45473</v>
      </c>
      <c r="G47" s="13">
        <f ca="1"/>
        <v>0</v>
      </c>
    </row>
    <row r="48" spans="1:7" x14ac:dyDescent="0.3">
      <c r="A48" t="str">
        <f ca="1"/>
        <v>Project Manager3</v>
      </c>
      <c r="B48" t="str">
        <f ca="1"/>
        <v>Cloud Migration</v>
      </c>
      <c r="C48" t="str">
        <f ca="1"/>
        <v>Service Management</v>
      </c>
      <c r="D48" t="str">
        <f ca="1"/>
        <v>Cancelled</v>
      </c>
      <c r="E48" t="str">
        <f ca="1"/>
        <v>Undefined</v>
      </c>
      <c r="F48" s="3">
        <f ca="1"/>
        <v>45473</v>
      </c>
      <c r="G48" s="13">
        <f ca="1"/>
        <v>0</v>
      </c>
    </row>
    <row r="49" spans="1:7" x14ac:dyDescent="0.3">
      <c r="A49" t="str">
        <f ca="1"/>
        <v>Project Manager3</v>
      </c>
      <c r="B49" t="str">
        <f ca="1"/>
        <v>DevSecOps</v>
      </c>
      <c r="C49" t="str">
        <f ca="1"/>
        <v>Cloud</v>
      </c>
      <c r="D49" t="str">
        <f ca="1"/>
        <v>Cancelled</v>
      </c>
      <c r="E49" t="str">
        <f ca="1"/>
        <v>Undefined</v>
      </c>
      <c r="F49" s="3">
        <f ca="1"/>
        <v>45473</v>
      </c>
      <c r="G49" s="13">
        <f ca="1"/>
        <v>0</v>
      </c>
    </row>
    <row r="50" spans="1:7" x14ac:dyDescent="0.3">
      <c r="A50" t="str">
        <f ca="1"/>
        <v>Project Manager3</v>
      </c>
      <c r="B50" t="str">
        <f ca="1"/>
        <v>DevSecOps</v>
      </c>
      <c r="C50" t="str">
        <f ca="1"/>
        <v>GOVERNANCE</v>
      </c>
      <c r="D50" t="str">
        <f ca="1"/>
        <v>Cancelled</v>
      </c>
      <c r="E50" t="str">
        <f ca="1"/>
        <v>Undefined</v>
      </c>
      <c r="F50" s="3">
        <f ca="1"/>
        <v>45473</v>
      </c>
      <c r="G50" s="13">
        <f ca="1"/>
        <v>0</v>
      </c>
    </row>
    <row r="51" spans="1:7" x14ac:dyDescent="0.3">
      <c r="A51" t="str">
        <f ca="1"/>
        <v>Project Manager3</v>
      </c>
      <c r="B51" t="str">
        <f ca="1"/>
        <v>DevSecOps</v>
      </c>
      <c r="C51" t="str">
        <f ca="1"/>
        <v>SECURITY</v>
      </c>
      <c r="D51" t="str">
        <f ca="1"/>
        <v>Cancelled</v>
      </c>
      <c r="E51" t="str">
        <f ca="1"/>
        <v>Undefined</v>
      </c>
      <c r="F51" s="3">
        <f ca="1"/>
        <v>45473</v>
      </c>
      <c r="G51" s="13">
        <f ca="1"/>
        <v>0</v>
      </c>
    </row>
    <row r="52" spans="1:7" x14ac:dyDescent="0.3">
      <c r="A52" t="str">
        <f ca="1"/>
        <v>Project Manager3</v>
      </c>
      <c r="B52" t="str">
        <f ca="1"/>
        <v>DevSecOps</v>
      </c>
      <c r="C52" t="str">
        <f ca="1"/>
        <v>Service Management</v>
      </c>
      <c r="D52" t="str">
        <f ca="1"/>
        <v>Cancelled</v>
      </c>
      <c r="E52" t="str">
        <f ca="1"/>
        <v>Undefined</v>
      </c>
      <c r="F52" s="3">
        <f ca="1"/>
        <v>45473</v>
      </c>
      <c r="G52" s="13">
        <f ca="1"/>
        <v>0</v>
      </c>
    </row>
    <row r="53" spans="1:7" x14ac:dyDescent="0.3">
      <c r="A53" t="str">
        <f ca="1"/>
        <v>Project Manager3</v>
      </c>
      <c r="B53" t="str">
        <f ca="1"/>
        <v>DevOps Security</v>
      </c>
      <c r="C53" t="str">
        <f ca="1"/>
        <v>Cloud</v>
      </c>
      <c r="D53" t="str">
        <f ca="1"/>
        <v>Cancelled</v>
      </c>
      <c r="E53" t="str">
        <f ca="1"/>
        <v>Undefined</v>
      </c>
      <c r="F53" s="3">
        <f ca="1"/>
        <v>45473</v>
      </c>
      <c r="G53" s="13">
        <f ca="1"/>
        <v>0</v>
      </c>
    </row>
    <row r="54" spans="1:7" x14ac:dyDescent="0.3">
      <c r="A54" t="str">
        <f ca="1"/>
        <v>Project Manager3</v>
      </c>
      <c r="B54" t="str">
        <f ca="1"/>
        <v>DevOps Security</v>
      </c>
      <c r="C54" t="str">
        <f ca="1"/>
        <v>GOVERNANCE</v>
      </c>
      <c r="D54" t="str">
        <f ca="1"/>
        <v>Cancelled</v>
      </c>
      <c r="E54" t="str">
        <f ca="1"/>
        <v>Undefined</v>
      </c>
      <c r="F54" s="3">
        <f ca="1"/>
        <v>45473</v>
      </c>
      <c r="G54" s="13">
        <f ca="1"/>
        <v>0</v>
      </c>
    </row>
    <row r="55" spans="1:7" x14ac:dyDescent="0.3">
      <c r="A55" t="str">
        <f ca="1"/>
        <v>Project Manager3</v>
      </c>
      <c r="B55" t="str">
        <f ca="1"/>
        <v>DevOps Security</v>
      </c>
      <c r="C55" t="str">
        <f ca="1"/>
        <v>SECURITY</v>
      </c>
      <c r="D55" t="str">
        <f ca="1"/>
        <v>Cancelled</v>
      </c>
      <c r="E55" t="str">
        <f ca="1"/>
        <v>Undefined</v>
      </c>
      <c r="F55" s="3">
        <f ca="1"/>
        <v>45473</v>
      </c>
      <c r="G55" s="13">
        <f ca="1"/>
        <v>0</v>
      </c>
    </row>
    <row r="56" spans="1:7" x14ac:dyDescent="0.3">
      <c r="A56" t="str">
        <f ca="1"/>
        <v>Project Manager3</v>
      </c>
      <c r="B56" t="str">
        <f ca="1"/>
        <v>DevOps Security</v>
      </c>
      <c r="C56" t="str">
        <f ca="1"/>
        <v>Service Management</v>
      </c>
      <c r="D56" t="str">
        <f ca="1"/>
        <v>Cancelled</v>
      </c>
      <c r="E56" t="str">
        <f ca="1"/>
        <v>Undefined</v>
      </c>
      <c r="F56" s="3">
        <f ca="1"/>
        <v>45473</v>
      </c>
      <c r="G56" s="13">
        <f ca="1"/>
        <v>0</v>
      </c>
    </row>
    <row r="57" spans="1:7" x14ac:dyDescent="0.3">
      <c r="A57" t="str">
        <f ca="1"/>
        <v>Project Manager3</v>
      </c>
      <c r="B57" t="str">
        <f ca="1"/>
        <v>API deployment</v>
      </c>
      <c r="C57" t="str">
        <f ca="1"/>
        <v>Service Management</v>
      </c>
      <c r="D57" t="str">
        <f ca="1"/>
        <v>Cancelled</v>
      </c>
      <c r="E57" t="str">
        <f ca="1"/>
        <v>Undefined</v>
      </c>
      <c r="F57" s="3">
        <f ca="1"/>
        <v>45473</v>
      </c>
      <c r="G57" s="13">
        <f ca="1"/>
        <v>0</v>
      </c>
    </row>
    <row r="58" spans="1:7" x14ac:dyDescent="0.3">
      <c r="A58" t="str">
        <f ca="1"/>
        <v>Project Manager3</v>
      </c>
      <c r="B58" t="str">
        <f ca="1"/>
        <v>API deployment</v>
      </c>
      <c r="C58" t="str">
        <f ca="1"/>
        <v>Cloud</v>
      </c>
      <c r="D58" t="str">
        <f ca="1"/>
        <v>Cancelled</v>
      </c>
      <c r="E58" t="str">
        <f ca="1"/>
        <v>Undefined</v>
      </c>
      <c r="F58" s="3">
        <f ca="1"/>
        <v>45473</v>
      </c>
      <c r="G58" s="13">
        <f ca="1"/>
        <v>0</v>
      </c>
    </row>
    <row r="59" spans="1:7" x14ac:dyDescent="0.3">
      <c r="A59" t="str">
        <f ca="1"/>
        <v>Project Manager3</v>
      </c>
      <c r="B59" t="str">
        <f ca="1"/>
        <v>API deployment</v>
      </c>
      <c r="C59" t="str">
        <f ca="1"/>
        <v>GOVERNANCE</v>
      </c>
      <c r="D59" t="str">
        <f ca="1"/>
        <v>Cancelled</v>
      </c>
      <c r="E59" t="str">
        <f ca="1"/>
        <v>Undefined</v>
      </c>
      <c r="F59" s="3">
        <f ca="1"/>
        <v>45473</v>
      </c>
      <c r="G59" s="13">
        <f ca="1"/>
        <v>0</v>
      </c>
    </row>
    <row r="60" spans="1:7" x14ac:dyDescent="0.3">
      <c r="A60" t="str">
        <f ca="1"/>
        <v>Project Manager3</v>
      </c>
      <c r="B60" t="str">
        <f ca="1"/>
        <v>API deployment</v>
      </c>
      <c r="C60" t="str">
        <f ca="1"/>
        <v>Security</v>
      </c>
      <c r="D60" t="str">
        <f ca="1"/>
        <v>Cancelled</v>
      </c>
      <c r="E60" t="str">
        <f ca="1"/>
        <v>Undefined</v>
      </c>
      <c r="F60" s="3">
        <f ca="1"/>
        <v>45473</v>
      </c>
      <c r="G60" s="13">
        <f ca="1"/>
        <v>0</v>
      </c>
    </row>
    <row r="61" spans="1:7" x14ac:dyDescent="0.3">
      <c r="A61" t="str">
        <f ca="1"/>
        <v>Project Manager3</v>
      </c>
      <c r="B61" t="str">
        <f ca="1"/>
        <v>Cloud DevOps Back-up</v>
      </c>
      <c r="C61" t="str">
        <f ca="1"/>
        <v>Service Management</v>
      </c>
      <c r="D61" t="str">
        <f ca="1"/>
        <v>Cancelled</v>
      </c>
      <c r="E61" t="str">
        <f ca="1"/>
        <v>Undefined</v>
      </c>
      <c r="F61" s="3">
        <f ca="1"/>
        <v>45473</v>
      </c>
      <c r="G61" s="13">
        <f ca="1"/>
        <v>0</v>
      </c>
    </row>
    <row r="62" spans="1:7" x14ac:dyDescent="0.3">
      <c r="A62" t="str">
        <f ca="1"/>
        <v>Project Manager3</v>
      </c>
      <c r="B62" t="str">
        <f ca="1"/>
        <v>Cloud DevOps Back-up</v>
      </c>
      <c r="C62" t="str">
        <f ca="1"/>
        <v>GOVERNANCE</v>
      </c>
      <c r="D62" t="str">
        <f ca="1"/>
        <v>Cancelled</v>
      </c>
      <c r="E62" t="str">
        <f ca="1"/>
        <v>Undefined</v>
      </c>
      <c r="F62" s="3">
        <f ca="1"/>
        <v>45473</v>
      </c>
      <c r="G62" s="13">
        <f ca="1"/>
        <v>0</v>
      </c>
    </row>
    <row r="63" spans="1:7" x14ac:dyDescent="0.3">
      <c r="A63" t="str">
        <f ca="1"/>
        <v>Project Manager3</v>
      </c>
      <c r="B63" t="str">
        <f ca="1"/>
        <v>Cloud DevOps Back-up</v>
      </c>
      <c r="C63" t="str">
        <f ca="1"/>
        <v>Cloud</v>
      </c>
      <c r="D63" t="str">
        <f ca="1"/>
        <v>Cancelled</v>
      </c>
      <c r="E63" t="str">
        <f ca="1"/>
        <v>Undefined</v>
      </c>
      <c r="F63" s="3">
        <f ca="1"/>
        <v>45473</v>
      </c>
      <c r="G63" s="13">
        <f ca="1"/>
        <v>0</v>
      </c>
    </row>
    <row r="64" spans="1:7" x14ac:dyDescent="0.3">
      <c r="A64" t="str">
        <f ca="1"/>
        <v>Project Manager3</v>
      </c>
      <c r="B64" t="str">
        <f ca="1"/>
        <v>Cloud DevOps Back-up</v>
      </c>
      <c r="C64" t="str">
        <f ca="1"/>
        <v>SECURITY</v>
      </c>
      <c r="D64" t="str">
        <f ca="1"/>
        <v>Cancelled</v>
      </c>
      <c r="E64" t="str">
        <f ca="1"/>
        <v>Undefined</v>
      </c>
      <c r="F64" s="3">
        <f ca="1"/>
        <v>45473</v>
      </c>
      <c r="G64" s="13">
        <f ca="1"/>
        <v>0</v>
      </c>
    </row>
    <row r="65" spans="1:7" x14ac:dyDescent="0.3">
      <c r="A65" t="str">
        <f ca="1"/>
        <v>Project Manager4</v>
      </c>
      <c r="B65" t="str">
        <f ca="1"/>
        <v>Monitoring &amp; Reporting</v>
      </c>
      <c r="C65" t="str">
        <f ca="1"/>
        <v>GOVERNANCE</v>
      </c>
      <c r="D65" t="str">
        <f ca="1"/>
        <v>Cancelled</v>
      </c>
      <c r="E65" t="str">
        <f ca="1"/>
        <v>Undefined</v>
      </c>
      <c r="F65" s="3">
        <f ca="1"/>
        <v>45473</v>
      </c>
      <c r="G65" s="13">
        <f ca="1"/>
        <v>0</v>
      </c>
    </row>
    <row r="66" spans="1:7" x14ac:dyDescent="0.3">
      <c r="A66" t="str">
        <f ca="1"/>
        <v>Project Manager4</v>
      </c>
      <c r="B66" t="str">
        <f ca="1"/>
        <v>Monitoring &amp; Reporting</v>
      </c>
      <c r="C66" t="str">
        <f ca="1"/>
        <v>Service Management</v>
      </c>
      <c r="D66" t="str">
        <f ca="1"/>
        <v>Cancelled</v>
      </c>
      <c r="E66" t="str">
        <f ca="1"/>
        <v>Undefined</v>
      </c>
      <c r="F66" s="3">
        <f ca="1"/>
        <v>45473</v>
      </c>
      <c r="G66" s="13">
        <f ca="1"/>
        <v>0</v>
      </c>
    </row>
    <row r="67" spans="1:7" x14ac:dyDescent="0.3">
      <c r="A67" t="str">
        <f ca="1"/>
        <v xml:space="preserve">Project Manager4 </v>
      </c>
      <c r="B67" t="str">
        <f ca="1"/>
        <v>DC-0</v>
      </c>
      <c r="C67" t="str">
        <f ca="1"/>
        <v>BACKUP and STORAGE</v>
      </c>
      <c r="D67" t="str">
        <f ca="1"/>
        <v>Cancelled</v>
      </c>
      <c r="E67" t="str">
        <f ca="1"/>
        <v>Undefined</v>
      </c>
      <c r="F67" s="3">
        <f ca="1"/>
        <v>45382</v>
      </c>
      <c r="G67" s="13">
        <f ca="1"/>
        <v>0</v>
      </c>
    </row>
    <row r="68" spans="1:7" x14ac:dyDescent="0.3">
      <c r="A68" t="str">
        <f ca="1"/>
        <v xml:space="preserve">Project Manager4 </v>
      </c>
      <c r="B68" t="str">
        <f ca="1"/>
        <v>DC-0</v>
      </c>
      <c r="C68" t="str">
        <f ca="1"/>
        <v>OPENSHIFT</v>
      </c>
      <c r="D68" t="str">
        <f ca="1"/>
        <v>Cancelled</v>
      </c>
      <c r="E68" t="str">
        <f ca="1"/>
        <v>Undefined</v>
      </c>
      <c r="F68" s="3">
        <f ca="1"/>
        <v>45382</v>
      </c>
      <c r="G68" s="13">
        <f ca="1"/>
        <v>0</v>
      </c>
    </row>
    <row r="69" spans="1:7" x14ac:dyDescent="0.3">
      <c r="A69" t="str">
        <f ca="1"/>
        <v xml:space="preserve">Project Manager4 </v>
      </c>
      <c r="B69" t="str">
        <f ca="1"/>
        <v>DC-0</v>
      </c>
      <c r="C69" t="str">
        <f ca="1"/>
        <v>GOVERNANCE</v>
      </c>
      <c r="D69" t="str">
        <f ca="1"/>
        <v>Cancelled</v>
      </c>
      <c r="E69" t="str">
        <f ca="1"/>
        <v>Undefined</v>
      </c>
      <c r="F69" s="3">
        <f ca="1"/>
        <v>45382</v>
      </c>
      <c r="G69" s="13">
        <f ca="1"/>
        <v>0</v>
      </c>
    </row>
    <row r="70" spans="1:7" x14ac:dyDescent="0.3">
      <c r="A70" t="str">
        <f ca="1"/>
        <v xml:space="preserve">Project Manager4 </v>
      </c>
      <c r="B70" t="str">
        <f ca="1"/>
        <v>DC-0</v>
      </c>
      <c r="C70" t="str">
        <f ca="1"/>
        <v>Service Management</v>
      </c>
      <c r="D70" t="str">
        <f ca="1"/>
        <v>Cancelled</v>
      </c>
      <c r="E70" t="str">
        <f ca="1"/>
        <v>Undefined</v>
      </c>
      <c r="F70" s="3">
        <f ca="1"/>
        <v>45382</v>
      </c>
      <c r="G70" s="13">
        <f ca="1"/>
        <v>0</v>
      </c>
    </row>
    <row r="71" spans="1:7" x14ac:dyDescent="0.3">
      <c r="A71" t="str">
        <f ca="1"/>
        <v>Project Manager5</v>
      </c>
      <c r="B71" t="str">
        <f ca="1"/>
        <v>SBR</v>
      </c>
      <c r="C71" t="str">
        <f ca="1"/>
        <v>Governance</v>
      </c>
      <c r="D71" t="str">
        <f ca="1"/>
        <v>Implement</v>
      </c>
      <c r="E71" t="str">
        <f ca="1"/>
        <v>Red</v>
      </c>
      <c r="F71" s="3">
        <f ca="1"/>
        <v>45554</v>
      </c>
      <c r="G71" s="13">
        <f ca="1"/>
        <v>0</v>
      </c>
    </row>
    <row r="72" spans="1:7" x14ac:dyDescent="0.3">
      <c r="A72" t="str">
        <f ca="1"/>
        <v>Project Manager5</v>
      </c>
      <c r="B72" t="str">
        <f ca="1"/>
        <v>SBR</v>
      </c>
      <c r="C72" t="str">
        <f ca="1"/>
        <v>VMWare</v>
      </c>
      <c r="D72" t="str">
        <f ca="1"/>
        <v>Implement</v>
      </c>
      <c r="E72" t="str">
        <f ca="1"/>
        <v>Red</v>
      </c>
      <c r="F72" s="3">
        <f ca="1"/>
        <v>45554</v>
      </c>
      <c r="G72" s="13">
        <f ca="1"/>
        <v>0</v>
      </c>
    </row>
    <row r="73" spans="1:7" x14ac:dyDescent="0.3">
      <c r="A73" t="str">
        <f ca="1"/>
        <v>Project Manager5</v>
      </c>
      <c r="B73" t="str">
        <f ca="1"/>
        <v>SBR</v>
      </c>
      <c r="C73" t="str">
        <f ca="1"/>
        <v>Service Management</v>
      </c>
      <c r="D73" t="str">
        <f ca="1"/>
        <v>Implement</v>
      </c>
      <c r="E73" t="str">
        <f ca="1"/>
        <v>Red</v>
      </c>
      <c r="F73" s="3">
        <f ca="1"/>
        <v>45554</v>
      </c>
      <c r="G73" s="13">
        <f ca="1"/>
        <v>0</v>
      </c>
    </row>
    <row r="74" spans="1:7" x14ac:dyDescent="0.3">
      <c r="A74" t="str">
        <f ca="1"/>
        <v>Project Manager5</v>
      </c>
      <c r="B74" t="str">
        <f ca="1"/>
        <v>SBR</v>
      </c>
      <c r="C74" t="str">
        <f ca="1"/>
        <v>NETWORK</v>
      </c>
      <c r="D74" t="str">
        <f ca="1"/>
        <v>Implement</v>
      </c>
      <c r="E74" t="str">
        <f ca="1"/>
        <v>Red</v>
      </c>
      <c r="F74" s="3">
        <f ca="1"/>
        <v>45554</v>
      </c>
      <c r="G74" s="13">
        <f ca="1"/>
        <v>0</v>
      </c>
    </row>
    <row r="75" spans="1:7" x14ac:dyDescent="0.3">
      <c r="A75" t="str">
        <f ca="1"/>
        <v>Project Manager5</v>
      </c>
      <c r="B75" t="str">
        <f ca="1"/>
        <v>SBR</v>
      </c>
      <c r="C75" t="str">
        <f ca="1"/>
        <v>MIDDLEWARE</v>
      </c>
      <c r="D75" t="str">
        <f ca="1"/>
        <v>Implement</v>
      </c>
      <c r="E75" t="str">
        <f ca="1"/>
        <v>Red</v>
      </c>
      <c r="F75" s="3">
        <f ca="1"/>
        <v>45554</v>
      </c>
      <c r="G75" s="13">
        <f ca="1"/>
        <v>0</v>
      </c>
    </row>
    <row r="76" spans="1:7" x14ac:dyDescent="0.3">
      <c r="A76" t="str">
        <f ca="1"/>
        <v>Project Manager5</v>
      </c>
      <c r="B76" t="str">
        <f ca="1"/>
        <v>SBR</v>
      </c>
      <c r="C76" t="str">
        <f ca="1"/>
        <v>IAM Team</v>
      </c>
      <c r="D76" t="str">
        <f ca="1"/>
        <v>Implement</v>
      </c>
      <c r="E76" t="str">
        <f ca="1"/>
        <v>Red</v>
      </c>
      <c r="F76" s="3">
        <f ca="1"/>
        <v>45554</v>
      </c>
      <c r="G76" s="13">
        <f ca="1"/>
        <v>0</v>
      </c>
    </row>
    <row r="77" spans="1:7" x14ac:dyDescent="0.3">
      <c r="A77" t="str">
        <f ca="1"/>
        <v>Project Manager5</v>
      </c>
      <c r="B77" t="str">
        <f ca="1"/>
        <v>SBR</v>
      </c>
      <c r="C77" t="str">
        <f ca="1"/>
        <v>BACKUP &amp; STORAGE TEAM</v>
      </c>
      <c r="D77" t="str">
        <f ca="1"/>
        <v>Implement</v>
      </c>
      <c r="E77" t="str">
        <f ca="1"/>
        <v>Red</v>
      </c>
      <c r="F77" s="3">
        <f ca="1"/>
        <v>45554</v>
      </c>
      <c r="G77" s="13">
        <f ca="1"/>
        <v>0</v>
      </c>
    </row>
    <row r="78" spans="1:7" x14ac:dyDescent="0.3">
      <c r="A78" t="str">
        <f ca="1"/>
        <v>Project Manager5</v>
      </c>
      <c r="B78" t="str">
        <f ca="1"/>
        <v>STCK1</v>
      </c>
      <c r="C78" t="str">
        <f ca="1"/>
        <v>BACKUP &amp; STORAGE TEAM</v>
      </c>
      <c r="D78" t="str">
        <f ca="1"/>
        <v>Close</v>
      </c>
      <c r="E78" t="str">
        <f ca="1"/>
        <v>Blue</v>
      </c>
      <c r="F78" s="3">
        <f ca="1"/>
        <v>45442</v>
      </c>
      <c r="G78" s="13">
        <f ca="1"/>
        <v>0</v>
      </c>
    </row>
    <row r="79" spans="1:7" x14ac:dyDescent="0.3">
      <c r="A79" t="str">
        <f ca="1"/>
        <v>Project Manager5</v>
      </c>
      <c r="B79" t="str">
        <f ca="1"/>
        <v>STCK1</v>
      </c>
      <c r="C79" t="str">
        <f ca="1"/>
        <v>SERVICE MANAGEMENT</v>
      </c>
      <c r="D79" t="str">
        <f ca="1"/>
        <v>Close</v>
      </c>
      <c r="E79" t="str">
        <f ca="1"/>
        <v>Blue</v>
      </c>
      <c r="F79" s="3">
        <f ca="1"/>
        <v>45442</v>
      </c>
      <c r="G79" s="13">
        <f ca="1"/>
        <v>0</v>
      </c>
    </row>
    <row r="80" spans="1:7" x14ac:dyDescent="0.3">
      <c r="A80" t="str">
        <f ca="1"/>
        <v>Project Manager5</v>
      </c>
      <c r="B80" t="str">
        <f ca="1"/>
        <v>STCK1</v>
      </c>
      <c r="C80" t="str">
        <f ca="1"/>
        <v>GOVERNANCE</v>
      </c>
      <c r="D80" t="str">
        <f ca="1"/>
        <v>Close</v>
      </c>
      <c r="E80" t="str">
        <f ca="1"/>
        <v>Blue</v>
      </c>
      <c r="F80" s="3">
        <f ca="1"/>
        <v>45442</v>
      </c>
      <c r="G80" s="13">
        <f ca="1"/>
        <v>0</v>
      </c>
    </row>
    <row r="81" spans="1:7" x14ac:dyDescent="0.3">
      <c r="A81" t="str">
        <f ca="1"/>
        <v>Project Manager5</v>
      </c>
      <c r="B81" t="str">
        <f ca="1"/>
        <v>STCK3</v>
      </c>
      <c r="C81" t="str">
        <f ca="1"/>
        <v>BACKUP &amp; STORAGE TEAM</v>
      </c>
      <c r="D81" t="str">
        <f ca="1"/>
        <v>Close</v>
      </c>
      <c r="E81" t="str">
        <f ca="1"/>
        <v>Blue</v>
      </c>
      <c r="F81" s="3">
        <f ca="1"/>
        <v>45412</v>
      </c>
      <c r="G81" s="13">
        <f ca="1"/>
        <v>0</v>
      </c>
    </row>
    <row r="82" spans="1:7" x14ac:dyDescent="0.3">
      <c r="A82" t="str">
        <f ca="1"/>
        <v>Project Manager5</v>
      </c>
      <c r="B82" t="str">
        <f ca="1"/>
        <v>STCK3</v>
      </c>
      <c r="C82" t="str">
        <f ca="1"/>
        <v>Governance</v>
      </c>
      <c r="D82" t="str">
        <f ca="1"/>
        <v>Delivery</v>
      </c>
      <c r="E82" t="str">
        <f ca="1"/>
        <v>Amber</v>
      </c>
      <c r="F82" s="3">
        <f ca="1"/>
        <v>45412</v>
      </c>
      <c r="G82" s="13">
        <f ca="1"/>
        <v>0</v>
      </c>
    </row>
    <row r="83" spans="1:7" x14ac:dyDescent="0.3">
      <c r="A83" t="str">
        <f ca="1"/>
        <v>Project Manager5</v>
      </c>
      <c r="B83" t="str">
        <f ca="1"/>
        <v>STCK3</v>
      </c>
      <c r="C83" t="str">
        <f ca="1"/>
        <v>SERVICE MANAGEMENT</v>
      </c>
      <c r="D83" t="str">
        <f ca="1"/>
        <v>Close</v>
      </c>
      <c r="E83" t="str">
        <f ca="1"/>
        <v>Blue</v>
      </c>
      <c r="F83" s="3">
        <f ca="1"/>
        <v>45412</v>
      </c>
      <c r="G83" s="13">
        <f ca="1"/>
        <v>0</v>
      </c>
    </row>
    <row r="84" spans="1:7" x14ac:dyDescent="0.3">
      <c r="A84" t="str">
        <f ca="1"/>
        <v>Project Manager6</v>
      </c>
      <c r="B84" t="str">
        <f ca="1"/>
        <v>VM</v>
      </c>
      <c r="C84" t="str">
        <f ca="1"/>
        <v>GOVERNANCE</v>
      </c>
      <c r="D84" t="str">
        <f ca="1"/>
        <v>Delivery</v>
      </c>
      <c r="E84" t="str">
        <f ca="1"/>
        <v>Green</v>
      </c>
      <c r="F84" s="3">
        <f ca="1"/>
        <v>45626</v>
      </c>
      <c r="G84" s="13">
        <f ca="1"/>
        <v>0</v>
      </c>
    </row>
    <row r="85" spans="1:7" x14ac:dyDescent="0.3">
      <c r="A85" t="str">
        <f ca="1"/>
        <v>Project Manager6</v>
      </c>
      <c r="B85" t="str">
        <f ca="1"/>
        <v>VM</v>
      </c>
      <c r="C85" t="str">
        <f ca="1"/>
        <v>SERVICE MANAGEMENT</v>
      </c>
      <c r="D85" t="str">
        <f ca="1"/>
        <v>Close</v>
      </c>
      <c r="E85" t="str">
        <f ca="1"/>
        <v>Blue</v>
      </c>
      <c r="F85" s="3">
        <f ca="1"/>
        <v>45535</v>
      </c>
      <c r="G85" s="13">
        <f ca="1"/>
        <v>0</v>
      </c>
    </row>
    <row r="86" spans="1:7" x14ac:dyDescent="0.3">
      <c r="A86" t="str">
        <f ca="1"/>
        <v>Project Manager6</v>
      </c>
      <c r="B86" t="str">
        <f ca="1"/>
        <v>VM</v>
      </c>
      <c r="C86" t="str">
        <f ca="1"/>
        <v>VMWARE</v>
      </c>
      <c r="D86" t="str">
        <f ca="1"/>
        <v>Close</v>
      </c>
      <c r="E86" t="str">
        <f ca="1"/>
        <v>Blue</v>
      </c>
      <c r="F86" s="3">
        <f ca="1"/>
        <v>45473</v>
      </c>
      <c r="G86" s="13">
        <f ca="1"/>
        <v>0</v>
      </c>
    </row>
    <row r="87" spans="1:7" x14ac:dyDescent="0.3">
      <c r="A87" t="str">
        <f ca="1"/>
        <v>Project Manager6</v>
      </c>
      <c r="B87" t="str">
        <f ca="1"/>
        <v>iXES</v>
      </c>
      <c r="C87" t="str">
        <f ca="1"/>
        <v>GOVERNANCE</v>
      </c>
      <c r="D87" t="str">
        <f ca="1"/>
        <v>Close</v>
      </c>
      <c r="E87" t="str">
        <f ca="1"/>
        <v>Blue</v>
      </c>
      <c r="F87" s="3">
        <f ca="1"/>
        <v>45626</v>
      </c>
      <c r="G87" s="13">
        <f ca="1"/>
        <v>3</v>
      </c>
    </row>
    <row r="88" spans="1:7" x14ac:dyDescent="0.3">
      <c r="A88" t="str">
        <f ca="1"/>
        <v>Project Manager6</v>
      </c>
      <c r="B88" t="str">
        <f ca="1"/>
        <v>iXES</v>
      </c>
      <c r="C88" t="str">
        <f ca="1"/>
        <v>SECURITY</v>
      </c>
      <c r="D88" t="str">
        <f ca="1"/>
        <v>Close</v>
      </c>
      <c r="E88" t="str">
        <f ca="1"/>
        <v>Blue</v>
      </c>
      <c r="F88" s="3">
        <f ca="1"/>
        <v>45626</v>
      </c>
      <c r="G88" s="13">
        <f ca="1"/>
        <v>2</v>
      </c>
    </row>
    <row r="89" spans="1:7" x14ac:dyDescent="0.3">
      <c r="A89" t="str">
        <f ca="1"/>
        <v>Project Manager6</v>
      </c>
      <c r="B89" t="str">
        <f ca="1"/>
        <v>iXES</v>
      </c>
      <c r="C89" t="str">
        <f ca="1"/>
        <v>SERVICE MANAGEMENT</v>
      </c>
      <c r="D89" t="str">
        <f ca="1"/>
        <v>Delivery</v>
      </c>
      <c r="E89" t="str">
        <f ca="1"/>
        <v>Amber</v>
      </c>
      <c r="F89" s="3">
        <f ca="1"/>
        <v>45626</v>
      </c>
      <c r="G89" s="13">
        <f ca="1"/>
        <v>11</v>
      </c>
    </row>
    <row r="90" spans="1:7" x14ac:dyDescent="0.3">
      <c r="A90" t="str">
        <f ca="1"/>
        <v>Project Manager6</v>
      </c>
      <c r="B90" t="str">
        <f ca="1"/>
        <v>iXES</v>
      </c>
      <c r="C90" t="str">
        <f ca="1"/>
        <v>VMWARE</v>
      </c>
      <c r="D90" t="str">
        <f ca="1"/>
        <v>Close</v>
      </c>
      <c r="E90" t="str">
        <f ca="1"/>
        <v>Blue</v>
      </c>
      <c r="F90" s="3">
        <f ca="1"/>
        <v>45626</v>
      </c>
      <c r="G90" s="13">
        <f ca="1"/>
        <v>6</v>
      </c>
    </row>
    <row r="91" spans="1:7" x14ac:dyDescent="0.3">
      <c r="A91" t="str">
        <f ca="1"/>
        <v>Project Manager6</v>
      </c>
      <c r="B91" t="str">
        <f ca="1"/>
        <v>XSV-NT</v>
      </c>
      <c r="C91" t="str">
        <f ca="1"/>
        <v>GOVERNANCE</v>
      </c>
      <c r="D91" t="str">
        <f ca="1"/>
        <v>Delivery</v>
      </c>
      <c r="E91" t="str">
        <f ca="1"/>
        <v>Green</v>
      </c>
      <c r="F91" s="3">
        <f ca="1"/>
        <v>45626</v>
      </c>
      <c r="G91" s="13">
        <f ca="1"/>
        <v>3</v>
      </c>
    </row>
    <row r="92" spans="1:7" x14ac:dyDescent="0.3">
      <c r="A92" t="str">
        <f ca="1"/>
        <v>Project Manager6</v>
      </c>
      <c r="B92" t="str">
        <f ca="1"/>
        <v>XSV-NT</v>
      </c>
      <c r="C92" t="str">
        <f ca="1"/>
        <v>SERVICE MANAGEMENT</v>
      </c>
      <c r="D92" t="str">
        <f ca="1"/>
        <v>Implement</v>
      </c>
      <c r="E92" t="str">
        <f ca="1"/>
        <v>Green</v>
      </c>
      <c r="F92" s="3">
        <f ca="1"/>
        <v>45626</v>
      </c>
      <c r="G92" s="13">
        <f ca="1"/>
        <v>7</v>
      </c>
    </row>
    <row r="93" spans="1:7" x14ac:dyDescent="0.3">
      <c r="A93" t="str">
        <f ca="1"/>
        <v>Project Manager6</v>
      </c>
      <c r="B93" t="str">
        <f ca="1"/>
        <v>XSV-NT</v>
      </c>
      <c r="C93" t="str">
        <f ca="1"/>
        <v>SECURITY</v>
      </c>
      <c r="D93" t="str">
        <f ca="1"/>
        <v>Delivery</v>
      </c>
      <c r="E93" t="str">
        <f ca="1"/>
        <v>Green</v>
      </c>
      <c r="F93" s="3">
        <f ca="1"/>
        <v>45626</v>
      </c>
      <c r="G93" s="13">
        <f ca="1"/>
        <v>2</v>
      </c>
    </row>
    <row r="94" spans="1:7" x14ac:dyDescent="0.3">
      <c r="A94" t="str">
        <f ca="1"/>
        <v>Project Manager6</v>
      </c>
      <c r="B94" t="str">
        <f ca="1"/>
        <v>XSV-NT</v>
      </c>
      <c r="C94" t="str">
        <f ca="1"/>
        <v>VMWARE</v>
      </c>
      <c r="D94" t="str">
        <f ca="1"/>
        <v>Implement</v>
      </c>
      <c r="E94" t="str">
        <f ca="1"/>
        <v>Green</v>
      </c>
      <c r="F94" s="3">
        <f ca="1"/>
        <v>45626</v>
      </c>
      <c r="G94" s="13">
        <f ca="1"/>
        <v>0</v>
      </c>
    </row>
    <row r="95" spans="1:7" x14ac:dyDescent="0.3">
      <c r="A95" t="str">
        <f ca="1"/>
        <v>Project Manager7</v>
      </c>
      <c r="B95" t="str">
        <f ca="1"/>
        <v>DS_PowerBI</v>
      </c>
      <c r="C95" t="str">
        <f ca="1"/>
        <v>Cloud</v>
      </c>
      <c r="D95" t="str">
        <f ca="1"/>
        <v>Delivery</v>
      </c>
      <c r="E95" t="str">
        <f ca="1"/>
        <v>Amber</v>
      </c>
      <c r="F95" s="3">
        <f ca="1"/>
        <v>45351</v>
      </c>
      <c r="G95" s="13">
        <f ca="1"/>
        <v>0</v>
      </c>
    </row>
    <row r="96" spans="1:7" x14ac:dyDescent="0.3">
      <c r="A96" t="str">
        <f ca="1"/>
        <v>Project Manager7</v>
      </c>
      <c r="B96" t="str">
        <f ca="1"/>
        <v>DS_PowerBI</v>
      </c>
      <c r="C96" t="str">
        <f ca="1"/>
        <v>Governance</v>
      </c>
      <c r="D96" t="str">
        <f ca="1"/>
        <v>Delivery</v>
      </c>
      <c r="E96" t="str">
        <f ca="1"/>
        <v>Amber</v>
      </c>
      <c r="F96" s="3">
        <f ca="1"/>
        <v>45473</v>
      </c>
      <c r="G96" s="13">
        <f ca="1"/>
        <v>0</v>
      </c>
    </row>
    <row r="97" spans="1:7" x14ac:dyDescent="0.3">
      <c r="A97" t="str">
        <f ca="1"/>
        <v>Project Manager7</v>
      </c>
      <c r="B97" t="str">
        <f ca="1"/>
        <v>DS_PowerBI</v>
      </c>
      <c r="C97" t="str">
        <f ca="1"/>
        <v>Service Management</v>
      </c>
      <c r="D97" t="str">
        <f ca="1"/>
        <v>Close</v>
      </c>
      <c r="E97" t="str">
        <f ca="1"/>
        <v>Blue</v>
      </c>
      <c r="F97" s="3">
        <f ca="1"/>
        <v>45473</v>
      </c>
      <c r="G97" s="13">
        <f ca="1"/>
        <v>0</v>
      </c>
    </row>
    <row r="98" spans="1:7" x14ac:dyDescent="0.3">
      <c r="A98" t="str">
        <f ca="1"/>
        <v>Project Manager7</v>
      </c>
      <c r="B98" t="str">
        <f ca="1"/>
        <v>DS_EC</v>
      </c>
      <c r="C98" t="str">
        <f ca="1"/>
        <v>Cloud</v>
      </c>
      <c r="D98" t="str">
        <f ca="1"/>
        <v>Close</v>
      </c>
      <c r="E98" t="str">
        <f ca="1"/>
        <v>Blue</v>
      </c>
      <c r="F98" s="3">
        <f ca="1"/>
        <v>45380</v>
      </c>
      <c r="G98" s="13">
        <f ca="1"/>
        <v>0</v>
      </c>
    </row>
    <row r="99" spans="1:7" x14ac:dyDescent="0.3">
      <c r="A99" t="str">
        <f ca="1"/>
        <v>Project Manager7</v>
      </c>
      <c r="B99" t="str">
        <f ca="1"/>
        <v>DS_EC</v>
      </c>
      <c r="C99" t="str">
        <f ca="1"/>
        <v>Governance</v>
      </c>
      <c r="D99" t="str">
        <f ca="1"/>
        <v>Delivery</v>
      </c>
      <c r="E99" t="str">
        <f ca="1"/>
        <v>Amber</v>
      </c>
      <c r="F99" s="3">
        <f ca="1"/>
        <v>45473</v>
      </c>
      <c r="G99" s="13">
        <f ca="1"/>
        <v>0</v>
      </c>
    </row>
    <row r="100" spans="1:7" x14ac:dyDescent="0.3">
      <c r="A100" t="str">
        <f ca="1"/>
        <v>Project Manager7</v>
      </c>
      <c r="B100" t="str">
        <f ca="1"/>
        <v>DS_EC</v>
      </c>
      <c r="C100" t="str">
        <f ca="1"/>
        <v>Service Management</v>
      </c>
      <c r="D100" t="str">
        <f ca="1"/>
        <v>Close</v>
      </c>
      <c r="E100" t="str">
        <f ca="1"/>
        <v>Blue</v>
      </c>
      <c r="F100" s="3">
        <f ca="1"/>
        <v>45473</v>
      </c>
      <c r="G100" s="13">
        <f ca="1"/>
        <v>0</v>
      </c>
    </row>
    <row r="101" spans="1:7" x14ac:dyDescent="0.3">
      <c r="A101" t="str">
        <f ca="1"/>
        <v>Project Manager7</v>
      </c>
      <c r="B101" t="str">
        <f ca="1"/>
        <v>DS_CMA</v>
      </c>
      <c r="C101" t="str">
        <f ca="1"/>
        <v>Cloud</v>
      </c>
      <c r="D101" t="str">
        <f ca="1"/>
        <v>Close</v>
      </c>
      <c r="E101" t="str">
        <f ca="1"/>
        <v>Blue</v>
      </c>
      <c r="F101" s="3">
        <f ca="1"/>
        <v>45380</v>
      </c>
      <c r="G101" s="13">
        <f ca="1"/>
        <v>0</v>
      </c>
    </row>
    <row r="102" spans="1:7" x14ac:dyDescent="0.3">
      <c r="A102" t="str">
        <f ca="1"/>
        <v>Project Manager7</v>
      </c>
      <c r="B102" t="str">
        <f ca="1"/>
        <v>DS_CMA</v>
      </c>
      <c r="C102" t="str">
        <f ca="1"/>
        <v>Governance</v>
      </c>
      <c r="D102" t="str">
        <f ca="1"/>
        <v>Delivery</v>
      </c>
      <c r="E102" t="str">
        <f ca="1"/>
        <v>Amber</v>
      </c>
      <c r="F102" s="3">
        <f ca="1"/>
        <v>45473</v>
      </c>
      <c r="G102" s="13">
        <f ca="1"/>
        <v>0</v>
      </c>
    </row>
    <row r="103" spans="1:7" x14ac:dyDescent="0.3">
      <c r="A103" t="str">
        <f ca="1"/>
        <v>Project Manager7</v>
      </c>
      <c r="B103" t="str">
        <f ca="1"/>
        <v>DS_CMA</v>
      </c>
      <c r="C103" t="str">
        <f ca="1"/>
        <v>Service Management</v>
      </c>
      <c r="D103" t="str">
        <f ca="1"/>
        <v>Close</v>
      </c>
      <c r="E103" t="str">
        <f ca="1"/>
        <v>Blue</v>
      </c>
      <c r="F103" s="3">
        <f ca="1"/>
        <v>45473</v>
      </c>
      <c r="G103" s="13">
        <f ca="1"/>
        <v>0</v>
      </c>
    </row>
    <row r="104" spans="1:7" x14ac:dyDescent="0.3">
      <c r="A104" t="str">
        <f ca="1"/>
        <v>Project Manager7</v>
      </c>
      <c r="B104" t="str">
        <f ca="1"/>
        <v>DS_NO</v>
      </c>
      <c r="C104" t="str">
        <f ca="1"/>
        <v>Cloud</v>
      </c>
      <c r="D104" t="str">
        <f ca="1"/>
        <v>Close</v>
      </c>
      <c r="E104" t="str">
        <f ca="1"/>
        <v>Blue</v>
      </c>
      <c r="F104" s="3">
        <f ca="1"/>
        <v>45380</v>
      </c>
      <c r="G104" s="13">
        <f ca="1"/>
        <v>0</v>
      </c>
    </row>
    <row r="105" spans="1:7" x14ac:dyDescent="0.3">
      <c r="A105" t="str">
        <f ca="1"/>
        <v>Project Manager7</v>
      </c>
      <c r="B105" t="str">
        <f ca="1"/>
        <v>DS_NO</v>
      </c>
      <c r="C105" t="str">
        <f ca="1"/>
        <v>Governance</v>
      </c>
      <c r="D105" t="str">
        <f ca="1"/>
        <v>Delivery</v>
      </c>
      <c r="E105" t="str">
        <f ca="1"/>
        <v>Amber</v>
      </c>
      <c r="F105" s="3">
        <f ca="1"/>
        <v>45473</v>
      </c>
      <c r="G105" s="13">
        <f ca="1"/>
        <v>0</v>
      </c>
    </row>
    <row r="106" spans="1:7" x14ac:dyDescent="0.3">
      <c r="A106" t="str">
        <f ca="1"/>
        <v>Project Manager7</v>
      </c>
      <c r="B106" t="str">
        <f ca="1"/>
        <v>DS_NO</v>
      </c>
      <c r="C106" t="str">
        <f ca="1"/>
        <v>Service Management</v>
      </c>
      <c r="D106" t="str">
        <f ca="1"/>
        <v>Close</v>
      </c>
      <c r="E106" t="str">
        <f ca="1"/>
        <v>Blue</v>
      </c>
      <c r="F106" s="3">
        <f ca="1"/>
        <v>45473</v>
      </c>
      <c r="G106" s="13">
        <f ca="1"/>
        <v>0</v>
      </c>
    </row>
    <row r="107" spans="1:7" x14ac:dyDescent="0.3">
      <c r="A107" t="str">
        <f ca="1"/>
        <v>Project Manager7</v>
      </c>
      <c r="B107" t="str">
        <f ca="1"/>
        <v>B2C</v>
      </c>
      <c r="C107" t="str">
        <f ca="1"/>
        <v>Cloud</v>
      </c>
      <c r="D107" t="str">
        <f ca="1"/>
        <v>Close</v>
      </c>
      <c r="E107" t="str">
        <f ca="1"/>
        <v>Blue</v>
      </c>
      <c r="F107" s="3">
        <f ca="1"/>
        <v>45380</v>
      </c>
      <c r="G107" s="13">
        <f ca="1"/>
        <v>0</v>
      </c>
    </row>
    <row r="108" spans="1:7" x14ac:dyDescent="0.3">
      <c r="A108" t="str">
        <f ca="1"/>
        <v>Project Manager7</v>
      </c>
      <c r="B108" t="str">
        <f ca="1"/>
        <v>B2C</v>
      </c>
      <c r="C108" t="str">
        <f ca="1"/>
        <v>Governance</v>
      </c>
      <c r="D108" t="str">
        <f ca="1"/>
        <v>Delivery</v>
      </c>
      <c r="E108" t="str">
        <f ca="1"/>
        <v>Amber</v>
      </c>
      <c r="F108" s="3">
        <f ca="1"/>
        <v>45473</v>
      </c>
      <c r="G108" s="13">
        <f ca="1"/>
        <v>0</v>
      </c>
    </row>
    <row r="109" spans="1:7" x14ac:dyDescent="0.3">
      <c r="A109" t="str">
        <f ca="1"/>
        <v>Project Manager7</v>
      </c>
      <c r="B109" t="str">
        <f ca="1"/>
        <v>B2C</v>
      </c>
      <c r="C109" t="str">
        <f ca="1"/>
        <v>Service Management</v>
      </c>
      <c r="D109" t="str">
        <f ca="1"/>
        <v>Close</v>
      </c>
      <c r="E109" t="str">
        <f ca="1"/>
        <v>Blue</v>
      </c>
      <c r="F109" s="3">
        <f ca="1"/>
        <v>45473</v>
      </c>
      <c r="G109" s="13">
        <f ca="1"/>
        <v>0</v>
      </c>
    </row>
    <row r="110" spans="1:7" x14ac:dyDescent="0.3">
      <c r="A110" t="str">
        <f ca="1"/>
        <v>Project Manager8</v>
      </c>
      <c r="B110" t="str">
        <f ca="1"/>
        <v>LCM_NH</v>
      </c>
      <c r="C110" t="str">
        <f ca="1"/>
        <v>GOVERNANCE</v>
      </c>
      <c r="D110" t="str">
        <f ca="1"/>
        <v>Implement</v>
      </c>
      <c r="E110" t="str">
        <f ca="1"/>
        <v>Red</v>
      </c>
      <c r="F110" s="3">
        <f ca="1"/>
        <v>45412</v>
      </c>
      <c r="G110" s="13">
        <f ca="1"/>
        <v>0</v>
      </c>
    </row>
    <row r="111" spans="1:7" x14ac:dyDescent="0.3">
      <c r="A111" t="str">
        <f ca="1"/>
        <v>Project Manager8</v>
      </c>
      <c r="B111" t="str">
        <f ca="1"/>
        <v>LCM_NH</v>
      </c>
      <c r="C111" t="str">
        <f ca="1"/>
        <v>SERVICE MANAGEMENT</v>
      </c>
      <c r="D111" t="str">
        <f ca="1"/>
        <v>Configure</v>
      </c>
      <c r="E111" t="str">
        <f ca="1"/>
        <v>Red</v>
      </c>
      <c r="F111" s="3">
        <f ca="1"/>
        <v>45412</v>
      </c>
      <c r="G111" s="13">
        <f ca="1"/>
        <v>0</v>
      </c>
    </row>
    <row r="112" spans="1:7" x14ac:dyDescent="0.3">
      <c r="A112" t="str">
        <f ca="1"/>
        <v>Project Manager8</v>
      </c>
      <c r="B112" t="str">
        <f ca="1"/>
        <v>LCM_NH</v>
      </c>
      <c r="C112" t="str">
        <f ca="1"/>
        <v>NETWORK</v>
      </c>
      <c r="D112" t="str">
        <f ca="1"/>
        <v>Configure</v>
      </c>
      <c r="E112" t="str">
        <f ca="1"/>
        <v>Red</v>
      </c>
      <c r="F112" s="3">
        <f ca="1"/>
        <v>45473</v>
      </c>
      <c r="G112" s="13">
        <f ca="1"/>
        <v>0</v>
      </c>
    </row>
    <row r="113" spans="1:7" x14ac:dyDescent="0.3">
      <c r="A113" t="str">
        <f ca="1"/>
        <v xml:space="preserve">Project Manager8 </v>
      </c>
      <c r="B113" t="str">
        <f ca="1"/>
        <v>DC-0</v>
      </c>
      <c r="C113" t="str">
        <f ca="1"/>
        <v>Cloud</v>
      </c>
      <c r="D113" t="str">
        <f ca="1"/>
        <v>Cancelled</v>
      </c>
      <c r="E113" t="str">
        <f ca="1"/>
        <v>Undefined</v>
      </c>
      <c r="F113" s="3">
        <f ca="1"/>
        <v>45382</v>
      </c>
      <c r="G113" s="13">
        <f ca="1"/>
        <v>0</v>
      </c>
    </row>
  </sheetData>
  <mergeCells count="1">
    <mergeCell ref="A3:C3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2289" r:id="rId4" name="TextBox1">
          <controlPr defaultSize="0" autoLine="0" linkedCell="D3" r:id="rId5">
            <anchor moveWithCells="1">
              <from>
                <xdr:col>2</xdr:col>
                <xdr:colOff>1455420</xdr:colOff>
                <xdr:row>2</xdr:row>
                <xdr:rowOff>0</xdr:rowOff>
              </from>
              <to>
                <xdr:col>5</xdr:col>
                <xdr:colOff>822960</xdr:colOff>
                <xdr:row>3</xdr:row>
                <xdr:rowOff>0</xdr:rowOff>
              </to>
            </anchor>
          </controlPr>
        </control>
      </mc:Choice>
      <mc:Fallback>
        <control shapeId="12289" r:id="rId4" name="TextBox1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848C0DD-72F9-4E9D-B87E-8E117A035AC3}">
            <xm:f>NOT(ISERROR(SEARCH($D$3,A6)))</xm:f>
            <xm:f>$D$3</xm:f>
            <x14:dxf>
              <font>
                <color auto="1"/>
              </font>
              <fill>
                <patternFill>
                  <bgColor theme="8" tint="0.79998168889431442"/>
                </patternFill>
              </fill>
            </x14:dxf>
          </x14:cfRule>
          <xm:sqref>A6:H67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E35A-BDBC-45C7-9CE0-75D33958AF17}">
  <sheetPr codeName="Sheet6">
    <tabColor theme="8" tint="-0.499984740745262"/>
  </sheetPr>
  <dimension ref="A1:U184"/>
  <sheetViews>
    <sheetView tabSelected="1" zoomScale="110" zoomScaleNormal="110" workbookViewId="0">
      <selection activeCell="H2" sqref="H2"/>
    </sheetView>
  </sheetViews>
  <sheetFormatPr defaultRowHeight="13.8" outlineLevelCol="1" x14ac:dyDescent="0.3"/>
  <cols>
    <col min="1" max="1" width="26.109375" style="15" bestFit="1" customWidth="1"/>
    <col min="2" max="2" width="24.33203125" style="15" customWidth="1"/>
    <col min="3" max="3" width="21.109375" style="15" customWidth="1"/>
    <col min="4" max="4" width="10.21875" style="15" bestFit="1" customWidth="1"/>
    <col min="5" max="5" width="7.77734375" style="16" bestFit="1" customWidth="1"/>
    <col min="6" max="6" width="17.33203125" style="17" customWidth="1"/>
    <col min="7" max="7" width="16.21875" style="22" customWidth="1"/>
    <col min="8" max="8" width="21.21875" style="34" bestFit="1" customWidth="1"/>
    <col min="9" max="9" width="11.44140625" style="19" hidden="1" customWidth="1" outlineLevel="1"/>
    <col min="10" max="10" width="10.21875" style="19" hidden="1" customWidth="1" outlineLevel="1"/>
    <col min="11" max="11" width="14.88671875" style="19" hidden="1" customWidth="1" outlineLevel="1"/>
    <col min="12" max="12" width="18.77734375" style="19" hidden="1" customWidth="1" outlineLevel="1"/>
    <col min="13" max="13" width="11.5546875" style="20" customWidth="1" collapsed="1"/>
    <col min="14" max="14" width="11.88671875" style="19" hidden="1" customWidth="1" outlineLevel="1"/>
    <col min="15" max="15" width="11.77734375" style="19" hidden="1" customWidth="1" outlineLevel="1"/>
    <col min="16" max="16" width="25.21875" style="21" bestFit="1" customWidth="1" collapsed="1"/>
    <col min="17" max="19" width="8.88671875" style="15"/>
    <col min="20" max="20" width="9.88671875" style="15" bestFit="1" customWidth="1"/>
    <col min="21" max="16384" width="8.88671875" style="15"/>
  </cols>
  <sheetData>
    <row r="1" spans="1:21" s="29" customFormat="1" x14ac:dyDescent="0.3">
      <c r="A1" s="23" t="str">
        <f>Query1[[#Headers],[Project Manager]]</f>
        <v>Project Manager</v>
      </c>
      <c r="B1" s="23" t="str">
        <f>Query1[[#Headers],[Engagement Name]]</f>
        <v>Engagement Name</v>
      </c>
      <c r="C1" s="23" t="str">
        <f>Query1[[#Headers],[Track Name]]</f>
        <v>Track Name</v>
      </c>
      <c r="D1" s="23" t="str">
        <f>Query1[[#Headers],[Phase]]</f>
        <v>Phase</v>
      </c>
      <c r="E1" s="23" t="str">
        <f>Query1[[#Headers],[RAG]]</f>
        <v>RAG</v>
      </c>
      <c r="F1" s="24" t="str">
        <f>Query1[[#Headers],[Handover due date]]</f>
        <v>Handover due date</v>
      </c>
      <c r="G1" s="25" t="s">
        <v>46</v>
      </c>
      <c r="H1" s="32" t="s">
        <v>66</v>
      </c>
      <c r="I1" s="26" t="str">
        <f>Query1[[#Headers],[Handover completed]]</f>
        <v>Handover completed</v>
      </c>
      <c r="J1" s="26" t="str">
        <f>Query1[[#Headers],[Total checks]]</f>
        <v>Total checks</v>
      </c>
      <c r="K1" s="26" t="str">
        <f>Query1[[#Headers],[Total Critical Checks]]</f>
        <v>Total Critical Checks</v>
      </c>
      <c r="L1" s="26" t="str">
        <f>Query1[[#Headers],[Completed Critical Checks]]</f>
        <v>Completed Critical Checks</v>
      </c>
      <c r="M1" s="27" t="str">
        <f>Query1[[#Headers],[Completed]]</f>
        <v>Completed</v>
      </c>
      <c r="N1" s="26" t="str">
        <f>Query1[[#Headers],[KPI_1 breached]]</f>
        <v>KPI_1 breached</v>
      </c>
      <c r="O1" s="26" t="str">
        <f>Query1[[#Headers],[KPI_2 breached]]</f>
        <v>KPI_2 breached</v>
      </c>
      <c r="P1" s="28" t="str">
        <f>Query1[[#Headers],[Source.Name]]</f>
        <v>Source.Name</v>
      </c>
      <c r="T1" s="30">
        <f ca="1">TODAY()</f>
        <v>45770</v>
      </c>
      <c r="U1" s="31"/>
    </row>
    <row r="2" spans="1:21" x14ac:dyDescent="0.3">
      <c r="A2" s="15" t="str">
        <f>IFERROR(Query1[[#This Row],[Project Manager]],"")</f>
        <v>Project Manager1</v>
      </c>
      <c r="B2" s="15" t="str">
        <f>IFERROR(Query1[[#This Row],[Engagement Name]],"")</f>
        <v>2BP</v>
      </c>
      <c r="C2" s="15" t="str">
        <f>IFERROR(Query1[[#This Row],[Track Name]],"")</f>
        <v>Governance</v>
      </c>
      <c r="D2" s="15" t="str">
        <f>IFERROR(Query1[[#This Row],[Phase]],"")</f>
        <v>Cancelled</v>
      </c>
      <c r="E2" s="16" t="str">
        <f>IFERROR(Query1[[#This Row],[RAG]],"")</f>
        <v>Undefined</v>
      </c>
      <c r="F2" s="17">
        <f>IFERROR(Query1[[#This Row],[Handover due date]],"")</f>
        <v>45473</v>
      </c>
      <c r="G2" s="18" t="str">
        <f>IF(F2="","",
IF(D2="Cancelled","Cancelled",
IF(F2=0,"Undefined",
IFERROR(
IF(M2&gt;80%,"Completed",
ABS(
_xlfn.LET(_xlpm.varToday,$T$1,
IF(ISTEXT(F2)=TRUE,"",
IF(F2&lt;=_xlpm.varToday,"",_xlpm.varToday-F2))))),
"Breached"))))</f>
        <v>Cancelled</v>
      </c>
      <c r="H2" s="17" t="str">
        <f t="shared" ref="H2:H33" ca="1" si="0">IF(G2&lt;14,_xlfn.TEXTJOIN(" ",,"Will be breached in",ABS(TODAY()-F2),"days")," ")</f>
        <v xml:space="preserve"> </v>
      </c>
      <c r="I2" s="19" t="str">
        <f>IFERROR(Query1[[#This Row],[Handover completed]],"")</f>
        <v>NULL</v>
      </c>
      <c r="J2" s="19">
        <f>IFERROR(Query1[[#This Row],[Total checks]],"")</f>
        <v>19</v>
      </c>
      <c r="K2" s="19">
        <f>IFERROR(Query1[[#This Row],[Total Critical Checks]],"")</f>
        <v>0</v>
      </c>
      <c r="L2" s="19">
        <f>IFERROR(Query1[[#This Row],[Completed Critical Checks]],"")</f>
        <v>0</v>
      </c>
      <c r="M2" s="20">
        <f>IFERROR(Query1[[#This Row],[Completed]],"")</f>
        <v>0</v>
      </c>
      <c r="N2" s="19" t="str">
        <f>IFERROR(Query1[[#This Row],[KPI_1 breached]],"")</f>
        <v>Null</v>
      </c>
      <c r="O2" s="19" t="str">
        <f>IFERROR(Query1[[#This Row],[KPI_2 breached]],"")</f>
        <v>No</v>
      </c>
      <c r="P2" s="21" t="str">
        <f>IFERROR(Query1[[#This Row],[Source.Name]],"")</f>
        <v>TrackStatistic_29Oct20241016UTC.xlsx</v>
      </c>
    </row>
    <row r="3" spans="1:21" x14ac:dyDescent="0.3">
      <c r="A3" s="15" t="str">
        <f>IFERROR(Query1[[#This Row],[Project Manager]],"")</f>
        <v>Project Manager1</v>
      </c>
      <c r="B3" s="15" t="str">
        <f>IFERROR(Query1[[#This Row],[Engagement Name]],"")</f>
        <v>2BP</v>
      </c>
      <c r="C3" s="15" t="str">
        <f>IFERROR(Query1[[#This Row],[Track Name]],"")</f>
        <v>Service Management</v>
      </c>
      <c r="D3" s="15" t="str">
        <f>IFERROR(Query1[[#This Row],[Phase]],"")</f>
        <v>Implement</v>
      </c>
      <c r="E3" s="16" t="str">
        <f>IFERROR(Query1[[#This Row],[RAG]],"")</f>
        <v>Red</v>
      </c>
      <c r="F3" s="17">
        <f>IFERROR(Query1[[#This Row],[Handover due date]],"")</f>
        <v>45625</v>
      </c>
      <c r="G3" s="18" t="str">
        <f t="shared" ref="G3:G66" ca="1" si="1">IF(F3="","",
IF(D3="Cancelled","Cancelled",
IF(F3=0,"Undefined",
IFERROR(
IF(M3&gt;80%,"Completed",
ABS(
_xlfn.LET(_xlpm.varToday,$T$1,
IF(ISTEXT(F3)=TRUE,"",
IF(F3&lt;=_xlpm.varToday,"",_xlpm.varToday-F3))))),
"Breached"))))</f>
        <v>Breached</v>
      </c>
      <c r="H3" s="17" t="str">
        <f t="shared" ca="1" si="0"/>
        <v xml:space="preserve"> </v>
      </c>
      <c r="I3" s="19" t="str">
        <f>IFERROR(Query1[[#This Row],[Handover completed]],"")</f>
        <v>NULL</v>
      </c>
      <c r="J3" s="19">
        <f>IFERROR(Query1[[#This Row],[Total checks]],"")</f>
        <v>14</v>
      </c>
      <c r="K3" s="19">
        <f>IFERROR(Query1[[#This Row],[Total Critical Checks]],"")</f>
        <v>0</v>
      </c>
      <c r="L3" s="19">
        <f>IFERROR(Query1[[#This Row],[Completed Critical Checks]],"")</f>
        <v>0</v>
      </c>
      <c r="M3" s="20">
        <f>IFERROR(Query1[[#This Row],[Completed]],"")</f>
        <v>0</v>
      </c>
      <c r="N3" s="19" t="str">
        <f>IFERROR(Query1[[#This Row],[KPI_1 breached]],"")</f>
        <v>No</v>
      </c>
      <c r="O3" s="19" t="str">
        <f>IFERROR(Query1[[#This Row],[KPI_2 breached]],"")</f>
        <v>Yes</v>
      </c>
      <c r="P3" s="21" t="str">
        <f>IFERROR(Query1[[#This Row],[Source.Name]],"")</f>
        <v>TrackStatistic_29Oct20241016UTC.xlsx</v>
      </c>
    </row>
    <row r="4" spans="1:21" x14ac:dyDescent="0.3">
      <c r="A4" s="15" t="str">
        <f>IFERROR(Query1[[#This Row],[Project Manager]],"")</f>
        <v>Project Manager1</v>
      </c>
      <c r="B4" s="15" t="str">
        <f>IFERROR(Query1[[#This Row],[Engagement Name]],"")</f>
        <v>2BP</v>
      </c>
      <c r="C4" s="15" t="str">
        <f>IFERROR(Query1[[#This Row],[Track Name]],"")</f>
        <v>NETWORK</v>
      </c>
      <c r="D4" s="15" t="str">
        <f>IFERROR(Query1[[#This Row],[Phase]],"")</f>
        <v>Implement</v>
      </c>
      <c r="E4" s="16" t="str">
        <f>IFERROR(Query1[[#This Row],[RAG]],"")</f>
        <v>Red</v>
      </c>
      <c r="F4" s="17">
        <f>IFERROR(Query1[[#This Row],[Handover due date]],"")</f>
        <v>45552</v>
      </c>
      <c r="G4" s="18" t="str">
        <f t="shared" ca="1" si="1"/>
        <v>Breached</v>
      </c>
      <c r="H4" s="17" t="str">
        <f t="shared" ca="1" si="0"/>
        <v xml:space="preserve"> </v>
      </c>
      <c r="I4" s="19" t="str">
        <f>IFERROR(Query1[[#This Row],[Handover completed]],"")</f>
        <v>NULL</v>
      </c>
      <c r="J4" s="19">
        <f>IFERROR(Query1[[#This Row],[Total checks]],"")</f>
        <v>18</v>
      </c>
      <c r="K4" s="19">
        <f>IFERROR(Query1[[#This Row],[Total Critical Checks]],"")</f>
        <v>0</v>
      </c>
      <c r="L4" s="19">
        <f>IFERROR(Query1[[#This Row],[Completed Critical Checks]],"")</f>
        <v>0</v>
      </c>
      <c r="M4" s="20">
        <f>IFERROR(Query1[[#This Row],[Completed]],"")</f>
        <v>0.11</v>
      </c>
      <c r="N4" s="19" t="str">
        <f>IFERROR(Query1[[#This Row],[KPI_1 breached]],"")</f>
        <v>No</v>
      </c>
      <c r="O4" s="19" t="str">
        <f>IFERROR(Query1[[#This Row],[KPI_2 breached]],"")</f>
        <v>Yes</v>
      </c>
      <c r="P4" s="21" t="str">
        <f>IFERROR(Query1[[#This Row],[Source.Name]],"")</f>
        <v>TrackStatistic_29Oct20241016UTC.xlsx</v>
      </c>
    </row>
    <row r="5" spans="1:21" x14ac:dyDescent="0.3">
      <c r="A5" s="15" t="str">
        <f>IFERROR(Query1[[#This Row],[Project Manager]],"")</f>
        <v>Project Manager1</v>
      </c>
      <c r="B5" s="15" t="str">
        <f>IFERROR(Query1[[#This Row],[Engagement Name]],"")</f>
        <v>2BP</v>
      </c>
      <c r="C5" s="15" t="str">
        <f>IFERROR(Query1[[#This Row],[Track Name]],"")</f>
        <v>Governance v2</v>
      </c>
      <c r="D5" s="15" t="str">
        <f>IFERROR(Query1[[#This Row],[Phase]],"")</f>
        <v>Implement</v>
      </c>
      <c r="E5" s="16" t="str">
        <f>IFERROR(Query1[[#This Row],[RAG]],"")</f>
        <v>Red</v>
      </c>
      <c r="F5" s="17">
        <f>IFERROR(Query1[[#This Row],[Handover due date]],"")</f>
        <v>45565</v>
      </c>
      <c r="G5" s="18" t="str">
        <f t="shared" ca="1" si="1"/>
        <v>Breached</v>
      </c>
      <c r="H5" s="17" t="str">
        <f t="shared" ca="1" si="0"/>
        <v xml:space="preserve"> </v>
      </c>
      <c r="I5" s="19" t="str">
        <f>IFERROR(Query1[[#This Row],[Handover completed]],"")</f>
        <v>NULL</v>
      </c>
      <c r="J5" s="19">
        <f>IFERROR(Query1[[#This Row],[Total checks]],"")</f>
        <v>8</v>
      </c>
      <c r="K5" s="19">
        <f>IFERROR(Query1[[#This Row],[Total Critical Checks]],"")</f>
        <v>3</v>
      </c>
      <c r="L5" s="19">
        <f>IFERROR(Query1[[#This Row],[Completed Critical Checks]],"")</f>
        <v>0</v>
      </c>
      <c r="M5" s="20">
        <f>IFERROR(Query1[[#This Row],[Completed]],"")</f>
        <v>0.25</v>
      </c>
      <c r="N5" s="19" t="str">
        <f>IFERROR(Query1[[#This Row],[KPI_1 breached]],"")</f>
        <v>No</v>
      </c>
      <c r="O5" s="19" t="str">
        <f>IFERROR(Query1[[#This Row],[KPI_2 breached]],"")</f>
        <v>Yes</v>
      </c>
      <c r="P5" s="21" t="str">
        <f>IFERROR(Query1[[#This Row],[Source.Name]],"")</f>
        <v>TrackStatistic_29Oct20241016UTC.xlsx</v>
      </c>
    </row>
    <row r="6" spans="1:21" x14ac:dyDescent="0.3">
      <c r="A6" s="15" t="str">
        <f>IFERROR(Query1[[#This Row],[Project Manager]],"")</f>
        <v>Project Manager1</v>
      </c>
      <c r="B6" s="15" t="str">
        <f>IFERROR(Query1[[#This Row],[Engagement Name]],"")</f>
        <v>OPS2</v>
      </c>
      <c r="C6" s="15" t="str">
        <f>IFERROR(Query1[[#This Row],[Track Name]],"")</f>
        <v>Governance</v>
      </c>
      <c r="D6" s="15" t="str">
        <f>IFERROR(Query1[[#This Row],[Phase]],"")</f>
        <v>Close</v>
      </c>
      <c r="E6" s="16" t="str">
        <f>IFERROR(Query1[[#This Row],[RAG]],"")</f>
        <v>Blue</v>
      </c>
      <c r="F6" s="17">
        <f>IFERROR(Query1[[#This Row],[Handover due date]],"")</f>
        <v>45473</v>
      </c>
      <c r="G6" s="18" t="str">
        <f t="shared" si="1"/>
        <v>Completed</v>
      </c>
      <c r="H6" s="17" t="str">
        <f t="shared" ca="1" si="0"/>
        <v xml:space="preserve"> </v>
      </c>
      <c r="I6" s="19" t="str">
        <f>IFERROR(Query1[[#This Row],[Handover completed]],"")</f>
        <v>04-Apr-2024</v>
      </c>
      <c r="J6" s="19">
        <f>IFERROR(Query1[[#This Row],[Total checks]],"")</f>
        <v>19</v>
      </c>
      <c r="K6" s="19">
        <f>IFERROR(Query1[[#This Row],[Total Critical Checks]],"")</f>
        <v>0</v>
      </c>
      <c r="L6" s="19">
        <f>IFERROR(Query1[[#This Row],[Completed Critical Checks]],"")</f>
        <v>0</v>
      </c>
      <c r="M6" s="20">
        <f>IFERROR(Query1[[#This Row],[Completed]],"")</f>
        <v>1</v>
      </c>
      <c r="N6" s="19" t="str">
        <f>IFERROR(Query1[[#This Row],[KPI_1 breached]],"")</f>
        <v>No</v>
      </c>
      <c r="O6" s="19" t="str">
        <f>IFERROR(Query1[[#This Row],[KPI_2 breached]],"")</f>
        <v>No</v>
      </c>
      <c r="P6" s="21" t="str">
        <f>IFERROR(Query1[[#This Row],[Source.Name]],"")</f>
        <v>TrackStatistic_29Oct20241016UTC.xlsx</v>
      </c>
    </row>
    <row r="7" spans="1:21" x14ac:dyDescent="0.3">
      <c r="A7" s="15" t="str">
        <f>IFERROR(Query1[[#This Row],[Project Manager]],"")</f>
        <v>Project Manager1</v>
      </c>
      <c r="B7" s="15" t="str">
        <f>IFERROR(Query1[[#This Row],[Engagement Name]],"")</f>
        <v>OPS2</v>
      </c>
      <c r="C7" s="15" t="str">
        <f>IFERROR(Query1[[#This Row],[Track Name]],"")</f>
        <v>Service Management</v>
      </c>
      <c r="D7" s="15" t="str">
        <f>IFERROR(Query1[[#This Row],[Phase]],"")</f>
        <v>Close</v>
      </c>
      <c r="E7" s="16" t="str">
        <f>IFERROR(Query1[[#This Row],[RAG]],"")</f>
        <v>Blue</v>
      </c>
      <c r="F7" s="17">
        <f>IFERROR(Query1[[#This Row],[Handover due date]],"")</f>
        <v>45473</v>
      </c>
      <c r="G7" s="18" t="str">
        <f t="shared" si="1"/>
        <v>Completed</v>
      </c>
      <c r="H7" s="17" t="str">
        <f t="shared" ca="1" si="0"/>
        <v xml:space="preserve"> </v>
      </c>
      <c r="I7" s="19" t="str">
        <f>IFERROR(Query1[[#This Row],[Handover completed]],"")</f>
        <v>04-Apr-2024</v>
      </c>
      <c r="J7" s="19">
        <f>IFERROR(Query1[[#This Row],[Total checks]],"")</f>
        <v>14</v>
      </c>
      <c r="K7" s="19">
        <f>IFERROR(Query1[[#This Row],[Total Critical Checks]],"")</f>
        <v>0</v>
      </c>
      <c r="L7" s="19">
        <f>IFERROR(Query1[[#This Row],[Completed Critical Checks]],"")</f>
        <v>0</v>
      </c>
      <c r="M7" s="20">
        <f>IFERROR(Query1[[#This Row],[Completed]],"")</f>
        <v>1</v>
      </c>
      <c r="N7" s="19" t="str">
        <f>IFERROR(Query1[[#This Row],[KPI_1 breached]],"")</f>
        <v>No</v>
      </c>
      <c r="O7" s="19" t="str">
        <f>IFERROR(Query1[[#This Row],[KPI_2 breached]],"")</f>
        <v>No</v>
      </c>
      <c r="P7" s="21" t="str">
        <f>IFERROR(Query1[[#This Row],[Source.Name]],"")</f>
        <v>TrackStatistic_29Oct20241016UTC.xlsx</v>
      </c>
    </row>
    <row r="8" spans="1:21" x14ac:dyDescent="0.3">
      <c r="A8" s="15" t="str">
        <f>IFERROR(Query1[[#This Row],[Project Manager]],"")</f>
        <v>Project Manager1</v>
      </c>
      <c r="B8" s="15" t="str">
        <f>IFERROR(Query1[[#This Row],[Engagement Name]],"")</f>
        <v>OPS2</v>
      </c>
      <c r="C8" s="15" t="str">
        <f>IFERROR(Query1[[#This Row],[Track Name]],"")</f>
        <v>OPENSHIFT</v>
      </c>
      <c r="D8" s="15" t="str">
        <f>IFERROR(Query1[[#This Row],[Phase]],"")</f>
        <v>Close</v>
      </c>
      <c r="E8" s="16" t="str">
        <f>IFERROR(Query1[[#This Row],[RAG]],"")</f>
        <v>Blue</v>
      </c>
      <c r="F8" s="17">
        <f>IFERROR(Query1[[#This Row],[Handover due date]],"")</f>
        <v>45473</v>
      </c>
      <c r="G8" s="18" t="str">
        <f t="shared" si="1"/>
        <v>Completed</v>
      </c>
      <c r="H8" s="17" t="str">
        <f t="shared" ca="1" si="0"/>
        <v xml:space="preserve"> </v>
      </c>
      <c r="I8" s="19" t="str">
        <f>IFERROR(Query1[[#This Row],[Handover completed]],"")</f>
        <v>04-Apr-2024</v>
      </c>
      <c r="J8" s="19">
        <f>IFERROR(Query1[[#This Row],[Total checks]],"")</f>
        <v>17</v>
      </c>
      <c r="K8" s="19">
        <f>IFERROR(Query1[[#This Row],[Total Critical Checks]],"")</f>
        <v>0</v>
      </c>
      <c r="L8" s="19">
        <f>IFERROR(Query1[[#This Row],[Completed Critical Checks]],"")</f>
        <v>0</v>
      </c>
      <c r="M8" s="20">
        <f>IFERROR(Query1[[#This Row],[Completed]],"")</f>
        <v>1</v>
      </c>
      <c r="N8" s="19" t="str">
        <f>IFERROR(Query1[[#This Row],[KPI_1 breached]],"")</f>
        <v>No</v>
      </c>
      <c r="O8" s="19" t="str">
        <f>IFERROR(Query1[[#This Row],[KPI_2 breached]],"")</f>
        <v>No</v>
      </c>
      <c r="P8" s="21" t="str">
        <f>IFERROR(Query1[[#This Row],[Source.Name]],"")</f>
        <v>TrackStatistic_29Oct20241016UTC.xlsx</v>
      </c>
    </row>
    <row r="9" spans="1:21" x14ac:dyDescent="0.3">
      <c r="A9" s="15" t="str">
        <f>IFERROR(Query1[[#This Row],[Project Manager]],"")</f>
        <v>Project Manager1</v>
      </c>
      <c r="B9" s="15" t="str">
        <f>IFERROR(Query1[[#This Row],[Engagement Name]],"")</f>
        <v>Cluster Update</v>
      </c>
      <c r="C9" s="15" t="str">
        <f>IFERROR(Query1[[#This Row],[Track Name]],"")</f>
        <v>Governance</v>
      </c>
      <c r="D9" s="15" t="str">
        <f>IFERROR(Query1[[#This Row],[Phase]],"")</f>
        <v>Cancelled</v>
      </c>
      <c r="E9" s="16" t="str">
        <f>IFERROR(Query1[[#This Row],[RAG]],"")</f>
        <v>Undefined</v>
      </c>
      <c r="F9" s="17">
        <f>IFERROR(Query1[[#This Row],[Handover due date]],"")</f>
        <v>45565</v>
      </c>
      <c r="G9" s="18" t="str">
        <f t="shared" si="1"/>
        <v>Cancelled</v>
      </c>
      <c r="H9" s="33" t="str">
        <f t="shared" ca="1" si="0"/>
        <v xml:space="preserve"> </v>
      </c>
      <c r="I9" s="19" t="str">
        <f>IFERROR(Query1[[#This Row],[Handover completed]],"")</f>
        <v>NULL</v>
      </c>
      <c r="J9" s="19">
        <f>IFERROR(Query1[[#This Row],[Total checks]],"")</f>
        <v>19</v>
      </c>
      <c r="K9" s="19">
        <f>IFERROR(Query1[[#This Row],[Total Critical Checks]],"")</f>
        <v>0</v>
      </c>
      <c r="L9" s="19">
        <f>IFERROR(Query1[[#This Row],[Completed Critical Checks]],"")</f>
        <v>0</v>
      </c>
      <c r="M9" s="20">
        <f>IFERROR(Query1[[#This Row],[Completed]],"")</f>
        <v>0.26</v>
      </c>
      <c r="N9" s="19" t="str">
        <f>IFERROR(Query1[[#This Row],[KPI_1 breached]],"")</f>
        <v>Null</v>
      </c>
      <c r="O9" s="19" t="str">
        <f>IFERROR(Query1[[#This Row],[KPI_2 breached]],"")</f>
        <v>No</v>
      </c>
      <c r="P9" s="21" t="str">
        <f>IFERROR(Query1[[#This Row],[Source.Name]],"")</f>
        <v>TrackStatistic_29Oct20241016UTC.xlsx</v>
      </c>
    </row>
    <row r="10" spans="1:21" x14ac:dyDescent="0.3">
      <c r="A10" s="15" t="str">
        <f>IFERROR(Query1[[#This Row],[Project Manager]],"")</f>
        <v>Project Manager1</v>
      </c>
      <c r="B10" s="15" t="str">
        <f>IFERROR(Query1[[#This Row],[Engagement Name]],"")</f>
        <v>Cluster Update</v>
      </c>
      <c r="C10" s="15" t="str">
        <f>IFERROR(Query1[[#This Row],[Track Name]],"")</f>
        <v>SERVICE MANAGEMENT</v>
      </c>
      <c r="D10" s="15" t="str">
        <f>IFERROR(Query1[[#This Row],[Phase]],"")</f>
        <v>Cancelled</v>
      </c>
      <c r="E10" s="16" t="str">
        <f>IFERROR(Query1[[#This Row],[RAG]],"")</f>
        <v>Undefined</v>
      </c>
      <c r="F10" s="17">
        <f>IFERROR(Query1[[#This Row],[Handover due date]],"")</f>
        <v>45565</v>
      </c>
      <c r="G10" s="18" t="str">
        <f t="shared" si="1"/>
        <v>Cancelled</v>
      </c>
      <c r="H10" s="33" t="str">
        <f t="shared" ca="1" si="0"/>
        <v xml:space="preserve"> </v>
      </c>
      <c r="I10" s="19" t="str">
        <f>IFERROR(Query1[[#This Row],[Handover completed]],"")</f>
        <v>NULL</v>
      </c>
      <c r="J10" s="19">
        <f>IFERROR(Query1[[#This Row],[Total checks]],"")</f>
        <v>14</v>
      </c>
      <c r="K10" s="19">
        <f>IFERROR(Query1[[#This Row],[Total Critical Checks]],"")</f>
        <v>0</v>
      </c>
      <c r="L10" s="19">
        <f>IFERROR(Query1[[#This Row],[Completed Critical Checks]],"")</f>
        <v>0</v>
      </c>
      <c r="M10" s="20">
        <f>IFERROR(Query1[[#This Row],[Completed]],"")</f>
        <v>0.42</v>
      </c>
      <c r="N10" s="19" t="str">
        <f>IFERROR(Query1[[#This Row],[KPI_1 breached]],"")</f>
        <v>Null</v>
      </c>
      <c r="O10" s="19" t="str">
        <f>IFERROR(Query1[[#This Row],[KPI_2 breached]],"")</f>
        <v>No</v>
      </c>
      <c r="P10" s="21" t="str">
        <f>IFERROR(Query1[[#This Row],[Source.Name]],"")</f>
        <v>TrackStatistic_29Oct20241016UTC.xlsx</v>
      </c>
    </row>
    <row r="11" spans="1:21" x14ac:dyDescent="0.3">
      <c r="A11" s="15" t="str">
        <f>IFERROR(Query1[[#This Row],[Project Manager]],"")</f>
        <v>Project Manager1</v>
      </c>
      <c r="B11" s="15" t="str">
        <f>IFERROR(Query1[[#This Row],[Engagement Name]],"")</f>
        <v>Cluster Update</v>
      </c>
      <c r="C11" s="15" t="str">
        <f>IFERROR(Query1[[#This Row],[Track Name]],"")</f>
        <v>Platform</v>
      </c>
      <c r="D11" s="15" t="str">
        <f>IFERROR(Query1[[#This Row],[Phase]],"")</f>
        <v>Cancelled</v>
      </c>
      <c r="E11" s="16" t="str">
        <f>IFERROR(Query1[[#This Row],[RAG]],"")</f>
        <v>Undefined</v>
      </c>
      <c r="F11" s="17">
        <f>IFERROR(Query1[[#This Row],[Handover due date]],"")</f>
        <v>45565</v>
      </c>
      <c r="G11" s="18" t="str">
        <f t="shared" si="1"/>
        <v>Cancelled</v>
      </c>
      <c r="H11" s="33" t="str">
        <f t="shared" ca="1" si="0"/>
        <v xml:space="preserve"> </v>
      </c>
      <c r="I11" s="19" t="str">
        <f>IFERROR(Query1[[#This Row],[Handover completed]],"")</f>
        <v>NULL</v>
      </c>
      <c r="J11" s="19">
        <f>IFERROR(Query1[[#This Row],[Total checks]],"")</f>
        <v>17</v>
      </c>
      <c r="K11" s="19">
        <f>IFERROR(Query1[[#This Row],[Total Critical Checks]],"")</f>
        <v>0</v>
      </c>
      <c r="L11" s="19">
        <f>IFERROR(Query1[[#This Row],[Completed Critical Checks]],"")</f>
        <v>0</v>
      </c>
      <c r="M11" s="20">
        <f>IFERROR(Query1[[#This Row],[Completed]],"")</f>
        <v>0</v>
      </c>
      <c r="N11" s="19" t="str">
        <f>IFERROR(Query1[[#This Row],[KPI_1 breached]],"")</f>
        <v>Null</v>
      </c>
      <c r="O11" s="19" t="str">
        <f>IFERROR(Query1[[#This Row],[KPI_2 breached]],"")</f>
        <v>No</v>
      </c>
      <c r="P11" s="21" t="str">
        <f>IFERROR(Query1[[#This Row],[Source.Name]],"")</f>
        <v>TrackStatistic_29Oct20241016UTC.xlsx</v>
      </c>
    </row>
    <row r="12" spans="1:21" x14ac:dyDescent="0.3">
      <c r="A12" s="15" t="str">
        <f>IFERROR(Query1[[#This Row],[Project Manager]],"")</f>
        <v>Project Manager1</v>
      </c>
      <c r="B12" s="15" t="str">
        <f>IFERROR(Query1[[#This Row],[Engagement Name]],"")</f>
        <v>Server Racking</v>
      </c>
      <c r="C12" s="15" t="str">
        <f>IFERROR(Query1[[#This Row],[Track Name]],"")</f>
        <v>Governance</v>
      </c>
      <c r="D12" s="15" t="str">
        <f>IFERROR(Query1[[#This Row],[Phase]],"")</f>
        <v>Close</v>
      </c>
      <c r="E12" s="16" t="str">
        <f>IFERROR(Query1[[#This Row],[RAG]],"")</f>
        <v>Blue</v>
      </c>
      <c r="F12" s="17">
        <f>IFERROR(Query1[[#This Row],[Handover due date]],"")</f>
        <v>45653</v>
      </c>
      <c r="G12" s="18" t="str">
        <f t="shared" si="1"/>
        <v>Completed</v>
      </c>
      <c r="H12" s="17" t="str">
        <f t="shared" ca="1" si="0"/>
        <v xml:space="preserve"> </v>
      </c>
      <c r="I12" s="19" t="str">
        <f>IFERROR(Query1[[#This Row],[Handover completed]],"")</f>
        <v>03-Oct-2024</v>
      </c>
      <c r="J12" s="19">
        <f>IFERROR(Query1[[#This Row],[Total checks]],"")</f>
        <v>19</v>
      </c>
      <c r="K12" s="19">
        <f>IFERROR(Query1[[#This Row],[Total Critical Checks]],"")</f>
        <v>0</v>
      </c>
      <c r="L12" s="19">
        <f>IFERROR(Query1[[#This Row],[Completed Critical Checks]],"")</f>
        <v>0</v>
      </c>
      <c r="M12" s="20">
        <f>IFERROR(Query1[[#This Row],[Completed]],"")</f>
        <v>1</v>
      </c>
      <c r="N12" s="19" t="str">
        <f>IFERROR(Query1[[#This Row],[KPI_1 breached]],"")</f>
        <v>No</v>
      </c>
      <c r="O12" s="19" t="str">
        <f>IFERROR(Query1[[#This Row],[KPI_2 breached]],"")</f>
        <v>No</v>
      </c>
      <c r="P12" s="21" t="str">
        <f>IFERROR(Query1[[#This Row],[Source.Name]],"")</f>
        <v>TrackStatistic_29Oct20241016UTC.xlsx</v>
      </c>
    </row>
    <row r="13" spans="1:21" x14ac:dyDescent="0.3">
      <c r="A13" s="15" t="str">
        <f>IFERROR(Query1[[#This Row],[Project Manager]],"")</f>
        <v>Project Manager1</v>
      </c>
      <c r="B13" s="15" t="str">
        <f>IFERROR(Query1[[#This Row],[Engagement Name]],"")</f>
        <v>Server Racking</v>
      </c>
      <c r="C13" s="15" t="str">
        <f>IFERROR(Query1[[#This Row],[Track Name]],"")</f>
        <v>OPENSHIFT</v>
      </c>
      <c r="D13" s="15" t="str">
        <f>IFERROR(Query1[[#This Row],[Phase]],"")</f>
        <v>Close</v>
      </c>
      <c r="E13" s="16" t="str">
        <f>IFERROR(Query1[[#This Row],[RAG]],"")</f>
        <v>Blue</v>
      </c>
      <c r="F13" s="17">
        <f>IFERROR(Query1[[#This Row],[Handover due date]],"")</f>
        <v>45653</v>
      </c>
      <c r="G13" s="18" t="str">
        <f t="shared" si="1"/>
        <v>Completed</v>
      </c>
      <c r="H13" s="17" t="str">
        <f t="shared" ca="1" si="0"/>
        <v xml:space="preserve"> </v>
      </c>
      <c r="I13" s="19" t="str">
        <f>IFERROR(Query1[[#This Row],[Handover completed]],"")</f>
        <v>03-Oct-2024</v>
      </c>
      <c r="J13" s="19">
        <f>IFERROR(Query1[[#This Row],[Total checks]],"")</f>
        <v>17</v>
      </c>
      <c r="K13" s="19">
        <f>IFERROR(Query1[[#This Row],[Total Critical Checks]],"")</f>
        <v>0</v>
      </c>
      <c r="L13" s="19">
        <f>IFERROR(Query1[[#This Row],[Completed Critical Checks]],"")</f>
        <v>0</v>
      </c>
      <c r="M13" s="20">
        <f>IFERROR(Query1[[#This Row],[Completed]],"")</f>
        <v>1</v>
      </c>
      <c r="N13" s="19" t="str">
        <f>IFERROR(Query1[[#This Row],[KPI_1 breached]],"")</f>
        <v>No</v>
      </c>
      <c r="O13" s="19" t="str">
        <f>IFERROR(Query1[[#This Row],[KPI_2 breached]],"")</f>
        <v>No</v>
      </c>
      <c r="P13" s="21" t="str">
        <f>IFERROR(Query1[[#This Row],[Source.Name]],"")</f>
        <v>TrackStatistic_29Oct20241016UTC.xlsx</v>
      </c>
    </row>
    <row r="14" spans="1:21" x14ac:dyDescent="0.3">
      <c r="A14" s="15" t="str">
        <f>IFERROR(Query1[[#This Row],[Project Manager]],"")</f>
        <v>Project Manager1</v>
      </c>
      <c r="B14" s="15" t="str">
        <f>IFERROR(Query1[[#This Row],[Engagement Name]],"")</f>
        <v>Server Racking</v>
      </c>
      <c r="C14" s="15" t="str">
        <f>IFERROR(Query1[[#This Row],[Track Name]],"")</f>
        <v>Service Management</v>
      </c>
      <c r="D14" s="15" t="str">
        <f>IFERROR(Query1[[#This Row],[Phase]],"")</f>
        <v>Close</v>
      </c>
      <c r="E14" s="16" t="str">
        <f>IFERROR(Query1[[#This Row],[RAG]],"")</f>
        <v>Blue</v>
      </c>
      <c r="F14" s="17">
        <f>IFERROR(Query1[[#This Row],[Handover due date]],"")</f>
        <v>45653</v>
      </c>
      <c r="G14" s="18" t="str">
        <f t="shared" si="1"/>
        <v>Completed</v>
      </c>
      <c r="H14" s="17" t="str">
        <f t="shared" ca="1" si="0"/>
        <v xml:space="preserve"> </v>
      </c>
      <c r="I14" s="19" t="str">
        <f>IFERROR(Query1[[#This Row],[Handover completed]],"")</f>
        <v>03-Oct-2024</v>
      </c>
      <c r="J14" s="19">
        <f>IFERROR(Query1[[#This Row],[Total checks]],"")</f>
        <v>14</v>
      </c>
      <c r="K14" s="19">
        <f>IFERROR(Query1[[#This Row],[Total Critical Checks]],"")</f>
        <v>0</v>
      </c>
      <c r="L14" s="19">
        <f>IFERROR(Query1[[#This Row],[Completed Critical Checks]],"")</f>
        <v>0</v>
      </c>
      <c r="M14" s="20">
        <f>IFERROR(Query1[[#This Row],[Completed]],"")</f>
        <v>1</v>
      </c>
      <c r="N14" s="19" t="str">
        <f>IFERROR(Query1[[#This Row],[KPI_1 breached]],"")</f>
        <v>No</v>
      </c>
      <c r="O14" s="19" t="str">
        <f>IFERROR(Query1[[#This Row],[KPI_2 breached]],"")</f>
        <v>No</v>
      </c>
      <c r="P14" s="21" t="str">
        <f>IFERROR(Query1[[#This Row],[Source.Name]],"")</f>
        <v>TrackStatistic_29Oct20241016UTC.xlsx</v>
      </c>
    </row>
    <row r="15" spans="1:21" x14ac:dyDescent="0.3">
      <c r="A15" s="15" t="str">
        <f>IFERROR(Query1[[#This Row],[Project Manager]],"")</f>
        <v>Project Manager1</v>
      </c>
      <c r="B15" s="15" t="str">
        <f>IFERROR(Query1[[#This Row],[Engagement Name]],"")</f>
        <v>RH Update</v>
      </c>
      <c r="C15" s="15" t="str">
        <f>IFERROR(Query1[[#This Row],[Track Name]],"")</f>
        <v>Governance</v>
      </c>
      <c r="D15" s="15" t="str">
        <f>IFERROR(Query1[[#This Row],[Phase]],"")</f>
        <v>Cancelled</v>
      </c>
      <c r="E15" s="16" t="str">
        <f>IFERROR(Query1[[#This Row],[RAG]],"")</f>
        <v>Undefined</v>
      </c>
      <c r="F15" s="17">
        <f>IFERROR(Query1[[#This Row],[Handover due date]],"")</f>
        <v>45565</v>
      </c>
      <c r="G15" s="18" t="str">
        <f t="shared" si="1"/>
        <v>Cancelled</v>
      </c>
      <c r="H15" s="33" t="str">
        <f t="shared" ca="1" si="0"/>
        <v xml:space="preserve"> </v>
      </c>
      <c r="I15" s="19" t="str">
        <f>IFERROR(Query1[[#This Row],[Handover completed]],"")</f>
        <v>NULL</v>
      </c>
      <c r="J15" s="19">
        <f>IFERROR(Query1[[#This Row],[Total checks]],"")</f>
        <v>19</v>
      </c>
      <c r="K15" s="19">
        <f>IFERROR(Query1[[#This Row],[Total Critical Checks]],"")</f>
        <v>0</v>
      </c>
      <c r="L15" s="19">
        <f>IFERROR(Query1[[#This Row],[Completed Critical Checks]],"")</f>
        <v>0</v>
      </c>
      <c r="M15" s="20">
        <f>IFERROR(Query1[[#This Row],[Completed]],"")</f>
        <v>0.21</v>
      </c>
      <c r="N15" s="19" t="str">
        <f>IFERROR(Query1[[#This Row],[KPI_1 breached]],"")</f>
        <v>Null</v>
      </c>
      <c r="O15" s="19" t="str">
        <f>IFERROR(Query1[[#This Row],[KPI_2 breached]],"")</f>
        <v>No</v>
      </c>
      <c r="P15" s="21" t="str">
        <f>IFERROR(Query1[[#This Row],[Source.Name]],"")</f>
        <v>TrackStatistic_29Oct20241016UTC.xlsx</v>
      </c>
    </row>
    <row r="16" spans="1:21" x14ac:dyDescent="0.3">
      <c r="A16" s="15" t="str">
        <f>IFERROR(Query1[[#This Row],[Project Manager]],"")</f>
        <v>Project Manager1</v>
      </c>
      <c r="B16" s="15" t="str">
        <f>IFERROR(Query1[[#This Row],[Engagement Name]],"")</f>
        <v>RH Update</v>
      </c>
      <c r="C16" s="15" t="str">
        <f>IFERROR(Query1[[#This Row],[Track Name]],"")</f>
        <v>Service Management</v>
      </c>
      <c r="D16" s="15" t="str">
        <f>IFERROR(Query1[[#This Row],[Phase]],"")</f>
        <v>Cancelled</v>
      </c>
      <c r="E16" s="16" t="str">
        <f>IFERROR(Query1[[#This Row],[RAG]],"")</f>
        <v>Undefined</v>
      </c>
      <c r="F16" s="17">
        <f>IFERROR(Query1[[#This Row],[Handover due date]],"")</f>
        <v>45565</v>
      </c>
      <c r="G16" s="18" t="str">
        <f t="shared" si="1"/>
        <v>Cancelled</v>
      </c>
      <c r="H16" s="33" t="str">
        <f t="shared" ca="1" si="0"/>
        <v xml:space="preserve"> </v>
      </c>
      <c r="I16" s="19" t="str">
        <f>IFERROR(Query1[[#This Row],[Handover completed]],"")</f>
        <v>NULL</v>
      </c>
      <c r="J16" s="19">
        <f>IFERROR(Query1[[#This Row],[Total checks]],"")</f>
        <v>14</v>
      </c>
      <c r="K16" s="19">
        <f>IFERROR(Query1[[#This Row],[Total Critical Checks]],"")</f>
        <v>0</v>
      </c>
      <c r="L16" s="19">
        <f>IFERROR(Query1[[#This Row],[Completed Critical Checks]],"")</f>
        <v>0</v>
      </c>
      <c r="M16" s="20">
        <f>IFERROR(Query1[[#This Row],[Completed]],"")</f>
        <v>0.14000000000000001</v>
      </c>
      <c r="N16" s="19" t="str">
        <f>IFERROR(Query1[[#This Row],[KPI_1 breached]],"")</f>
        <v>Null</v>
      </c>
      <c r="O16" s="19" t="str">
        <f>IFERROR(Query1[[#This Row],[KPI_2 breached]],"")</f>
        <v>No</v>
      </c>
      <c r="P16" s="21" t="str">
        <f>IFERROR(Query1[[#This Row],[Source.Name]],"")</f>
        <v>TrackStatistic_29Oct20241016UTC.xlsx</v>
      </c>
    </row>
    <row r="17" spans="1:16" x14ac:dyDescent="0.3">
      <c r="A17" s="15" t="str">
        <f>IFERROR(Query1[[#This Row],[Project Manager]],"")</f>
        <v>Project Manager1</v>
      </c>
      <c r="B17" s="15" t="str">
        <f>IFERROR(Query1[[#This Row],[Engagement Name]],"")</f>
        <v>RH Update</v>
      </c>
      <c r="C17" s="15" t="str">
        <f>IFERROR(Query1[[#This Row],[Track Name]],"")</f>
        <v>ANSIBLE</v>
      </c>
      <c r="D17" s="15" t="str">
        <f>IFERROR(Query1[[#This Row],[Phase]],"")</f>
        <v>Cancelled</v>
      </c>
      <c r="E17" s="16" t="str">
        <f>IFERROR(Query1[[#This Row],[RAG]],"")</f>
        <v>Undefined</v>
      </c>
      <c r="F17" s="17">
        <f>IFERROR(Query1[[#This Row],[Handover due date]],"")</f>
        <v>45565</v>
      </c>
      <c r="G17" s="18" t="str">
        <f t="shared" si="1"/>
        <v>Cancelled</v>
      </c>
      <c r="H17" s="33" t="str">
        <f t="shared" ca="1" si="0"/>
        <v xml:space="preserve"> </v>
      </c>
      <c r="I17" s="19" t="str">
        <f>IFERROR(Query1[[#This Row],[Handover completed]],"")</f>
        <v>NULL</v>
      </c>
      <c r="J17" s="19">
        <f>IFERROR(Query1[[#This Row],[Total checks]],"")</f>
        <v>28</v>
      </c>
      <c r="K17" s="19">
        <f>IFERROR(Query1[[#This Row],[Total Critical Checks]],"")</f>
        <v>0</v>
      </c>
      <c r="L17" s="19">
        <f>IFERROR(Query1[[#This Row],[Completed Critical Checks]],"")</f>
        <v>0</v>
      </c>
      <c r="M17" s="20">
        <f>IFERROR(Query1[[#This Row],[Completed]],"")</f>
        <v>0</v>
      </c>
      <c r="N17" s="19" t="str">
        <f>IFERROR(Query1[[#This Row],[KPI_1 breached]],"")</f>
        <v>Null</v>
      </c>
      <c r="O17" s="19" t="str">
        <f>IFERROR(Query1[[#This Row],[KPI_2 breached]],"")</f>
        <v>No</v>
      </c>
      <c r="P17" s="21" t="str">
        <f>IFERROR(Query1[[#This Row],[Source.Name]],"")</f>
        <v>TrackStatistic_29Oct20241016UTC.xlsx</v>
      </c>
    </row>
    <row r="18" spans="1:16" x14ac:dyDescent="0.3">
      <c r="A18" s="15" t="str">
        <f>IFERROR(Query1[[#This Row],[Project Manager]],"")</f>
        <v>Project Manager1</v>
      </c>
      <c r="B18" s="15" t="str">
        <f>IFERROR(Query1[[#This Row],[Engagement Name]],"")</f>
        <v>RH Update</v>
      </c>
      <c r="C18" s="15" t="str">
        <f>IFERROR(Query1[[#This Row],[Track Name]],"")</f>
        <v>Governance</v>
      </c>
      <c r="D18" s="15" t="str">
        <f>IFERROR(Query1[[#This Row],[Phase]],"")</f>
        <v>Cancelled</v>
      </c>
      <c r="E18" s="16" t="str">
        <f>IFERROR(Query1[[#This Row],[RAG]],"")</f>
        <v>Undefined</v>
      </c>
      <c r="F18" s="17">
        <f>IFERROR(Query1[[#This Row],[Handover due date]],"")</f>
        <v>45470</v>
      </c>
      <c r="G18" s="18" t="str">
        <f t="shared" si="1"/>
        <v>Cancelled</v>
      </c>
      <c r="H18" s="17" t="str">
        <f t="shared" ca="1" si="0"/>
        <v xml:space="preserve"> </v>
      </c>
      <c r="I18" s="19" t="str">
        <f>IFERROR(Query1[[#This Row],[Handover completed]],"")</f>
        <v>NULL</v>
      </c>
      <c r="J18" s="19">
        <f>IFERROR(Query1[[#This Row],[Total checks]],"")</f>
        <v>19</v>
      </c>
      <c r="K18" s="19">
        <f>IFERROR(Query1[[#This Row],[Total Critical Checks]],"")</f>
        <v>0</v>
      </c>
      <c r="L18" s="19">
        <f>IFERROR(Query1[[#This Row],[Completed Critical Checks]],"")</f>
        <v>0</v>
      </c>
      <c r="M18" s="20">
        <f>IFERROR(Query1[[#This Row],[Completed]],"")</f>
        <v>0.31</v>
      </c>
      <c r="N18" s="19" t="str">
        <f>IFERROR(Query1[[#This Row],[KPI_1 breached]],"")</f>
        <v>Null</v>
      </c>
      <c r="O18" s="19" t="str">
        <f>IFERROR(Query1[[#This Row],[KPI_2 breached]],"")</f>
        <v>No</v>
      </c>
      <c r="P18" s="21" t="str">
        <f>IFERROR(Query1[[#This Row],[Source.Name]],"")</f>
        <v>TrackStatistic_29Oct20241016UTC.xlsx</v>
      </c>
    </row>
    <row r="19" spans="1:16" x14ac:dyDescent="0.3">
      <c r="A19" s="15" t="str">
        <f>IFERROR(Query1[[#This Row],[Project Manager]],"")</f>
        <v>Project Manager1</v>
      </c>
      <c r="B19" s="15" t="str">
        <f>IFERROR(Query1[[#This Row],[Engagement Name]],"")</f>
        <v>RH Update</v>
      </c>
      <c r="C19" s="15" t="str">
        <f>IFERROR(Query1[[#This Row],[Track Name]],"")</f>
        <v>Service Management</v>
      </c>
      <c r="D19" s="15" t="str">
        <f>IFERROR(Query1[[#This Row],[Phase]],"")</f>
        <v>Cancelled</v>
      </c>
      <c r="E19" s="16" t="str">
        <f>IFERROR(Query1[[#This Row],[RAG]],"")</f>
        <v>Undefined</v>
      </c>
      <c r="F19" s="17">
        <f>IFERROR(Query1[[#This Row],[Handover due date]],"")</f>
        <v>45470</v>
      </c>
      <c r="G19" s="18" t="str">
        <f t="shared" si="1"/>
        <v>Cancelled</v>
      </c>
      <c r="H19" s="17" t="str">
        <f t="shared" ca="1" si="0"/>
        <v xml:space="preserve"> </v>
      </c>
      <c r="I19" s="19" t="str">
        <f>IFERROR(Query1[[#This Row],[Handover completed]],"")</f>
        <v>NULL</v>
      </c>
      <c r="J19" s="19">
        <f>IFERROR(Query1[[#This Row],[Total checks]],"")</f>
        <v>14</v>
      </c>
      <c r="K19" s="19">
        <f>IFERROR(Query1[[#This Row],[Total Critical Checks]],"")</f>
        <v>0</v>
      </c>
      <c r="L19" s="19">
        <f>IFERROR(Query1[[#This Row],[Completed Critical Checks]],"")</f>
        <v>0</v>
      </c>
      <c r="M19" s="20">
        <f>IFERROR(Query1[[#This Row],[Completed]],"")</f>
        <v>0.28000000000000003</v>
      </c>
      <c r="N19" s="19" t="str">
        <f>IFERROR(Query1[[#This Row],[KPI_1 breached]],"")</f>
        <v>Null</v>
      </c>
      <c r="O19" s="19" t="str">
        <f>IFERROR(Query1[[#This Row],[KPI_2 breached]],"")</f>
        <v>No</v>
      </c>
      <c r="P19" s="21" t="str">
        <f>IFERROR(Query1[[#This Row],[Source.Name]],"")</f>
        <v>TrackStatistic_29Oct20241016UTC.xlsx</v>
      </c>
    </row>
    <row r="20" spans="1:16" x14ac:dyDescent="0.3">
      <c r="A20" s="15" t="str">
        <f>IFERROR(Query1[[#This Row],[Project Manager]],"")</f>
        <v>Project Manager1</v>
      </c>
      <c r="B20" s="15" t="str">
        <f>IFERROR(Query1[[#This Row],[Engagement Name]],"")</f>
        <v>RH Update</v>
      </c>
      <c r="C20" s="15" t="str">
        <f>IFERROR(Query1[[#This Row],[Track Name]],"")</f>
        <v>Platform</v>
      </c>
      <c r="D20" s="15" t="str">
        <f>IFERROR(Query1[[#This Row],[Phase]],"")</f>
        <v>Cancelled</v>
      </c>
      <c r="E20" s="16" t="str">
        <f>IFERROR(Query1[[#This Row],[RAG]],"")</f>
        <v>Undefined</v>
      </c>
      <c r="F20" s="17">
        <f>IFERROR(Query1[[#This Row],[Handover due date]],"")</f>
        <v>45470</v>
      </c>
      <c r="G20" s="18" t="str">
        <f t="shared" si="1"/>
        <v>Cancelled</v>
      </c>
      <c r="H20" s="17" t="str">
        <f t="shared" ca="1" si="0"/>
        <v xml:space="preserve"> </v>
      </c>
      <c r="I20" s="19" t="str">
        <f>IFERROR(Query1[[#This Row],[Handover completed]],"")</f>
        <v>NULL</v>
      </c>
      <c r="J20" s="19">
        <f>IFERROR(Query1[[#This Row],[Total checks]],"")</f>
        <v>17</v>
      </c>
      <c r="K20" s="19">
        <f>IFERROR(Query1[[#This Row],[Total Critical Checks]],"")</f>
        <v>0</v>
      </c>
      <c r="L20" s="19">
        <f>IFERROR(Query1[[#This Row],[Completed Critical Checks]],"")</f>
        <v>0</v>
      </c>
      <c r="M20" s="20">
        <f>IFERROR(Query1[[#This Row],[Completed]],"")</f>
        <v>0</v>
      </c>
      <c r="N20" s="19" t="str">
        <f>IFERROR(Query1[[#This Row],[KPI_1 breached]],"")</f>
        <v>Null</v>
      </c>
      <c r="O20" s="19" t="str">
        <f>IFERROR(Query1[[#This Row],[KPI_2 breached]],"")</f>
        <v>No</v>
      </c>
      <c r="P20" s="21" t="str">
        <f>IFERROR(Query1[[#This Row],[Source.Name]],"")</f>
        <v>TrackStatistic_29Oct20241016UTC.xlsx</v>
      </c>
    </row>
    <row r="21" spans="1:16" x14ac:dyDescent="0.3">
      <c r="A21" s="15" t="str">
        <f>IFERROR(Query1[[#This Row],[Project Manager]],"")</f>
        <v>Project Manager1</v>
      </c>
      <c r="B21" s="15" t="str">
        <f>IFERROR(Query1[[#This Row],[Engagement Name]],"")</f>
        <v>RH Update</v>
      </c>
      <c r="C21" s="15" t="str">
        <f>IFERROR(Query1[[#This Row],[Track Name]],"")</f>
        <v>Governance</v>
      </c>
      <c r="D21" s="15" t="str">
        <f>IFERROR(Query1[[#This Row],[Phase]],"")</f>
        <v>Cancelled</v>
      </c>
      <c r="E21" s="16" t="str">
        <f>IFERROR(Query1[[#This Row],[RAG]],"")</f>
        <v>Undefined</v>
      </c>
      <c r="F21" s="17">
        <f>IFERROR(Query1[[#This Row],[Handover due date]],"")</f>
        <v>45565</v>
      </c>
      <c r="G21" s="18" t="str">
        <f t="shared" si="1"/>
        <v>Cancelled</v>
      </c>
      <c r="H21" s="33" t="str">
        <f t="shared" ca="1" si="0"/>
        <v xml:space="preserve"> </v>
      </c>
      <c r="I21" s="19" t="str">
        <f>IFERROR(Query1[[#This Row],[Handover completed]],"")</f>
        <v>NULL</v>
      </c>
      <c r="J21" s="19">
        <f>IFERROR(Query1[[#This Row],[Total checks]],"")</f>
        <v>19</v>
      </c>
      <c r="K21" s="19">
        <f>IFERROR(Query1[[#This Row],[Total Critical Checks]],"")</f>
        <v>0</v>
      </c>
      <c r="L21" s="19">
        <f>IFERROR(Query1[[#This Row],[Completed Critical Checks]],"")</f>
        <v>0</v>
      </c>
      <c r="M21" s="20">
        <f>IFERROR(Query1[[#This Row],[Completed]],"")</f>
        <v>0.26</v>
      </c>
      <c r="N21" s="19" t="str">
        <f>IFERROR(Query1[[#This Row],[KPI_1 breached]],"")</f>
        <v>Null</v>
      </c>
      <c r="O21" s="19" t="str">
        <f>IFERROR(Query1[[#This Row],[KPI_2 breached]],"")</f>
        <v>No</v>
      </c>
      <c r="P21" s="21" t="str">
        <f>IFERROR(Query1[[#This Row],[Source.Name]],"")</f>
        <v>TrackStatistic_29Oct20241016UTC.xlsx</v>
      </c>
    </row>
    <row r="22" spans="1:16" x14ac:dyDescent="0.3">
      <c r="A22" s="15" t="str">
        <f>IFERROR(Query1[[#This Row],[Project Manager]],"")</f>
        <v>Project Manager1</v>
      </c>
      <c r="B22" s="15" t="str">
        <f>IFERROR(Query1[[#This Row],[Engagement Name]],"")</f>
        <v>RH Update</v>
      </c>
      <c r="C22" s="15" t="str">
        <f>IFERROR(Query1[[#This Row],[Track Name]],"")</f>
        <v>Service Management</v>
      </c>
      <c r="D22" s="15" t="str">
        <f>IFERROR(Query1[[#This Row],[Phase]],"")</f>
        <v>Cancelled</v>
      </c>
      <c r="E22" s="16" t="str">
        <f>IFERROR(Query1[[#This Row],[RAG]],"")</f>
        <v>Undefined</v>
      </c>
      <c r="F22" s="17">
        <f>IFERROR(Query1[[#This Row],[Handover due date]],"")</f>
        <v>45565</v>
      </c>
      <c r="G22" s="18" t="str">
        <f t="shared" si="1"/>
        <v>Cancelled</v>
      </c>
      <c r="H22" s="33" t="str">
        <f t="shared" ca="1" si="0"/>
        <v xml:space="preserve"> </v>
      </c>
      <c r="I22" s="19" t="str">
        <f>IFERROR(Query1[[#This Row],[Handover completed]],"")</f>
        <v>NULL</v>
      </c>
      <c r="J22" s="19">
        <f>IFERROR(Query1[[#This Row],[Total checks]],"")</f>
        <v>14</v>
      </c>
      <c r="K22" s="19">
        <f>IFERROR(Query1[[#This Row],[Total Critical Checks]],"")</f>
        <v>0</v>
      </c>
      <c r="L22" s="19">
        <f>IFERROR(Query1[[#This Row],[Completed Critical Checks]],"")</f>
        <v>0</v>
      </c>
      <c r="M22" s="20">
        <f>IFERROR(Query1[[#This Row],[Completed]],"")</f>
        <v>0.21</v>
      </c>
      <c r="N22" s="19" t="str">
        <f>IFERROR(Query1[[#This Row],[KPI_1 breached]],"")</f>
        <v>Null</v>
      </c>
      <c r="O22" s="19" t="str">
        <f>IFERROR(Query1[[#This Row],[KPI_2 breached]],"")</f>
        <v>No</v>
      </c>
      <c r="P22" s="21" t="str">
        <f>IFERROR(Query1[[#This Row],[Source.Name]],"")</f>
        <v>TrackStatistic_29Oct20241016UTC.xlsx</v>
      </c>
    </row>
    <row r="23" spans="1:16" x14ac:dyDescent="0.3">
      <c r="A23" s="15" t="str">
        <f>IFERROR(Query1[[#This Row],[Project Manager]],"")</f>
        <v>Project Manager1</v>
      </c>
      <c r="B23" s="15" t="str">
        <f>IFERROR(Query1[[#This Row],[Engagement Name]],"")</f>
        <v>RH Update</v>
      </c>
      <c r="C23" s="15" t="str">
        <f>IFERROR(Query1[[#This Row],[Track Name]],"")</f>
        <v>Platform</v>
      </c>
      <c r="D23" s="15" t="str">
        <f>IFERROR(Query1[[#This Row],[Phase]],"")</f>
        <v>Cancelled</v>
      </c>
      <c r="E23" s="16" t="str">
        <f>IFERROR(Query1[[#This Row],[RAG]],"")</f>
        <v>Undefined</v>
      </c>
      <c r="F23" s="17">
        <f>IFERROR(Query1[[#This Row],[Handover due date]],"")</f>
        <v>45565</v>
      </c>
      <c r="G23" s="18" t="str">
        <f t="shared" si="1"/>
        <v>Cancelled</v>
      </c>
      <c r="H23" s="33" t="str">
        <f t="shared" ca="1" si="0"/>
        <v xml:space="preserve"> </v>
      </c>
      <c r="I23" s="19" t="str">
        <f>IFERROR(Query1[[#This Row],[Handover completed]],"")</f>
        <v>NULL</v>
      </c>
      <c r="J23" s="19">
        <f>IFERROR(Query1[[#This Row],[Total checks]],"")</f>
        <v>17</v>
      </c>
      <c r="K23" s="19">
        <f>IFERROR(Query1[[#This Row],[Total Critical Checks]],"")</f>
        <v>0</v>
      </c>
      <c r="L23" s="19">
        <f>IFERROR(Query1[[#This Row],[Completed Critical Checks]],"")</f>
        <v>0</v>
      </c>
      <c r="M23" s="20">
        <f>IFERROR(Query1[[#This Row],[Completed]],"")</f>
        <v>0.11</v>
      </c>
      <c r="N23" s="19" t="str">
        <f>IFERROR(Query1[[#This Row],[KPI_1 breached]],"")</f>
        <v>Null</v>
      </c>
      <c r="O23" s="19" t="str">
        <f>IFERROR(Query1[[#This Row],[KPI_2 breached]],"")</f>
        <v>No</v>
      </c>
      <c r="P23" s="21" t="str">
        <f>IFERROR(Query1[[#This Row],[Source.Name]],"")</f>
        <v>TrackStatistic_29Oct20241016UTC.xlsx</v>
      </c>
    </row>
    <row r="24" spans="1:16" x14ac:dyDescent="0.3">
      <c r="A24" s="15" t="str">
        <f>IFERROR(Query1[[#This Row],[Project Manager]],"")</f>
        <v>Project Manager2</v>
      </c>
      <c r="B24" s="15" t="str">
        <f>IFERROR(Query1[[#This Row],[Engagement Name]],"")</f>
        <v>BS_NS-ID</v>
      </c>
      <c r="C24" s="15" t="str">
        <f>IFERROR(Query1[[#This Row],[Track Name]],"")</f>
        <v>VMware</v>
      </c>
      <c r="D24" s="15" t="str">
        <f>IFERROR(Query1[[#This Row],[Phase]],"")</f>
        <v>Close</v>
      </c>
      <c r="E24" s="16" t="str">
        <f>IFERROR(Query1[[#This Row],[RAG]],"")</f>
        <v>Blue</v>
      </c>
      <c r="F24" s="17">
        <f>IFERROR(Query1[[#This Row],[Handover due date]],"")</f>
        <v>45412</v>
      </c>
      <c r="G24" s="18" t="str">
        <f t="shared" si="1"/>
        <v>Completed</v>
      </c>
      <c r="H24" s="17" t="str">
        <f t="shared" ca="1" si="0"/>
        <v xml:space="preserve"> </v>
      </c>
      <c r="I24" s="19" t="str">
        <f>IFERROR(Query1[[#This Row],[Handover completed]],"")</f>
        <v>27-May-2024</v>
      </c>
      <c r="J24" s="19">
        <f>IFERROR(Query1[[#This Row],[Total checks]],"")</f>
        <v>17</v>
      </c>
      <c r="K24" s="19">
        <f>IFERROR(Query1[[#This Row],[Total Critical Checks]],"")</f>
        <v>0</v>
      </c>
      <c r="L24" s="19">
        <f>IFERROR(Query1[[#This Row],[Completed Critical Checks]],"")</f>
        <v>0</v>
      </c>
      <c r="M24" s="20">
        <f>IFERROR(Query1[[#This Row],[Completed]],"")</f>
        <v>1</v>
      </c>
      <c r="N24" s="19" t="str">
        <f>IFERROR(Query1[[#This Row],[KPI_1 breached]],"")</f>
        <v>No</v>
      </c>
      <c r="O24" s="19" t="str">
        <f>IFERROR(Query1[[#This Row],[KPI_2 breached]],"")</f>
        <v>No</v>
      </c>
      <c r="P24" s="21" t="str">
        <f>IFERROR(Query1[[#This Row],[Source.Name]],"")</f>
        <v>TrackStatistic_29Oct20241016UTC.xlsx</v>
      </c>
    </row>
    <row r="25" spans="1:16" x14ac:dyDescent="0.3">
      <c r="A25" s="15" t="str">
        <f>IFERROR(Query1[[#This Row],[Project Manager]],"")</f>
        <v>Project Manager2</v>
      </c>
      <c r="B25" s="15" t="str">
        <f>IFERROR(Query1[[#This Row],[Engagement Name]],"")</f>
        <v>BS_NS-ID</v>
      </c>
      <c r="C25" s="15" t="str">
        <f>IFERROR(Query1[[#This Row],[Track Name]],"")</f>
        <v>Service Management</v>
      </c>
      <c r="D25" s="15" t="str">
        <f>IFERROR(Query1[[#This Row],[Phase]],"")</f>
        <v>Implement</v>
      </c>
      <c r="E25" s="16" t="str">
        <f>IFERROR(Query1[[#This Row],[RAG]],"")</f>
        <v>Red</v>
      </c>
      <c r="F25" s="17">
        <f>IFERROR(Query1[[#This Row],[Handover due date]],"")</f>
        <v>45565</v>
      </c>
      <c r="G25" s="18" t="str">
        <f t="shared" ca="1" si="1"/>
        <v>Breached</v>
      </c>
      <c r="H25" s="17" t="str">
        <f t="shared" ca="1" si="0"/>
        <v xml:space="preserve"> </v>
      </c>
      <c r="I25" s="19" t="str">
        <f>IFERROR(Query1[[#This Row],[Handover completed]],"")</f>
        <v>NULL</v>
      </c>
      <c r="J25" s="19">
        <f>IFERROR(Query1[[#This Row],[Total checks]],"")</f>
        <v>14</v>
      </c>
      <c r="K25" s="19">
        <f>IFERROR(Query1[[#This Row],[Total Critical Checks]],"")</f>
        <v>0</v>
      </c>
      <c r="L25" s="19">
        <f>IFERROR(Query1[[#This Row],[Completed Critical Checks]],"")</f>
        <v>0</v>
      </c>
      <c r="M25" s="20">
        <f>IFERROR(Query1[[#This Row],[Completed]],"")</f>
        <v>0</v>
      </c>
      <c r="N25" s="19" t="str">
        <f>IFERROR(Query1[[#This Row],[KPI_1 breached]],"")</f>
        <v>No</v>
      </c>
      <c r="O25" s="19" t="str">
        <f>IFERROR(Query1[[#This Row],[KPI_2 breached]],"")</f>
        <v>Yes</v>
      </c>
      <c r="P25" s="21" t="str">
        <f>IFERROR(Query1[[#This Row],[Source.Name]],"")</f>
        <v>TrackStatistic_29Oct20241016UTC.xlsx</v>
      </c>
    </row>
    <row r="26" spans="1:16" x14ac:dyDescent="0.3">
      <c r="A26" s="15" t="str">
        <f>IFERROR(Query1[[#This Row],[Project Manager]],"")</f>
        <v>Project Manager2</v>
      </c>
      <c r="B26" s="15" t="str">
        <f>IFERROR(Query1[[#This Row],[Engagement Name]],"")</f>
        <v>BS_NS-ID</v>
      </c>
      <c r="C26" s="15" t="str">
        <f>IFERROR(Query1[[#This Row],[Track Name]],"")</f>
        <v>Network</v>
      </c>
      <c r="D26" s="15" t="str">
        <f>IFERROR(Query1[[#This Row],[Phase]],"")</f>
        <v>Close</v>
      </c>
      <c r="E26" s="16" t="str">
        <f>IFERROR(Query1[[#This Row],[RAG]],"")</f>
        <v>Blue</v>
      </c>
      <c r="F26" s="17">
        <f>IFERROR(Query1[[#This Row],[Handover due date]],"")</f>
        <v>45230</v>
      </c>
      <c r="G26" s="18" t="str">
        <f t="shared" si="1"/>
        <v>Completed</v>
      </c>
      <c r="H26" s="17" t="str">
        <f t="shared" ca="1" si="0"/>
        <v xml:space="preserve"> </v>
      </c>
      <c r="I26" s="19" t="str">
        <f>IFERROR(Query1[[#This Row],[Handover completed]],"")</f>
        <v>27-May-2024</v>
      </c>
      <c r="J26" s="19">
        <f>IFERROR(Query1[[#This Row],[Total checks]],"")</f>
        <v>18</v>
      </c>
      <c r="K26" s="19">
        <f>IFERROR(Query1[[#This Row],[Total Critical Checks]],"")</f>
        <v>0</v>
      </c>
      <c r="L26" s="19">
        <f>IFERROR(Query1[[#This Row],[Completed Critical Checks]],"")</f>
        <v>0</v>
      </c>
      <c r="M26" s="20">
        <f>IFERROR(Query1[[#This Row],[Completed]],"")</f>
        <v>1</v>
      </c>
      <c r="N26" s="19" t="str">
        <f>IFERROR(Query1[[#This Row],[KPI_1 breached]],"")</f>
        <v>No</v>
      </c>
      <c r="O26" s="19" t="str">
        <f>IFERROR(Query1[[#This Row],[KPI_2 breached]],"")</f>
        <v>No</v>
      </c>
      <c r="P26" s="21" t="str">
        <f>IFERROR(Query1[[#This Row],[Source.Name]],"")</f>
        <v>TrackStatistic_29Oct20241016UTC.xlsx</v>
      </c>
    </row>
    <row r="27" spans="1:16" x14ac:dyDescent="0.3">
      <c r="A27" s="15" t="str">
        <f>IFERROR(Query1[[#This Row],[Project Manager]],"")</f>
        <v>Project Manager2</v>
      </c>
      <c r="B27" s="15" t="str">
        <f>IFERROR(Query1[[#This Row],[Engagement Name]],"")</f>
        <v>BS_NS-ID</v>
      </c>
      <c r="C27" s="15" t="str">
        <f>IFERROR(Query1[[#This Row],[Track Name]],"")</f>
        <v>Platform</v>
      </c>
      <c r="D27" s="15" t="str">
        <f>IFERROR(Query1[[#This Row],[Phase]],"")</f>
        <v>Close</v>
      </c>
      <c r="E27" s="16" t="str">
        <f>IFERROR(Query1[[#This Row],[RAG]],"")</f>
        <v>Blue</v>
      </c>
      <c r="F27" s="17">
        <f>IFERROR(Query1[[#This Row],[Handover due date]],"")</f>
        <v>45412</v>
      </c>
      <c r="G27" s="18" t="str">
        <f t="shared" si="1"/>
        <v>Completed</v>
      </c>
      <c r="H27" s="17" t="str">
        <f t="shared" ca="1" si="0"/>
        <v xml:space="preserve"> </v>
      </c>
      <c r="I27" s="19" t="str">
        <f>IFERROR(Query1[[#This Row],[Handover completed]],"")</f>
        <v>27-May-2024</v>
      </c>
      <c r="J27" s="19">
        <f>IFERROR(Query1[[#This Row],[Total checks]],"")</f>
        <v>17</v>
      </c>
      <c r="K27" s="19">
        <f>IFERROR(Query1[[#This Row],[Total Critical Checks]],"")</f>
        <v>0</v>
      </c>
      <c r="L27" s="19">
        <f>IFERROR(Query1[[#This Row],[Completed Critical Checks]],"")</f>
        <v>0</v>
      </c>
      <c r="M27" s="20">
        <f>IFERROR(Query1[[#This Row],[Completed]],"")</f>
        <v>1</v>
      </c>
      <c r="N27" s="19" t="str">
        <f>IFERROR(Query1[[#This Row],[KPI_1 breached]],"")</f>
        <v>No</v>
      </c>
      <c r="O27" s="19" t="str">
        <f>IFERROR(Query1[[#This Row],[KPI_2 breached]],"")</f>
        <v>No</v>
      </c>
      <c r="P27" s="21" t="str">
        <f>IFERROR(Query1[[#This Row],[Source.Name]],"")</f>
        <v>TrackStatistic_29Oct20241016UTC.xlsx</v>
      </c>
    </row>
    <row r="28" spans="1:16" x14ac:dyDescent="0.3">
      <c r="A28" s="15" t="str">
        <f>IFERROR(Query1[[#This Row],[Project Manager]],"")</f>
        <v>Project Manager2</v>
      </c>
      <c r="B28" s="15" t="str">
        <f>IFERROR(Query1[[#This Row],[Engagement Name]],"")</f>
        <v>BS_NS-ID</v>
      </c>
      <c r="C28" s="15" t="str">
        <f>IFERROR(Query1[[#This Row],[Track Name]],"")</f>
        <v>Governance</v>
      </c>
      <c r="D28" s="15" t="str">
        <f>IFERROR(Query1[[#This Row],[Phase]],"")</f>
        <v>Cancelled</v>
      </c>
      <c r="E28" s="16" t="str">
        <f>IFERROR(Query1[[#This Row],[RAG]],"")</f>
        <v>Undefined</v>
      </c>
      <c r="F28" s="17">
        <f>IFERROR(Query1[[#This Row],[Handover due date]],"")</f>
        <v>45412</v>
      </c>
      <c r="G28" s="18" t="str">
        <f t="shared" si="1"/>
        <v>Cancelled</v>
      </c>
      <c r="H28" s="17" t="str">
        <f t="shared" ca="1" si="0"/>
        <v xml:space="preserve"> </v>
      </c>
      <c r="I28" s="19" t="str">
        <f>IFERROR(Query1[[#This Row],[Handover completed]],"")</f>
        <v>NULL</v>
      </c>
      <c r="J28" s="19">
        <f>IFERROR(Query1[[#This Row],[Total checks]],"")</f>
        <v>19</v>
      </c>
      <c r="K28" s="19">
        <f>IFERROR(Query1[[#This Row],[Total Critical Checks]],"")</f>
        <v>0</v>
      </c>
      <c r="L28" s="19">
        <f>IFERROR(Query1[[#This Row],[Completed Critical Checks]],"")</f>
        <v>0</v>
      </c>
      <c r="M28" s="20">
        <f>IFERROR(Query1[[#This Row],[Completed]],"")</f>
        <v>0.05</v>
      </c>
      <c r="N28" s="19" t="str">
        <f>IFERROR(Query1[[#This Row],[KPI_1 breached]],"")</f>
        <v>Null</v>
      </c>
      <c r="O28" s="19" t="str">
        <f>IFERROR(Query1[[#This Row],[KPI_2 breached]],"")</f>
        <v>No</v>
      </c>
      <c r="P28" s="21" t="str">
        <f>IFERROR(Query1[[#This Row],[Source.Name]],"")</f>
        <v>TrackStatistic_29Oct20241016UTC.xlsx</v>
      </c>
    </row>
    <row r="29" spans="1:16" x14ac:dyDescent="0.3">
      <c r="A29" s="15" t="str">
        <f>IFERROR(Query1[[#This Row],[Project Manager]],"")</f>
        <v>Project Manager2</v>
      </c>
      <c r="B29" s="15" t="str">
        <f>IFERROR(Query1[[#This Row],[Engagement Name]],"")</f>
        <v>BS_NS-ID</v>
      </c>
      <c r="C29" s="15" t="str">
        <f>IFERROR(Query1[[#This Row],[Track Name]],"")</f>
        <v>Backup &amp; Storage</v>
      </c>
      <c r="D29" s="15" t="str">
        <f>IFERROR(Query1[[#This Row],[Phase]],"")</f>
        <v>Close</v>
      </c>
      <c r="E29" s="16" t="str">
        <f>IFERROR(Query1[[#This Row],[RAG]],"")</f>
        <v>Blue</v>
      </c>
      <c r="F29" s="17">
        <f>IFERROR(Query1[[#This Row],[Handover due date]],"")</f>
        <v>45230</v>
      </c>
      <c r="G29" s="18" t="str">
        <f t="shared" si="1"/>
        <v>Completed</v>
      </c>
      <c r="H29" s="17" t="str">
        <f t="shared" ca="1" si="0"/>
        <v xml:space="preserve"> </v>
      </c>
      <c r="I29" s="19" t="str">
        <f>IFERROR(Query1[[#This Row],[Handover completed]],"")</f>
        <v>27-May-2024</v>
      </c>
      <c r="J29" s="19">
        <f>IFERROR(Query1[[#This Row],[Total checks]],"")</f>
        <v>17</v>
      </c>
      <c r="K29" s="19">
        <f>IFERROR(Query1[[#This Row],[Total Critical Checks]],"")</f>
        <v>0</v>
      </c>
      <c r="L29" s="19">
        <f>IFERROR(Query1[[#This Row],[Completed Critical Checks]],"")</f>
        <v>0</v>
      </c>
      <c r="M29" s="20">
        <f>IFERROR(Query1[[#This Row],[Completed]],"")</f>
        <v>1</v>
      </c>
      <c r="N29" s="19" t="str">
        <f>IFERROR(Query1[[#This Row],[KPI_1 breached]],"")</f>
        <v>No</v>
      </c>
      <c r="O29" s="19" t="str">
        <f>IFERROR(Query1[[#This Row],[KPI_2 breached]],"")</f>
        <v>No</v>
      </c>
      <c r="P29" s="21" t="str">
        <f>IFERROR(Query1[[#This Row],[Source.Name]],"")</f>
        <v>TrackStatistic_29Oct20241016UTC.xlsx</v>
      </c>
    </row>
    <row r="30" spans="1:16" x14ac:dyDescent="0.3">
      <c r="A30" s="15" t="str">
        <f>IFERROR(Query1[[#This Row],[Project Manager]],"")</f>
        <v>Project Manager2</v>
      </c>
      <c r="B30" s="15" t="str">
        <f>IFERROR(Query1[[#This Row],[Engagement Name]],"")</f>
        <v>BS_NS-ID</v>
      </c>
      <c r="C30" s="15" t="str">
        <f>IFERROR(Query1[[#This Row],[Track Name]],"")</f>
        <v>VDI</v>
      </c>
      <c r="D30" s="15" t="str">
        <f>IFERROR(Query1[[#This Row],[Phase]],"")</f>
        <v>Close</v>
      </c>
      <c r="E30" s="16" t="str">
        <f>IFERROR(Query1[[#This Row],[RAG]],"")</f>
        <v>Blue</v>
      </c>
      <c r="F30" s="17">
        <f>IFERROR(Query1[[#This Row],[Handover due date]],"")</f>
        <v>45230</v>
      </c>
      <c r="G30" s="18" t="str">
        <f t="shared" si="1"/>
        <v>Completed</v>
      </c>
      <c r="H30" s="17" t="str">
        <f t="shared" ca="1" si="0"/>
        <v xml:space="preserve"> </v>
      </c>
      <c r="I30" s="19" t="str">
        <f>IFERROR(Query1[[#This Row],[Handover completed]],"")</f>
        <v>04-Jun-2024</v>
      </c>
      <c r="J30" s="19">
        <f>IFERROR(Query1[[#This Row],[Total checks]],"")</f>
        <v>46</v>
      </c>
      <c r="K30" s="19">
        <f>IFERROR(Query1[[#This Row],[Total Critical Checks]],"")</f>
        <v>0</v>
      </c>
      <c r="L30" s="19">
        <f>IFERROR(Query1[[#This Row],[Completed Critical Checks]],"")</f>
        <v>0</v>
      </c>
      <c r="M30" s="20">
        <f>IFERROR(Query1[[#This Row],[Completed]],"")</f>
        <v>1</v>
      </c>
      <c r="N30" s="19" t="str">
        <f>IFERROR(Query1[[#This Row],[KPI_1 breached]],"")</f>
        <v>No</v>
      </c>
      <c r="O30" s="19" t="str">
        <f>IFERROR(Query1[[#This Row],[KPI_2 breached]],"")</f>
        <v>No</v>
      </c>
      <c r="P30" s="21" t="str">
        <f>IFERROR(Query1[[#This Row],[Source.Name]],"")</f>
        <v>TrackStatistic_29Oct20241016UTC.xlsx</v>
      </c>
    </row>
    <row r="31" spans="1:16" x14ac:dyDescent="0.3">
      <c r="A31" s="15" t="str">
        <f>IFERROR(Query1[[#This Row],[Project Manager]],"")</f>
        <v>Project Manager2</v>
      </c>
      <c r="B31" s="15" t="str">
        <f>IFERROR(Query1[[#This Row],[Engagement Name]],"")</f>
        <v>BS_NS-ID</v>
      </c>
      <c r="C31" s="15" t="str">
        <f>IFERROR(Query1[[#This Row],[Track Name]],"")</f>
        <v>Governance - v2</v>
      </c>
      <c r="D31" s="15" t="str">
        <f>IFERROR(Query1[[#This Row],[Phase]],"")</f>
        <v>Delivery</v>
      </c>
      <c r="E31" s="16" t="str">
        <f>IFERROR(Query1[[#This Row],[RAG]],"")</f>
        <v>Amber</v>
      </c>
      <c r="F31" s="17">
        <f>IFERROR(Query1[[#This Row],[Handover due date]],"")</f>
        <v>45565</v>
      </c>
      <c r="G31" s="18" t="str">
        <f t="shared" si="1"/>
        <v>Completed</v>
      </c>
      <c r="H31" s="17" t="str">
        <f t="shared" ca="1" si="0"/>
        <v xml:space="preserve"> </v>
      </c>
      <c r="I31" s="19" t="str">
        <f>IFERROR(Query1[[#This Row],[Handover completed]],"")</f>
        <v>NULL</v>
      </c>
      <c r="J31" s="19">
        <f>IFERROR(Query1[[#This Row],[Total checks]],"")</f>
        <v>8</v>
      </c>
      <c r="K31" s="19">
        <f>IFERROR(Query1[[#This Row],[Total Critical Checks]],"")</f>
        <v>3</v>
      </c>
      <c r="L31" s="19">
        <f>IFERROR(Query1[[#This Row],[Completed Critical Checks]],"")</f>
        <v>3</v>
      </c>
      <c r="M31" s="20">
        <f>IFERROR(Query1[[#This Row],[Completed]],"")</f>
        <v>1</v>
      </c>
      <c r="N31" s="19" t="str">
        <f>IFERROR(Query1[[#This Row],[KPI_1 breached]],"")</f>
        <v>No</v>
      </c>
      <c r="O31" s="19" t="str">
        <f>IFERROR(Query1[[#This Row],[KPI_2 breached]],"")</f>
        <v>No</v>
      </c>
      <c r="P31" s="21" t="str">
        <f>IFERROR(Query1[[#This Row],[Source.Name]],"")</f>
        <v>TrackStatistic_29Oct20241016UTC.xlsx</v>
      </c>
    </row>
    <row r="32" spans="1:16" x14ac:dyDescent="0.3">
      <c r="A32" s="15" t="str">
        <f>IFERROR(Query1[[#This Row],[Project Manager]],"")</f>
        <v>Project Manager3</v>
      </c>
      <c r="B32" s="15" t="str">
        <f>IFERROR(Query1[[#This Row],[Engagement Name]],"")</f>
        <v>Monitoring &amp; Reporting</v>
      </c>
      <c r="C32" s="15" t="str">
        <f>IFERROR(Query1[[#This Row],[Track Name]],"")</f>
        <v>Cloud</v>
      </c>
      <c r="D32" s="15" t="str">
        <f>IFERROR(Query1[[#This Row],[Phase]],"")</f>
        <v>Cancelled</v>
      </c>
      <c r="E32" s="16" t="str">
        <f>IFERROR(Query1[[#This Row],[RAG]],"")</f>
        <v>Undefined</v>
      </c>
      <c r="F32" s="17">
        <f>IFERROR(Query1[[#This Row],[Handover due date]],"")</f>
        <v>45473</v>
      </c>
      <c r="G32" s="18" t="str">
        <f t="shared" si="1"/>
        <v>Cancelled</v>
      </c>
      <c r="H32" s="17" t="str">
        <f t="shared" ca="1" si="0"/>
        <v xml:space="preserve"> </v>
      </c>
      <c r="I32" s="19" t="str">
        <f>IFERROR(Query1[[#This Row],[Handover completed]],"")</f>
        <v>NULL</v>
      </c>
      <c r="J32" s="19">
        <f>IFERROR(Query1[[#This Row],[Total checks]],"")</f>
        <v>17</v>
      </c>
      <c r="K32" s="19">
        <f>IFERROR(Query1[[#This Row],[Total Critical Checks]],"")</f>
        <v>0</v>
      </c>
      <c r="L32" s="19">
        <f>IFERROR(Query1[[#This Row],[Completed Critical Checks]],"")</f>
        <v>0</v>
      </c>
      <c r="M32" s="20">
        <f>IFERROR(Query1[[#This Row],[Completed]],"")</f>
        <v>0</v>
      </c>
      <c r="N32" s="19" t="str">
        <f>IFERROR(Query1[[#This Row],[KPI_1 breached]],"")</f>
        <v>Null</v>
      </c>
      <c r="O32" s="19" t="str">
        <f>IFERROR(Query1[[#This Row],[KPI_2 breached]],"")</f>
        <v>No</v>
      </c>
      <c r="P32" s="21" t="str">
        <f>IFERROR(Query1[[#This Row],[Source.Name]],"")</f>
        <v>TrackStatistic_29Oct20241016UTC.xlsx</v>
      </c>
    </row>
    <row r="33" spans="1:16" x14ac:dyDescent="0.3">
      <c r="A33" s="15" t="str">
        <f>IFERROR(Query1[[#This Row],[Project Manager]],"")</f>
        <v>Project Manager4</v>
      </c>
      <c r="B33" s="15" t="str">
        <f>IFERROR(Query1[[#This Row],[Engagement Name]],"")</f>
        <v>Monitoring &amp; Reporting</v>
      </c>
      <c r="C33" s="15" t="str">
        <f>IFERROR(Query1[[#This Row],[Track Name]],"")</f>
        <v>GOVERNANCE</v>
      </c>
      <c r="D33" s="15" t="str">
        <f>IFERROR(Query1[[#This Row],[Phase]],"")</f>
        <v>Cancelled</v>
      </c>
      <c r="E33" s="16" t="str">
        <f>IFERROR(Query1[[#This Row],[RAG]],"")</f>
        <v>Undefined</v>
      </c>
      <c r="F33" s="17">
        <f>IFERROR(Query1[[#This Row],[Handover due date]],"")</f>
        <v>45473</v>
      </c>
      <c r="G33" s="18" t="str">
        <f t="shared" si="1"/>
        <v>Cancelled</v>
      </c>
      <c r="H33" s="17" t="str">
        <f t="shared" ca="1" si="0"/>
        <v xml:space="preserve"> </v>
      </c>
      <c r="I33" s="19" t="str">
        <f>IFERROR(Query1[[#This Row],[Handover completed]],"")</f>
        <v>NULL</v>
      </c>
      <c r="J33" s="19">
        <f>IFERROR(Query1[[#This Row],[Total checks]],"")</f>
        <v>19</v>
      </c>
      <c r="K33" s="19">
        <f>IFERROR(Query1[[#This Row],[Total Critical Checks]],"")</f>
        <v>0</v>
      </c>
      <c r="L33" s="19">
        <f>IFERROR(Query1[[#This Row],[Completed Critical Checks]],"")</f>
        <v>0</v>
      </c>
      <c r="M33" s="20">
        <f>IFERROR(Query1[[#This Row],[Completed]],"")</f>
        <v>0</v>
      </c>
      <c r="N33" s="19" t="str">
        <f>IFERROR(Query1[[#This Row],[KPI_1 breached]],"")</f>
        <v>Null</v>
      </c>
      <c r="O33" s="19" t="str">
        <f>IFERROR(Query1[[#This Row],[KPI_2 breached]],"")</f>
        <v>No</v>
      </c>
      <c r="P33" s="21" t="str">
        <f>IFERROR(Query1[[#This Row],[Source.Name]],"")</f>
        <v>TrackStatistic_29Oct20241016UTC.xlsx</v>
      </c>
    </row>
    <row r="34" spans="1:16" x14ac:dyDescent="0.3">
      <c r="A34" s="15" t="str">
        <f>IFERROR(Query1[[#This Row],[Project Manager]],"")</f>
        <v>Project Manager4</v>
      </c>
      <c r="B34" s="15" t="str">
        <f>IFERROR(Query1[[#This Row],[Engagement Name]],"")</f>
        <v>Monitoring &amp; Reporting</v>
      </c>
      <c r="C34" s="15" t="str">
        <f>IFERROR(Query1[[#This Row],[Track Name]],"")</f>
        <v>Service Management</v>
      </c>
      <c r="D34" s="15" t="str">
        <f>IFERROR(Query1[[#This Row],[Phase]],"")</f>
        <v>Cancelled</v>
      </c>
      <c r="E34" s="16" t="str">
        <f>IFERROR(Query1[[#This Row],[RAG]],"")</f>
        <v>Undefined</v>
      </c>
      <c r="F34" s="17">
        <f>IFERROR(Query1[[#This Row],[Handover due date]],"")</f>
        <v>45473</v>
      </c>
      <c r="G34" s="18" t="str">
        <f t="shared" si="1"/>
        <v>Cancelled</v>
      </c>
      <c r="H34" s="17" t="str">
        <f t="shared" ref="H34:H65" ca="1" si="2">IF(G34&lt;14,_xlfn.TEXTJOIN(" ",,"Will be breached in",ABS(TODAY()-F34),"days")," ")</f>
        <v xml:space="preserve"> </v>
      </c>
      <c r="I34" s="19" t="str">
        <f>IFERROR(Query1[[#This Row],[Handover completed]],"")</f>
        <v>NULL</v>
      </c>
      <c r="J34" s="19">
        <f>IFERROR(Query1[[#This Row],[Total checks]],"")</f>
        <v>14</v>
      </c>
      <c r="K34" s="19">
        <f>IFERROR(Query1[[#This Row],[Total Critical Checks]],"")</f>
        <v>0</v>
      </c>
      <c r="L34" s="19">
        <f>IFERROR(Query1[[#This Row],[Completed Critical Checks]],"")</f>
        <v>0</v>
      </c>
      <c r="M34" s="20">
        <f>IFERROR(Query1[[#This Row],[Completed]],"")</f>
        <v>0</v>
      </c>
      <c r="N34" s="19" t="str">
        <f>IFERROR(Query1[[#This Row],[KPI_1 breached]],"")</f>
        <v>Null</v>
      </c>
      <c r="O34" s="19" t="str">
        <f>IFERROR(Query1[[#This Row],[KPI_2 breached]],"")</f>
        <v>No</v>
      </c>
      <c r="P34" s="21" t="str">
        <f>IFERROR(Query1[[#This Row],[Source.Name]],"")</f>
        <v>TrackStatistic_29Oct20241016UTC.xlsx</v>
      </c>
    </row>
    <row r="35" spans="1:16" x14ac:dyDescent="0.3">
      <c r="A35" s="15" t="str">
        <f>IFERROR(Query1[[#This Row],[Project Manager]],"")</f>
        <v>Project Manager5</v>
      </c>
      <c r="B35" s="15" t="str">
        <f>IFERROR(Query1[[#This Row],[Engagement Name]],"")</f>
        <v>SBR</v>
      </c>
      <c r="C35" s="15" t="str">
        <f>IFERROR(Query1[[#This Row],[Track Name]],"")</f>
        <v>Governance</v>
      </c>
      <c r="D35" s="15" t="str">
        <f>IFERROR(Query1[[#This Row],[Phase]],"")</f>
        <v>Implement</v>
      </c>
      <c r="E35" s="16" t="str">
        <f>IFERROR(Query1[[#This Row],[RAG]],"")</f>
        <v>Red</v>
      </c>
      <c r="F35" s="17">
        <f>IFERROR(Query1[[#This Row],[Handover due date]],"")</f>
        <v>45554</v>
      </c>
      <c r="G35" s="18" t="str">
        <f t="shared" ca="1" si="1"/>
        <v>Breached</v>
      </c>
      <c r="H35" s="17" t="str">
        <f t="shared" ca="1" si="2"/>
        <v xml:space="preserve"> </v>
      </c>
      <c r="I35" s="19" t="str">
        <f>IFERROR(Query1[[#This Row],[Handover completed]],"")</f>
        <v>NULL</v>
      </c>
      <c r="J35" s="19">
        <f>IFERROR(Query1[[#This Row],[Total checks]],"")</f>
        <v>19</v>
      </c>
      <c r="K35" s="19">
        <f>IFERROR(Query1[[#This Row],[Total Critical Checks]],"")</f>
        <v>0</v>
      </c>
      <c r="L35" s="19">
        <f>IFERROR(Query1[[#This Row],[Completed Critical Checks]],"")</f>
        <v>0</v>
      </c>
      <c r="M35" s="20">
        <f>IFERROR(Query1[[#This Row],[Completed]],"")</f>
        <v>0.47</v>
      </c>
      <c r="N35" s="19" t="str">
        <f>IFERROR(Query1[[#This Row],[KPI_1 breached]],"")</f>
        <v>No</v>
      </c>
      <c r="O35" s="19" t="str">
        <f>IFERROR(Query1[[#This Row],[KPI_2 breached]],"")</f>
        <v>Yes</v>
      </c>
      <c r="P35" s="21" t="str">
        <f>IFERROR(Query1[[#This Row],[Source.Name]],"")</f>
        <v>TrackStatistic_29Oct20241016UTC.xlsx</v>
      </c>
    </row>
    <row r="36" spans="1:16" x14ac:dyDescent="0.3">
      <c r="A36" s="15" t="str">
        <f>IFERROR(Query1[[#This Row],[Project Manager]],"")</f>
        <v>Project Manager5</v>
      </c>
      <c r="B36" s="15" t="str">
        <f>IFERROR(Query1[[#This Row],[Engagement Name]],"")</f>
        <v>SBR</v>
      </c>
      <c r="C36" s="15" t="str">
        <f>IFERROR(Query1[[#This Row],[Track Name]],"")</f>
        <v>VMWare</v>
      </c>
      <c r="D36" s="15" t="str">
        <f>IFERROR(Query1[[#This Row],[Phase]],"")</f>
        <v>Implement</v>
      </c>
      <c r="E36" s="16" t="str">
        <f>IFERROR(Query1[[#This Row],[RAG]],"")</f>
        <v>Red</v>
      </c>
      <c r="F36" s="17">
        <f>IFERROR(Query1[[#This Row],[Handover due date]],"")</f>
        <v>45554</v>
      </c>
      <c r="G36" s="18" t="str">
        <f t="shared" ca="1" si="1"/>
        <v>Breached</v>
      </c>
      <c r="H36" s="17" t="str">
        <f t="shared" ca="1" si="2"/>
        <v xml:space="preserve"> </v>
      </c>
      <c r="I36" s="19" t="str">
        <f>IFERROR(Query1[[#This Row],[Handover completed]],"")</f>
        <v>NULL</v>
      </c>
      <c r="J36" s="19">
        <f>IFERROR(Query1[[#This Row],[Total checks]],"")</f>
        <v>17</v>
      </c>
      <c r="K36" s="19">
        <f>IFERROR(Query1[[#This Row],[Total Critical Checks]],"")</f>
        <v>0</v>
      </c>
      <c r="L36" s="19">
        <f>IFERROR(Query1[[#This Row],[Completed Critical Checks]],"")</f>
        <v>0</v>
      </c>
      <c r="M36" s="20">
        <f>IFERROR(Query1[[#This Row],[Completed]],"")</f>
        <v>0</v>
      </c>
      <c r="N36" s="19" t="str">
        <f>IFERROR(Query1[[#This Row],[KPI_1 breached]],"")</f>
        <v>No</v>
      </c>
      <c r="O36" s="19" t="str">
        <f>IFERROR(Query1[[#This Row],[KPI_2 breached]],"")</f>
        <v>Yes</v>
      </c>
      <c r="P36" s="21" t="str">
        <f>IFERROR(Query1[[#This Row],[Source.Name]],"")</f>
        <v>TrackStatistic_29Oct20241016UTC.xlsx</v>
      </c>
    </row>
    <row r="37" spans="1:16" x14ac:dyDescent="0.3">
      <c r="A37" s="15" t="str">
        <f>IFERROR(Query1[[#This Row],[Project Manager]],"")</f>
        <v>Project Manager5</v>
      </c>
      <c r="B37" s="15" t="str">
        <f>IFERROR(Query1[[#This Row],[Engagement Name]],"")</f>
        <v>SBR</v>
      </c>
      <c r="C37" s="15" t="str">
        <f>IFERROR(Query1[[#This Row],[Track Name]],"")</f>
        <v>Service Management</v>
      </c>
      <c r="D37" s="15" t="str">
        <f>IFERROR(Query1[[#This Row],[Phase]],"")</f>
        <v>Implement</v>
      </c>
      <c r="E37" s="16" t="str">
        <f>IFERROR(Query1[[#This Row],[RAG]],"")</f>
        <v>Red</v>
      </c>
      <c r="F37" s="17">
        <f>IFERROR(Query1[[#This Row],[Handover due date]],"")</f>
        <v>45554</v>
      </c>
      <c r="G37" s="18" t="str">
        <f t="shared" ca="1" si="1"/>
        <v>Breached</v>
      </c>
      <c r="H37" s="17" t="str">
        <f t="shared" ca="1" si="2"/>
        <v xml:space="preserve"> </v>
      </c>
      <c r="I37" s="19" t="str">
        <f>IFERROR(Query1[[#This Row],[Handover completed]],"")</f>
        <v>NULL</v>
      </c>
      <c r="J37" s="19">
        <f>IFERROR(Query1[[#This Row],[Total checks]],"")</f>
        <v>14</v>
      </c>
      <c r="K37" s="19">
        <f>IFERROR(Query1[[#This Row],[Total Critical Checks]],"")</f>
        <v>0</v>
      </c>
      <c r="L37" s="19">
        <f>IFERROR(Query1[[#This Row],[Completed Critical Checks]],"")</f>
        <v>0</v>
      </c>
      <c r="M37" s="20">
        <f>IFERROR(Query1[[#This Row],[Completed]],"")</f>
        <v>0</v>
      </c>
      <c r="N37" s="19" t="str">
        <f>IFERROR(Query1[[#This Row],[KPI_1 breached]],"")</f>
        <v>No</v>
      </c>
      <c r="O37" s="19" t="str">
        <f>IFERROR(Query1[[#This Row],[KPI_2 breached]],"")</f>
        <v>Yes</v>
      </c>
      <c r="P37" s="21" t="str">
        <f>IFERROR(Query1[[#This Row],[Source.Name]],"")</f>
        <v>TrackStatistic_29Oct20241016UTC.xlsx</v>
      </c>
    </row>
    <row r="38" spans="1:16" x14ac:dyDescent="0.3">
      <c r="A38" s="15" t="str">
        <f>IFERROR(Query1[[#This Row],[Project Manager]],"")</f>
        <v>Project Manager5</v>
      </c>
      <c r="B38" s="15" t="str">
        <f>IFERROR(Query1[[#This Row],[Engagement Name]],"")</f>
        <v>SBR</v>
      </c>
      <c r="C38" s="15" t="str">
        <f>IFERROR(Query1[[#This Row],[Track Name]],"")</f>
        <v>NETWORK</v>
      </c>
      <c r="D38" s="15" t="str">
        <f>IFERROR(Query1[[#This Row],[Phase]],"")</f>
        <v>Implement</v>
      </c>
      <c r="E38" s="16" t="str">
        <f>IFERROR(Query1[[#This Row],[RAG]],"")</f>
        <v>Red</v>
      </c>
      <c r="F38" s="17">
        <f>IFERROR(Query1[[#This Row],[Handover due date]],"")</f>
        <v>45554</v>
      </c>
      <c r="G38" s="18" t="str">
        <f t="shared" ca="1" si="1"/>
        <v>Breached</v>
      </c>
      <c r="H38" s="17" t="str">
        <f t="shared" ca="1" si="2"/>
        <v xml:space="preserve"> </v>
      </c>
      <c r="I38" s="19" t="str">
        <f>IFERROR(Query1[[#This Row],[Handover completed]],"")</f>
        <v>NULL</v>
      </c>
      <c r="J38" s="19">
        <f>IFERROR(Query1[[#This Row],[Total checks]],"")</f>
        <v>18</v>
      </c>
      <c r="K38" s="19">
        <f>IFERROR(Query1[[#This Row],[Total Critical Checks]],"")</f>
        <v>0</v>
      </c>
      <c r="L38" s="19">
        <f>IFERROR(Query1[[#This Row],[Completed Critical Checks]],"")</f>
        <v>0</v>
      </c>
      <c r="M38" s="20">
        <f>IFERROR(Query1[[#This Row],[Completed]],"")</f>
        <v>0</v>
      </c>
      <c r="N38" s="19" t="str">
        <f>IFERROR(Query1[[#This Row],[KPI_1 breached]],"")</f>
        <v>No</v>
      </c>
      <c r="O38" s="19" t="str">
        <f>IFERROR(Query1[[#This Row],[KPI_2 breached]],"")</f>
        <v>Yes</v>
      </c>
      <c r="P38" s="21" t="str">
        <f>IFERROR(Query1[[#This Row],[Source.Name]],"")</f>
        <v>TrackStatistic_29Oct20241016UTC.xlsx</v>
      </c>
    </row>
    <row r="39" spans="1:16" x14ac:dyDescent="0.3">
      <c r="A39" s="15" t="str">
        <f>IFERROR(Query1[[#This Row],[Project Manager]],"")</f>
        <v>Project Manager5</v>
      </c>
      <c r="B39" s="15" t="str">
        <f>IFERROR(Query1[[#This Row],[Engagement Name]],"")</f>
        <v>SBR</v>
      </c>
      <c r="C39" s="15" t="str">
        <f>IFERROR(Query1[[#This Row],[Track Name]],"")</f>
        <v>MIDDLEWARE</v>
      </c>
      <c r="D39" s="15" t="str">
        <f>IFERROR(Query1[[#This Row],[Phase]],"")</f>
        <v>Implement</v>
      </c>
      <c r="E39" s="16" t="str">
        <f>IFERROR(Query1[[#This Row],[RAG]],"")</f>
        <v>Red</v>
      </c>
      <c r="F39" s="17">
        <f>IFERROR(Query1[[#This Row],[Handover due date]],"")</f>
        <v>45554</v>
      </c>
      <c r="G39" s="18" t="str">
        <f t="shared" ca="1" si="1"/>
        <v>Breached</v>
      </c>
      <c r="H39" s="17" t="str">
        <f t="shared" ca="1" si="2"/>
        <v xml:space="preserve"> </v>
      </c>
      <c r="I39" s="19" t="str">
        <f>IFERROR(Query1[[#This Row],[Handover completed]],"")</f>
        <v>NULL</v>
      </c>
      <c r="J39" s="19">
        <f>IFERROR(Query1[[#This Row],[Total checks]],"")</f>
        <v>17</v>
      </c>
      <c r="K39" s="19">
        <f>IFERROR(Query1[[#This Row],[Total Critical Checks]],"")</f>
        <v>0</v>
      </c>
      <c r="L39" s="19">
        <f>IFERROR(Query1[[#This Row],[Completed Critical Checks]],"")</f>
        <v>0</v>
      </c>
      <c r="M39" s="20">
        <f>IFERROR(Query1[[#This Row],[Completed]],"")</f>
        <v>0</v>
      </c>
      <c r="N39" s="19" t="str">
        <f>IFERROR(Query1[[#This Row],[KPI_1 breached]],"")</f>
        <v>No</v>
      </c>
      <c r="O39" s="19" t="str">
        <f>IFERROR(Query1[[#This Row],[KPI_2 breached]],"")</f>
        <v>Yes</v>
      </c>
      <c r="P39" s="21" t="str">
        <f>IFERROR(Query1[[#This Row],[Source.Name]],"")</f>
        <v>TrackStatistic_29Oct20241016UTC.xlsx</v>
      </c>
    </row>
    <row r="40" spans="1:16" x14ac:dyDescent="0.3">
      <c r="A40" s="15" t="str">
        <f>IFERROR(Query1[[#This Row],[Project Manager]],"")</f>
        <v>Project Manager5</v>
      </c>
      <c r="B40" s="15" t="str">
        <f>IFERROR(Query1[[#This Row],[Engagement Name]],"")</f>
        <v>SBR</v>
      </c>
      <c r="C40" s="15" t="str">
        <f>IFERROR(Query1[[#This Row],[Track Name]],"")</f>
        <v>IAM Team</v>
      </c>
      <c r="D40" s="15" t="str">
        <f>IFERROR(Query1[[#This Row],[Phase]],"")</f>
        <v>Implement</v>
      </c>
      <c r="E40" s="16" t="str">
        <f>IFERROR(Query1[[#This Row],[RAG]],"")</f>
        <v>Red</v>
      </c>
      <c r="F40" s="17">
        <f>IFERROR(Query1[[#This Row],[Handover due date]],"")</f>
        <v>45554</v>
      </c>
      <c r="G40" s="18" t="str">
        <f t="shared" ca="1" si="1"/>
        <v>Breached</v>
      </c>
      <c r="H40" s="17" t="str">
        <f t="shared" ca="1" si="2"/>
        <v xml:space="preserve"> </v>
      </c>
      <c r="I40" s="19" t="str">
        <f>IFERROR(Query1[[#This Row],[Handover completed]],"")</f>
        <v>NULL</v>
      </c>
      <c r="J40" s="19">
        <f>IFERROR(Query1[[#This Row],[Total checks]],"")</f>
        <v>17</v>
      </c>
      <c r="K40" s="19">
        <f>IFERROR(Query1[[#This Row],[Total Critical Checks]],"")</f>
        <v>0</v>
      </c>
      <c r="L40" s="19">
        <f>IFERROR(Query1[[#This Row],[Completed Critical Checks]],"")</f>
        <v>0</v>
      </c>
      <c r="M40" s="20">
        <f>IFERROR(Query1[[#This Row],[Completed]],"")</f>
        <v>0</v>
      </c>
      <c r="N40" s="19" t="str">
        <f>IFERROR(Query1[[#This Row],[KPI_1 breached]],"")</f>
        <v>No</v>
      </c>
      <c r="O40" s="19" t="str">
        <f>IFERROR(Query1[[#This Row],[KPI_2 breached]],"")</f>
        <v>Yes</v>
      </c>
      <c r="P40" s="21" t="str">
        <f>IFERROR(Query1[[#This Row],[Source.Name]],"")</f>
        <v>TrackStatistic_29Oct20241016UTC.xlsx</v>
      </c>
    </row>
    <row r="41" spans="1:16" x14ac:dyDescent="0.3">
      <c r="A41" s="15" t="str">
        <f>IFERROR(Query1[[#This Row],[Project Manager]],"")</f>
        <v>Project Manager5</v>
      </c>
      <c r="B41" s="15" t="str">
        <f>IFERROR(Query1[[#This Row],[Engagement Name]],"")</f>
        <v>SBR</v>
      </c>
      <c r="C41" s="15" t="str">
        <f>IFERROR(Query1[[#This Row],[Track Name]],"")</f>
        <v>BACKUP &amp; STORAGE TEAM</v>
      </c>
      <c r="D41" s="15" t="str">
        <f>IFERROR(Query1[[#This Row],[Phase]],"")</f>
        <v>Implement</v>
      </c>
      <c r="E41" s="16" t="str">
        <f>IFERROR(Query1[[#This Row],[RAG]],"")</f>
        <v>Red</v>
      </c>
      <c r="F41" s="17">
        <f>IFERROR(Query1[[#This Row],[Handover due date]],"")</f>
        <v>45554</v>
      </c>
      <c r="G41" s="18" t="str">
        <f t="shared" ca="1" si="1"/>
        <v>Breached</v>
      </c>
      <c r="H41" s="17" t="str">
        <f t="shared" ca="1" si="2"/>
        <v xml:space="preserve"> </v>
      </c>
      <c r="I41" s="19" t="str">
        <f>IFERROR(Query1[[#This Row],[Handover completed]],"")</f>
        <v>NULL</v>
      </c>
      <c r="J41" s="19">
        <f>IFERROR(Query1[[#This Row],[Total checks]],"")</f>
        <v>17</v>
      </c>
      <c r="K41" s="19">
        <f>IFERROR(Query1[[#This Row],[Total Critical Checks]],"")</f>
        <v>0</v>
      </c>
      <c r="L41" s="19">
        <f>IFERROR(Query1[[#This Row],[Completed Critical Checks]],"")</f>
        <v>0</v>
      </c>
      <c r="M41" s="20">
        <f>IFERROR(Query1[[#This Row],[Completed]],"")</f>
        <v>0</v>
      </c>
      <c r="N41" s="19" t="str">
        <f>IFERROR(Query1[[#This Row],[KPI_1 breached]],"")</f>
        <v>No</v>
      </c>
      <c r="O41" s="19" t="str">
        <f>IFERROR(Query1[[#This Row],[KPI_2 breached]],"")</f>
        <v>Yes</v>
      </c>
      <c r="P41" s="21" t="str">
        <f>IFERROR(Query1[[#This Row],[Source.Name]],"")</f>
        <v>TrackStatistic_29Oct20241016UTC.xlsx</v>
      </c>
    </row>
    <row r="42" spans="1:16" x14ac:dyDescent="0.3">
      <c r="A42" s="15" t="str">
        <f>IFERROR(Query1[[#This Row],[Project Manager]],"")</f>
        <v>Project Manager6</v>
      </c>
      <c r="B42" s="15" t="str">
        <f>IFERROR(Query1[[#This Row],[Engagement Name]],"")</f>
        <v>VM</v>
      </c>
      <c r="C42" s="15" t="str">
        <f>IFERROR(Query1[[#This Row],[Track Name]],"")</f>
        <v>GOVERNANCE</v>
      </c>
      <c r="D42" s="15" t="str">
        <f>IFERROR(Query1[[#This Row],[Phase]],"")</f>
        <v>Delivery</v>
      </c>
      <c r="E42" s="16" t="str">
        <f>IFERROR(Query1[[#This Row],[RAG]],"")</f>
        <v>Green</v>
      </c>
      <c r="F42" s="17">
        <f>IFERROR(Query1[[#This Row],[Handover due date]],"")</f>
        <v>45626</v>
      </c>
      <c r="G42" s="18" t="str">
        <f t="shared" si="1"/>
        <v>Completed</v>
      </c>
      <c r="H42" s="17" t="str">
        <f t="shared" ca="1" si="2"/>
        <v xml:space="preserve"> </v>
      </c>
      <c r="I42" s="19" t="str">
        <f>IFERROR(Query1[[#This Row],[Handover completed]],"")</f>
        <v>NULL</v>
      </c>
      <c r="J42" s="19">
        <f>IFERROR(Query1[[#This Row],[Total checks]],"")</f>
        <v>19</v>
      </c>
      <c r="K42" s="19">
        <f>IFERROR(Query1[[#This Row],[Total Critical Checks]],"")</f>
        <v>0</v>
      </c>
      <c r="L42" s="19">
        <f>IFERROR(Query1[[#This Row],[Completed Critical Checks]],"")</f>
        <v>0</v>
      </c>
      <c r="M42" s="20">
        <f>IFERROR(Query1[[#This Row],[Completed]],"")</f>
        <v>1</v>
      </c>
      <c r="N42" s="19" t="str">
        <f>IFERROR(Query1[[#This Row],[KPI_1 breached]],"")</f>
        <v>No</v>
      </c>
      <c r="O42" s="19" t="str">
        <f>IFERROR(Query1[[#This Row],[KPI_2 breached]],"")</f>
        <v>No</v>
      </c>
      <c r="P42" s="21" t="str">
        <f>IFERROR(Query1[[#This Row],[Source.Name]],"")</f>
        <v>TrackStatistic_29Oct20241016UTC.xlsx</v>
      </c>
    </row>
    <row r="43" spans="1:16" x14ac:dyDescent="0.3">
      <c r="A43" s="15" t="str">
        <f>IFERROR(Query1[[#This Row],[Project Manager]],"")</f>
        <v>Project Manager6</v>
      </c>
      <c r="B43" s="15" t="str">
        <f>IFERROR(Query1[[#This Row],[Engagement Name]],"")</f>
        <v>VM</v>
      </c>
      <c r="C43" s="15" t="str">
        <f>IFERROR(Query1[[#This Row],[Track Name]],"")</f>
        <v>SERVICE MANAGEMENT</v>
      </c>
      <c r="D43" s="15" t="str">
        <f>IFERROR(Query1[[#This Row],[Phase]],"")</f>
        <v>Close</v>
      </c>
      <c r="E43" s="16" t="str">
        <f>IFERROR(Query1[[#This Row],[RAG]],"")</f>
        <v>Blue</v>
      </c>
      <c r="F43" s="17">
        <f>IFERROR(Query1[[#This Row],[Handover due date]],"")</f>
        <v>45535</v>
      </c>
      <c r="G43" s="18" t="str">
        <f t="shared" si="1"/>
        <v>Completed</v>
      </c>
      <c r="H43" s="17" t="str">
        <f t="shared" ca="1" si="2"/>
        <v xml:space="preserve"> </v>
      </c>
      <c r="I43" s="19" t="str">
        <f>IFERROR(Query1[[#This Row],[Handover completed]],"")</f>
        <v>16-Sep-2024</v>
      </c>
      <c r="J43" s="19">
        <f>IFERROR(Query1[[#This Row],[Total checks]],"")</f>
        <v>14</v>
      </c>
      <c r="K43" s="19">
        <f>IFERROR(Query1[[#This Row],[Total Critical Checks]],"")</f>
        <v>0</v>
      </c>
      <c r="L43" s="19">
        <f>IFERROR(Query1[[#This Row],[Completed Critical Checks]],"")</f>
        <v>0</v>
      </c>
      <c r="M43" s="20">
        <f>IFERROR(Query1[[#This Row],[Completed]],"")</f>
        <v>1</v>
      </c>
      <c r="N43" s="19" t="str">
        <f>IFERROR(Query1[[#This Row],[KPI_1 breached]],"")</f>
        <v>No</v>
      </c>
      <c r="O43" s="19" t="str">
        <f>IFERROR(Query1[[#This Row],[KPI_2 breached]],"")</f>
        <v>No</v>
      </c>
      <c r="P43" s="21" t="str">
        <f>IFERROR(Query1[[#This Row],[Source.Name]],"")</f>
        <v>TrackStatistic_29Oct20241016UTC.xlsx</v>
      </c>
    </row>
    <row r="44" spans="1:16" x14ac:dyDescent="0.3">
      <c r="A44" s="15" t="str">
        <f>IFERROR(Query1[[#This Row],[Project Manager]],"")</f>
        <v>Project Manager6</v>
      </c>
      <c r="B44" s="15" t="str">
        <f>IFERROR(Query1[[#This Row],[Engagement Name]],"")</f>
        <v>VM</v>
      </c>
      <c r="C44" s="15" t="str">
        <f>IFERROR(Query1[[#This Row],[Track Name]],"")</f>
        <v>VMWARE</v>
      </c>
      <c r="D44" s="15" t="str">
        <f>IFERROR(Query1[[#This Row],[Phase]],"")</f>
        <v>Close</v>
      </c>
      <c r="E44" s="16" t="str">
        <f>IFERROR(Query1[[#This Row],[RAG]],"")</f>
        <v>Blue</v>
      </c>
      <c r="F44" s="17">
        <f>IFERROR(Query1[[#This Row],[Handover due date]],"")</f>
        <v>45473</v>
      </c>
      <c r="G44" s="18" t="str">
        <f t="shared" si="1"/>
        <v>Completed</v>
      </c>
      <c r="H44" s="17" t="str">
        <f t="shared" ca="1" si="2"/>
        <v xml:space="preserve"> </v>
      </c>
      <c r="I44" s="19" t="str">
        <f>IFERROR(Query1[[#This Row],[Handover completed]],"")</f>
        <v>20-Jun-2024</v>
      </c>
      <c r="J44" s="19">
        <f>IFERROR(Query1[[#This Row],[Total checks]],"")</f>
        <v>17</v>
      </c>
      <c r="K44" s="19">
        <f>IFERROR(Query1[[#This Row],[Total Critical Checks]],"")</f>
        <v>0</v>
      </c>
      <c r="L44" s="19">
        <f>IFERROR(Query1[[#This Row],[Completed Critical Checks]],"")</f>
        <v>0</v>
      </c>
      <c r="M44" s="20">
        <f>IFERROR(Query1[[#This Row],[Completed]],"")</f>
        <v>1</v>
      </c>
      <c r="N44" s="19" t="str">
        <f>IFERROR(Query1[[#This Row],[KPI_1 breached]],"")</f>
        <v>No</v>
      </c>
      <c r="O44" s="19" t="str">
        <f>IFERROR(Query1[[#This Row],[KPI_2 breached]],"")</f>
        <v>No</v>
      </c>
      <c r="P44" s="21" t="str">
        <f>IFERROR(Query1[[#This Row],[Source.Name]],"")</f>
        <v>TrackStatistic_29Oct20241016UTC.xlsx</v>
      </c>
    </row>
    <row r="45" spans="1:16" x14ac:dyDescent="0.3">
      <c r="A45" s="15" t="str">
        <f>IFERROR(Query1[[#This Row],[Project Manager]],"")</f>
        <v>Project Manager5</v>
      </c>
      <c r="B45" s="15" t="str">
        <f>IFERROR(Query1[[#This Row],[Engagement Name]],"")</f>
        <v>STCK1</v>
      </c>
      <c r="C45" s="15" t="str">
        <f>IFERROR(Query1[[#This Row],[Track Name]],"")</f>
        <v>BACKUP &amp; STORAGE TEAM</v>
      </c>
      <c r="D45" s="15" t="str">
        <f>IFERROR(Query1[[#This Row],[Phase]],"")</f>
        <v>Close</v>
      </c>
      <c r="E45" s="16" t="str">
        <f>IFERROR(Query1[[#This Row],[RAG]],"")</f>
        <v>Blue</v>
      </c>
      <c r="F45" s="17">
        <f>IFERROR(Query1[[#This Row],[Handover due date]],"")</f>
        <v>45442</v>
      </c>
      <c r="G45" s="18" t="str">
        <f t="shared" si="1"/>
        <v>Completed</v>
      </c>
      <c r="H45" s="17" t="str">
        <f t="shared" ca="1" si="2"/>
        <v xml:space="preserve"> </v>
      </c>
      <c r="I45" s="19" t="str">
        <f>IFERROR(Query1[[#This Row],[Handover completed]],"")</f>
        <v>30-May-2024</v>
      </c>
      <c r="J45" s="19">
        <f>IFERROR(Query1[[#This Row],[Total checks]],"")</f>
        <v>17</v>
      </c>
      <c r="K45" s="19">
        <f>IFERROR(Query1[[#This Row],[Total Critical Checks]],"")</f>
        <v>0</v>
      </c>
      <c r="L45" s="19">
        <f>IFERROR(Query1[[#This Row],[Completed Critical Checks]],"")</f>
        <v>0</v>
      </c>
      <c r="M45" s="20">
        <f>IFERROR(Query1[[#This Row],[Completed]],"")</f>
        <v>1</v>
      </c>
      <c r="N45" s="19" t="str">
        <f>IFERROR(Query1[[#This Row],[KPI_1 breached]],"")</f>
        <v>No</v>
      </c>
      <c r="O45" s="19" t="str">
        <f>IFERROR(Query1[[#This Row],[KPI_2 breached]],"")</f>
        <v>No</v>
      </c>
      <c r="P45" s="21" t="str">
        <f>IFERROR(Query1[[#This Row],[Source.Name]],"")</f>
        <v>TrackStatistic_29Oct20241016UTC.xlsx</v>
      </c>
    </row>
    <row r="46" spans="1:16" x14ac:dyDescent="0.3">
      <c r="A46" s="15" t="str">
        <f>IFERROR(Query1[[#This Row],[Project Manager]],"")</f>
        <v>Project Manager5</v>
      </c>
      <c r="B46" s="15" t="str">
        <f>IFERROR(Query1[[#This Row],[Engagement Name]],"")</f>
        <v>STCK1</v>
      </c>
      <c r="C46" s="15" t="str">
        <f>IFERROR(Query1[[#This Row],[Track Name]],"")</f>
        <v>SERVICE MANAGEMENT</v>
      </c>
      <c r="D46" s="15" t="str">
        <f>IFERROR(Query1[[#This Row],[Phase]],"")</f>
        <v>Close</v>
      </c>
      <c r="E46" s="16" t="str">
        <f>IFERROR(Query1[[#This Row],[RAG]],"")</f>
        <v>Blue</v>
      </c>
      <c r="F46" s="17">
        <f>IFERROR(Query1[[#This Row],[Handover due date]],"")</f>
        <v>45442</v>
      </c>
      <c r="G46" s="18" t="str">
        <f t="shared" si="1"/>
        <v>Completed</v>
      </c>
      <c r="H46" s="17" t="str">
        <f t="shared" ca="1" si="2"/>
        <v xml:space="preserve"> </v>
      </c>
      <c r="I46" s="19" t="str">
        <f>IFERROR(Query1[[#This Row],[Handover completed]],"")</f>
        <v>30-May-2024</v>
      </c>
      <c r="J46" s="19">
        <f>IFERROR(Query1[[#This Row],[Total checks]],"")</f>
        <v>14</v>
      </c>
      <c r="K46" s="19">
        <f>IFERROR(Query1[[#This Row],[Total Critical Checks]],"")</f>
        <v>0</v>
      </c>
      <c r="L46" s="19">
        <f>IFERROR(Query1[[#This Row],[Completed Critical Checks]],"")</f>
        <v>0</v>
      </c>
      <c r="M46" s="20">
        <f>IFERROR(Query1[[#This Row],[Completed]],"")</f>
        <v>1</v>
      </c>
      <c r="N46" s="19" t="str">
        <f>IFERROR(Query1[[#This Row],[KPI_1 breached]],"")</f>
        <v>No</v>
      </c>
      <c r="O46" s="19" t="str">
        <f>IFERROR(Query1[[#This Row],[KPI_2 breached]],"")</f>
        <v>No</v>
      </c>
      <c r="P46" s="21" t="str">
        <f>IFERROR(Query1[[#This Row],[Source.Name]],"")</f>
        <v>TrackStatistic_29Oct20241016UTC.xlsx</v>
      </c>
    </row>
    <row r="47" spans="1:16" x14ac:dyDescent="0.3">
      <c r="A47" s="15" t="str">
        <f>IFERROR(Query1[[#This Row],[Project Manager]],"")</f>
        <v>Project Manager5</v>
      </c>
      <c r="B47" s="15" t="str">
        <f>IFERROR(Query1[[#This Row],[Engagement Name]],"")</f>
        <v>STCK1</v>
      </c>
      <c r="C47" s="15" t="str">
        <f>IFERROR(Query1[[#This Row],[Track Name]],"")</f>
        <v>GOVERNANCE</v>
      </c>
      <c r="D47" s="15" t="str">
        <f>IFERROR(Query1[[#This Row],[Phase]],"")</f>
        <v>Close</v>
      </c>
      <c r="E47" s="16" t="str">
        <f>IFERROR(Query1[[#This Row],[RAG]],"")</f>
        <v>Blue</v>
      </c>
      <c r="F47" s="17">
        <f>IFERROR(Query1[[#This Row],[Handover due date]],"")</f>
        <v>45442</v>
      </c>
      <c r="G47" s="18" t="str">
        <f t="shared" si="1"/>
        <v>Completed</v>
      </c>
      <c r="H47" s="17" t="str">
        <f t="shared" ca="1" si="2"/>
        <v xml:space="preserve"> </v>
      </c>
      <c r="I47" s="19" t="str">
        <f>IFERROR(Query1[[#This Row],[Handover completed]],"")</f>
        <v>30-May-2024</v>
      </c>
      <c r="J47" s="19">
        <f>IFERROR(Query1[[#This Row],[Total checks]],"")</f>
        <v>19</v>
      </c>
      <c r="K47" s="19">
        <f>IFERROR(Query1[[#This Row],[Total Critical Checks]],"")</f>
        <v>0</v>
      </c>
      <c r="L47" s="19">
        <f>IFERROR(Query1[[#This Row],[Completed Critical Checks]],"")</f>
        <v>0</v>
      </c>
      <c r="M47" s="20">
        <f>IFERROR(Query1[[#This Row],[Completed]],"")</f>
        <v>1</v>
      </c>
      <c r="N47" s="19" t="str">
        <f>IFERROR(Query1[[#This Row],[KPI_1 breached]],"")</f>
        <v>No</v>
      </c>
      <c r="O47" s="19" t="str">
        <f>IFERROR(Query1[[#This Row],[KPI_2 breached]],"")</f>
        <v>No</v>
      </c>
      <c r="P47" s="21" t="str">
        <f>IFERROR(Query1[[#This Row],[Source.Name]],"")</f>
        <v>TrackStatistic_29Oct20241016UTC.xlsx</v>
      </c>
    </row>
    <row r="48" spans="1:16" x14ac:dyDescent="0.3">
      <c r="A48" s="15" t="str">
        <f>IFERROR(Query1[[#This Row],[Project Manager]],"")</f>
        <v>Project Manager7</v>
      </c>
      <c r="B48" s="15" t="str">
        <f>IFERROR(Query1[[#This Row],[Engagement Name]],"")</f>
        <v>DS_PowerBI</v>
      </c>
      <c r="C48" s="15" t="str">
        <f>IFERROR(Query1[[#This Row],[Track Name]],"")</f>
        <v>Cloud</v>
      </c>
      <c r="D48" s="15" t="str">
        <f>IFERROR(Query1[[#This Row],[Phase]],"")</f>
        <v>Delivery</v>
      </c>
      <c r="E48" s="16" t="str">
        <f>IFERROR(Query1[[#This Row],[RAG]],"")</f>
        <v>Amber</v>
      </c>
      <c r="F48" s="17">
        <f>IFERROR(Query1[[#This Row],[Handover due date]],"")</f>
        <v>45351</v>
      </c>
      <c r="G48" s="18" t="str">
        <f t="shared" si="1"/>
        <v>Completed</v>
      </c>
      <c r="H48" s="17" t="str">
        <f t="shared" ca="1" si="2"/>
        <v xml:space="preserve"> </v>
      </c>
      <c r="I48" s="19" t="str">
        <f>IFERROR(Query1[[#This Row],[Handover completed]],"")</f>
        <v>NULL</v>
      </c>
      <c r="J48" s="19">
        <f>IFERROR(Query1[[#This Row],[Total checks]],"")</f>
        <v>17</v>
      </c>
      <c r="K48" s="19">
        <f>IFERROR(Query1[[#This Row],[Total Critical Checks]],"")</f>
        <v>0</v>
      </c>
      <c r="L48" s="19">
        <f>IFERROR(Query1[[#This Row],[Completed Critical Checks]],"")</f>
        <v>0</v>
      </c>
      <c r="M48" s="20">
        <f>IFERROR(Query1[[#This Row],[Completed]],"")</f>
        <v>1</v>
      </c>
      <c r="N48" s="19" t="str">
        <f>IFERROR(Query1[[#This Row],[KPI_1 breached]],"")</f>
        <v>Yes</v>
      </c>
      <c r="O48" s="19" t="str">
        <f>IFERROR(Query1[[#This Row],[KPI_2 breached]],"")</f>
        <v>No</v>
      </c>
      <c r="P48" s="21" t="str">
        <f>IFERROR(Query1[[#This Row],[Source.Name]],"")</f>
        <v>TrackStatistic_29Oct20241016UTC.xlsx</v>
      </c>
    </row>
    <row r="49" spans="1:16" x14ac:dyDescent="0.3">
      <c r="A49" s="15" t="str">
        <f>IFERROR(Query1[[#This Row],[Project Manager]],"")</f>
        <v>Project Manager7</v>
      </c>
      <c r="B49" s="15" t="str">
        <f>IFERROR(Query1[[#This Row],[Engagement Name]],"")</f>
        <v>DS_PowerBI</v>
      </c>
      <c r="C49" s="15" t="str">
        <f>IFERROR(Query1[[#This Row],[Track Name]],"")</f>
        <v>Governance</v>
      </c>
      <c r="D49" s="15" t="str">
        <f>IFERROR(Query1[[#This Row],[Phase]],"")</f>
        <v>Delivery</v>
      </c>
      <c r="E49" s="16" t="str">
        <f>IFERROR(Query1[[#This Row],[RAG]],"")</f>
        <v>Amber</v>
      </c>
      <c r="F49" s="17">
        <f>IFERROR(Query1[[#This Row],[Handover due date]],"")</f>
        <v>45473</v>
      </c>
      <c r="G49" s="18" t="str">
        <f t="shared" si="1"/>
        <v>Completed</v>
      </c>
      <c r="H49" s="17" t="str">
        <f t="shared" ca="1" si="2"/>
        <v xml:space="preserve"> </v>
      </c>
      <c r="I49" s="19" t="str">
        <f>IFERROR(Query1[[#This Row],[Handover completed]],"")</f>
        <v>NULL</v>
      </c>
      <c r="J49" s="19">
        <f>IFERROR(Query1[[#This Row],[Total checks]],"")</f>
        <v>19</v>
      </c>
      <c r="K49" s="19">
        <f>IFERROR(Query1[[#This Row],[Total Critical Checks]],"")</f>
        <v>0</v>
      </c>
      <c r="L49" s="19">
        <f>IFERROR(Query1[[#This Row],[Completed Critical Checks]],"")</f>
        <v>0</v>
      </c>
      <c r="M49" s="20">
        <f>IFERROR(Query1[[#This Row],[Completed]],"")</f>
        <v>1</v>
      </c>
      <c r="N49" s="19" t="str">
        <f>IFERROR(Query1[[#This Row],[KPI_1 breached]],"")</f>
        <v>No</v>
      </c>
      <c r="O49" s="19" t="str">
        <f>IFERROR(Query1[[#This Row],[KPI_2 breached]],"")</f>
        <v>No</v>
      </c>
      <c r="P49" s="21" t="str">
        <f>IFERROR(Query1[[#This Row],[Source.Name]],"")</f>
        <v>TrackStatistic_29Oct20241016UTC.xlsx</v>
      </c>
    </row>
    <row r="50" spans="1:16" x14ac:dyDescent="0.3">
      <c r="A50" s="15" t="str">
        <f>IFERROR(Query1[[#This Row],[Project Manager]],"")</f>
        <v>Project Manager7</v>
      </c>
      <c r="B50" s="15" t="str">
        <f>IFERROR(Query1[[#This Row],[Engagement Name]],"")</f>
        <v>DS_PowerBI</v>
      </c>
      <c r="C50" s="15" t="str">
        <f>IFERROR(Query1[[#This Row],[Track Name]],"")</f>
        <v>Service Management</v>
      </c>
      <c r="D50" s="15" t="str">
        <f>IFERROR(Query1[[#This Row],[Phase]],"")</f>
        <v>Close</v>
      </c>
      <c r="E50" s="16" t="str">
        <f>IFERROR(Query1[[#This Row],[RAG]],"")</f>
        <v>Blue</v>
      </c>
      <c r="F50" s="17">
        <f>IFERROR(Query1[[#This Row],[Handover due date]],"")</f>
        <v>45473</v>
      </c>
      <c r="G50" s="18" t="str">
        <f t="shared" si="1"/>
        <v>Completed</v>
      </c>
      <c r="H50" s="17" t="str">
        <f t="shared" ca="1" si="2"/>
        <v xml:space="preserve"> </v>
      </c>
      <c r="I50" s="19" t="str">
        <f>IFERROR(Query1[[#This Row],[Handover completed]],"")</f>
        <v>30-May-2024</v>
      </c>
      <c r="J50" s="19">
        <f>IFERROR(Query1[[#This Row],[Total checks]],"")</f>
        <v>14</v>
      </c>
      <c r="K50" s="19">
        <f>IFERROR(Query1[[#This Row],[Total Critical Checks]],"")</f>
        <v>0</v>
      </c>
      <c r="L50" s="19">
        <f>IFERROR(Query1[[#This Row],[Completed Critical Checks]],"")</f>
        <v>0</v>
      </c>
      <c r="M50" s="20">
        <f>IFERROR(Query1[[#This Row],[Completed]],"")</f>
        <v>1</v>
      </c>
      <c r="N50" s="19" t="str">
        <f>IFERROR(Query1[[#This Row],[KPI_1 breached]],"")</f>
        <v>No</v>
      </c>
      <c r="O50" s="19" t="str">
        <f>IFERROR(Query1[[#This Row],[KPI_2 breached]],"")</f>
        <v>No</v>
      </c>
      <c r="P50" s="21" t="str">
        <f>IFERROR(Query1[[#This Row],[Source.Name]],"")</f>
        <v>TrackStatistic_29Oct20241016UTC.xlsx</v>
      </c>
    </row>
    <row r="51" spans="1:16" x14ac:dyDescent="0.3">
      <c r="A51" s="15" t="str">
        <f>IFERROR(Query1[[#This Row],[Project Manager]],"")</f>
        <v>Project Manager5</v>
      </c>
      <c r="B51" s="15" t="str">
        <f>IFERROR(Query1[[#This Row],[Engagement Name]],"")</f>
        <v>STCK3</v>
      </c>
      <c r="C51" s="15" t="str">
        <f>IFERROR(Query1[[#This Row],[Track Name]],"")</f>
        <v>BACKUP &amp; STORAGE TEAM</v>
      </c>
      <c r="D51" s="15" t="str">
        <f>IFERROR(Query1[[#This Row],[Phase]],"")</f>
        <v>Close</v>
      </c>
      <c r="E51" s="16" t="str">
        <f>IFERROR(Query1[[#This Row],[RAG]],"")</f>
        <v>Blue</v>
      </c>
      <c r="F51" s="17">
        <f>IFERROR(Query1[[#This Row],[Handover due date]],"")</f>
        <v>45412</v>
      </c>
      <c r="G51" s="18" t="str">
        <f t="shared" si="1"/>
        <v>Completed</v>
      </c>
      <c r="H51" s="17" t="str">
        <f t="shared" ca="1" si="2"/>
        <v xml:space="preserve"> </v>
      </c>
      <c r="I51" s="19" t="str">
        <f>IFERROR(Query1[[#This Row],[Handover completed]],"")</f>
        <v>06-May-2024</v>
      </c>
      <c r="J51" s="19">
        <f>IFERROR(Query1[[#This Row],[Total checks]],"")</f>
        <v>17</v>
      </c>
      <c r="K51" s="19">
        <f>IFERROR(Query1[[#This Row],[Total Critical Checks]],"")</f>
        <v>0</v>
      </c>
      <c r="L51" s="19">
        <f>IFERROR(Query1[[#This Row],[Completed Critical Checks]],"")</f>
        <v>0</v>
      </c>
      <c r="M51" s="20">
        <f>IFERROR(Query1[[#This Row],[Completed]],"")</f>
        <v>1</v>
      </c>
      <c r="N51" s="19" t="str">
        <f>IFERROR(Query1[[#This Row],[KPI_1 breached]],"")</f>
        <v>No</v>
      </c>
      <c r="O51" s="19" t="str">
        <f>IFERROR(Query1[[#This Row],[KPI_2 breached]],"")</f>
        <v>No</v>
      </c>
      <c r="P51" s="21" t="str">
        <f>IFERROR(Query1[[#This Row],[Source.Name]],"")</f>
        <v>TrackStatistic_29Oct20241016UTC.xlsx</v>
      </c>
    </row>
    <row r="52" spans="1:16" x14ac:dyDescent="0.3">
      <c r="A52" s="15" t="str">
        <f>IFERROR(Query1[[#This Row],[Project Manager]],"")</f>
        <v>Project Manager5</v>
      </c>
      <c r="B52" s="15" t="str">
        <f>IFERROR(Query1[[#This Row],[Engagement Name]],"")</f>
        <v>STCK3</v>
      </c>
      <c r="C52" s="15" t="str">
        <f>IFERROR(Query1[[#This Row],[Track Name]],"")</f>
        <v>Governance</v>
      </c>
      <c r="D52" s="15" t="str">
        <f>IFERROR(Query1[[#This Row],[Phase]],"")</f>
        <v>Delivery</v>
      </c>
      <c r="E52" s="16" t="str">
        <f>IFERROR(Query1[[#This Row],[RAG]],"")</f>
        <v>Amber</v>
      </c>
      <c r="F52" s="17">
        <f>IFERROR(Query1[[#This Row],[Handover due date]],"")</f>
        <v>45412</v>
      </c>
      <c r="G52" s="18" t="str">
        <f t="shared" si="1"/>
        <v>Completed</v>
      </c>
      <c r="H52" s="17" t="str">
        <f t="shared" ca="1" si="2"/>
        <v xml:space="preserve"> </v>
      </c>
      <c r="I52" s="19" t="str">
        <f>IFERROR(Query1[[#This Row],[Handover completed]],"")</f>
        <v>NULL</v>
      </c>
      <c r="J52" s="19">
        <f>IFERROR(Query1[[#This Row],[Total checks]],"")</f>
        <v>19</v>
      </c>
      <c r="K52" s="19">
        <f>IFERROR(Query1[[#This Row],[Total Critical Checks]],"")</f>
        <v>0</v>
      </c>
      <c r="L52" s="19">
        <f>IFERROR(Query1[[#This Row],[Completed Critical Checks]],"")</f>
        <v>0</v>
      </c>
      <c r="M52" s="20">
        <f>IFERROR(Query1[[#This Row],[Completed]],"")</f>
        <v>1</v>
      </c>
      <c r="N52" s="19" t="str">
        <f>IFERROR(Query1[[#This Row],[KPI_1 breached]],"")</f>
        <v>No</v>
      </c>
      <c r="O52" s="19" t="str">
        <f>IFERROR(Query1[[#This Row],[KPI_2 breached]],"")</f>
        <v>No</v>
      </c>
      <c r="P52" s="21" t="str">
        <f>IFERROR(Query1[[#This Row],[Source.Name]],"")</f>
        <v>TrackStatistic_29Oct20241016UTC.xlsx</v>
      </c>
    </row>
    <row r="53" spans="1:16" x14ac:dyDescent="0.3">
      <c r="A53" s="15" t="str">
        <f>IFERROR(Query1[[#This Row],[Project Manager]],"")</f>
        <v>Project Manager5</v>
      </c>
      <c r="B53" s="15" t="str">
        <f>IFERROR(Query1[[#This Row],[Engagement Name]],"")</f>
        <v>STCK3</v>
      </c>
      <c r="C53" s="15" t="str">
        <f>IFERROR(Query1[[#This Row],[Track Name]],"")</f>
        <v>SERVICE MANAGEMENT</v>
      </c>
      <c r="D53" s="15" t="str">
        <f>IFERROR(Query1[[#This Row],[Phase]],"")</f>
        <v>Close</v>
      </c>
      <c r="E53" s="16" t="str">
        <f>IFERROR(Query1[[#This Row],[RAG]],"")</f>
        <v>Blue</v>
      </c>
      <c r="F53" s="17">
        <f>IFERROR(Query1[[#This Row],[Handover due date]],"")</f>
        <v>45412</v>
      </c>
      <c r="G53" s="18" t="str">
        <f t="shared" si="1"/>
        <v>Completed</v>
      </c>
      <c r="H53" s="17" t="str">
        <f t="shared" ca="1" si="2"/>
        <v xml:space="preserve"> </v>
      </c>
      <c r="I53" s="19" t="str">
        <f>IFERROR(Query1[[#This Row],[Handover completed]],"")</f>
        <v>10-May-2024</v>
      </c>
      <c r="J53" s="19">
        <f>IFERROR(Query1[[#This Row],[Total checks]],"")</f>
        <v>14</v>
      </c>
      <c r="K53" s="19">
        <f>IFERROR(Query1[[#This Row],[Total Critical Checks]],"")</f>
        <v>0</v>
      </c>
      <c r="L53" s="19">
        <f>IFERROR(Query1[[#This Row],[Completed Critical Checks]],"")</f>
        <v>0</v>
      </c>
      <c r="M53" s="20">
        <f>IFERROR(Query1[[#This Row],[Completed]],"")</f>
        <v>1</v>
      </c>
      <c r="N53" s="19" t="str">
        <f>IFERROR(Query1[[#This Row],[KPI_1 breached]],"")</f>
        <v>No</v>
      </c>
      <c r="O53" s="19" t="str">
        <f>IFERROR(Query1[[#This Row],[KPI_2 breached]],"")</f>
        <v>No</v>
      </c>
      <c r="P53" s="21" t="str">
        <f>IFERROR(Query1[[#This Row],[Source.Name]],"")</f>
        <v>TrackStatistic_29Oct20241016UTC.xlsx</v>
      </c>
    </row>
    <row r="54" spans="1:16" x14ac:dyDescent="0.3">
      <c r="A54" s="15" t="str">
        <f>IFERROR(Query1[[#This Row],[Project Manager]],"")</f>
        <v xml:space="preserve">Project Manager8 </v>
      </c>
      <c r="B54" s="15" t="str">
        <f>IFERROR(Query1[[#This Row],[Engagement Name]],"")</f>
        <v>DC-0</v>
      </c>
      <c r="C54" s="15" t="str">
        <f>IFERROR(Query1[[#This Row],[Track Name]],"")</f>
        <v>Cloud</v>
      </c>
      <c r="D54" s="15" t="str">
        <f>IFERROR(Query1[[#This Row],[Phase]],"")</f>
        <v>Cancelled</v>
      </c>
      <c r="E54" s="16" t="str">
        <f>IFERROR(Query1[[#This Row],[RAG]],"")</f>
        <v>Undefined</v>
      </c>
      <c r="F54" s="17">
        <f>IFERROR(Query1[[#This Row],[Handover due date]],"")</f>
        <v>45382</v>
      </c>
      <c r="G54" s="18" t="str">
        <f t="shared" si="1"/>
        <v>Cancelled</v>
      </c>
      <c r="H54" s="17" t="str">
        <f t="shared" ca="1" si="2"/>
        <v xml:space="preserve"> </v>
      </c>
      <c r="I54" s="19" t="str">
        <f>IFERROR(Query1[[#This Row],[Handover completed]],"")</f>
        <v>NULL</v>
      </c>
      <c r="J54" s="19">
        <f>IFERROR(Query1[[#This Row],[Total checks]],"")</f>
        <v>17</v>
      </c>
      <c r="K54" s="19">
        <f>IFERROR(Query1[[#This Row],[Total Critical Checks]],"")</f>
        <v>0</v>
      </c>
      <c r="L54" s="19">
        <f>IFERROR(Query1[[#This Row],[Completed Critical Checks]],"")</f>
        <v>0</v>
      </c>
      <c r="M54" s="20">
        <f>IFERROR(Query1[[#This Row],[Completed]],"")</f>
        <v>0</v>
      </c>
      <c r="N54" s="19" t="str">
        <f>IFERROR(Query1[[#This Row],[KPI_1 breached]],"")</f>
        <v>Null</v>
      </c>
      <c r="O54" s="19" t="str">
        <f>IFERROR(Query1[[#This Row],[KPI_2 breached]],"")</f>
        <v>No</v>
      </c>
      <c r="P54" s="21" t="str">
        <f>IFERROR(Query1[[#This Row],[Source.Name]],"")</f>
        <v>TrackStatistic_29Oct20241016UTC.xlsx</v>
      </c>
    </row>
    <row r="55" spans="1:16" x14ac:dyDescent="0.3">
      <c r="A55" s="15" t="str">
        <f>IFERROR(Query1[[#This Row],[Project Manager]],"")</f>
        <v xml:space="preserve">Project Manager4 </v>
      </c>
      <c r="B55" s="15" t="str">
        <f>IFERROR(Query1[[#This Row],[Engagement Name]],"")</f>
        <v>DC-0</v>
      </c>
      <c r="C55" s="15" t="str">
        <f>IFERROR(Query1[[#This Row],[Track Name]],"")</f>
        <v>BACKUP and STORAGE</v>
      </c>
      <c r="D55" s="15" t="str">
        <f>IFERROR(Query1[[#This Row],[Phase]],"")</f>
        <v>Cancelled</v>
      </c>
      <c r="E55" s="16" t="str">
        <f>IFERROR(Query1[[#This Row],[RAG]],"")</f>
        <v>Undefined</v>
      </c>
      <c r="F55" s="17">
        <f>IFERROR(Query1[[#This Row],[Handover due date]],"")</f>
        <v>45382</v>
      </c>
      <c r="G55" s="18" t="str">
        <f t="shared" si="1"/>
        <v>Cancelled</v>
      </c>
      <c r="H55" s="17" t="str">
        <f t="shared" ca="1" si="2"/>
        <v xml:space="preserve"> </v>
      </c>
      <c r="I55" s="19" t="str">
        <f>IFERROR(Query1[[#This Row],[Handover completed]],"")</f>
        <v>NULL</v>
      </c>
      <c r="J55" s="19">
        <f>IFERROR(Query1[[#This Row],[Total checks]],"")</f>
        <v>17</v>
      </c>
      <c r="K55" s="19">
        <f>IFERROR(Query1[[#This Row],[Total Critical Checks]],"")</f>
        <v>0</v>
      </c>
      <c r="L55" s="19">
        <f>IFERROR(Query1[[#This Row],[Completed Critical Checks]],"")</f>
        <v>0</v>
      </c>
      <c r="M55" s="20">
        <f>IFERROR(Query1[[#This Row],[Completed]],"")</f>
        <v>0</v>
      </c>
      <c r="N55" s="19" t="str">
        <f>IFERROR(Query1[[#This Row],[KPI_1 breached]],"")</f>
        <v>Null</v>
      </c>
      <c r="O55" s="19" t="str">
        <f>IFERROR(Query1[[#This Row],[KPI_2 breached]],"")</f>
        <v>No</v>
      </c>
      <c r="P55" s="21" t="str">
        <f>IFERROR(Query1[[#This Row],[Source.Name]],"")</f>
        <v>TrackStatistic_29Oct20241016UTC.xlsx</v>
      </c>
    </row>
    <row r="56" spans="1:16" x14ac:dyDescent="0.3">
      <c r="A56" s="15" t="str">
        <f>IFERROR(Query1[[#This Row],[Project Manager]],"")</f>
        <v xml:space="preserve">Project Manager4 </v>
      </c>
      <c r="B56" s="15" t="str">
        <f>IFERROR(Query1[[#This Row],[Engagement Name]],"")</f>
        <v>DC-0</v>
      </c>
      <c r="C56" s="15" t="str">
        <f>IFERROR(Query1[[#This Row],[Track Name]],"")</f>
        <v>OPENSHIFT</v>
      </c>
      <c r="D56" s="15" t="str">
        <f>IFERROR(Query1[[#This Row],[Phase]],"")</f>
        <v>Cancelled</v>
      </c>
      <c r="E56" s="16" t="str">
        <f>IFERROR(Query1[[#This Row],[RAG]],"")</f>
        <v>Undefined</v>
      </c>
      <c r="F56" s="17">
        <f>IFERROR(Query1[[#This Row],[Handover due date]],"")</f>
        <v>45382</v>
      </c>
      <c r="G56" s="18" t="str">
        <f t="shared" si="1"/>
        <v>Cancelled</v>
      </c>
      <c r="H56" s="17" t="str">
        <f t="shared" ca="1" si="2"/>
        <v xml:space="preserve"> </v>
      </c>
      <c r="I56" s="19" t="str">
        <f>IFERROR(Query1[[#This Row],[Handover completed]],"")</f>
        <v>NULL</v>
      </c>
      <c r="J56" s="19">
        <f>IFERROR(Query1[[#This Row],[Total checks]],"")</f>
        <v>17</v>
      </c>
      <c r="K56" s="19">
        <f>IFERROR(Query1[[#This Row],[Total Critical Checks]],"")</f>
        <v>0</v>
      </c>
      <c r="L56" s="19">
        <f>IFERROR(Query1[[#This Row],[Completed Critical Checks]],"")</f>
        <v>0</v>
      </c>
      <c r="M56" s="20">
        <f>IFERROR(Query1[[#This Row],[Completed]],"")</f>
        <v>0.05</v>
      </c>
      <c r="N56" s="19" t="str">
        <f>IFERROR(Query1[[#This Row],[KPI_1 breached]],"")</f>
        <v>Null</v>
      </c>
      <c r="O56" s="19" t="str">
        <f>IFERROR(Query1[[#This Row],[KPI_2 breached]],"")</f>
        <v>No</v>
      </c>
      <c r="P56" s="21" t="str">
        <f>IFERROR(Query1[[#This Row],[Source.Name]],"")</f>
        <v>TrackStatistic_29Oct20241016UTC.xlsx</v>
      </c>
    </row>
    <row r="57" spans="1:16" x14ac:dyDescent="0.3">
      <c r="A57" s="15" t="str">
        <f>IFERROR(Query1[[#This Row],[Project Manager]],"")</f>
        <v xml:space="preserve">Project Manager4 </v>
      </c>
      <c r="B57" s="15" t="str">
        <f>IFERROR(Query1[[#This Row],[Engagement Name]],"")</f>
        <v>DC-0</v>
      </c>
      <c r="C57" s="15" t="str">
        <f>IFERROR(Query1[[#This Row],[Track Name]],"")</f>
        <v>GOVERNANCE</v>
      </c>
      <c r="D57" s="15" t="str">
        <f>IFERROR(Query1[[#This Row],[Phase]],"")</f>
        <v>Cancelled</v>
      </c>
      <c r="E57" s="16" t="str">
        <f>IFERROR(Query1[[#This Row],[RAG]],"")</f>
        <v>Undefined</v>
      </c>
      <c r="F57" s="17">
        <f>IFERROR(Query1[[#This Row],[Handover due date]],"")</f>
        <v>45382</v>
      </c>
      <c r="G57" s="18" t="str">
        <f t="shared" si="1"/>
        <v>Cancelled</v>
      </c>
      <c r="H57" s="17" t="str">
        <f t="shared" ca="1" si="2"/>
        <v xml:space="preserve"> </v>
      </c>
      <c r="I57" s="19" t="str">
        <f>IFERROR(Query1[[#This Row],[Handover completed]],"")</f>
        <v>NULL</v>
      </c>
      <c r="J57" s="19">
        <f>IFERROR(Query1[[#This Row],[Total checks]],"")</f>
        <v>19</v>
      </c>
      <c r="K57" s="19">
        <f>IFERROR(Query1[[#This Row],[Total Critical Checks]],"")</f>
        <v>0</v>
      </c>
      <c r="L57" s="19">
        <f>IFERROR(Query1[[#This Row],[Completed Critical Checks]],"")</f>
        <v>0</v>
      </c>
      <c r="M57" s="20">
        <f>IFERROR(Query1[[#This Row],[Completed]],"")</f>
        <v>0.21</v>
      </c>
      <c r="N57" s="19" t="str">
        <f>IFERROR(Query1[[#This Row],[KPI_1 breached]],"")</f>
        <v>Null</v>
      </c>
      <c r="O57" s="19" t="str">
        <f>IFERROR(Query1[[#This Row],[KPI_2 breached]],"")</f>
        <v>No</v>
      </c>
      <c r="P57" s="21" t="str">
        <f>IFERROR(Query1[[#This Row],[Source.Name]],"")</f>
        <v>TrackStatistic_29Oct20241016UTC.xlsx</v>
      </c>
    </row>
    <row r="58" spans="1:16" x14ac:dyDescent="0.3">
      <c r="A58" s="15" t="str">
        <f>IFERROR(Query1[[#This Row],[Project Manager]],"")</f>
        <v xml:space="preserve">Project Manager4 </v>
      </c>
      <c r="B58" s="15" t="str">
        <f>IFERROR(Query1[[#This Row],[Engagement Name]],"")</f>
        <v>DC-0</v>
      </c>
      <c r="C58" s="15" t="str">
        <f>IFERROR(Query1[[#This Row],[Track Name]],"")</f>
        <v>Service Management</v>
      </c>
      <c r="D58" s="15" t="str">
        <f>IFERROR(Query1[[#This Row],[Phase]],"")</f>
        <v>Cancelled</v>
      </c>
      <c r="E58" s="16" t="str">
        <f>IFERROR(Query1[[#This Row],[RAG]],"")</f>
        <v>Undefined</v>
      </c>
      <c r="F58" s="17">
        <f>IFERROR(Query1[[#This Row],[Handover due date]],"")</f>
        <v>45382</v>
      </c>
      <c r="G58" s="18" t="str">
        <f t="shared" si="1"/>
        <v>Cancelled</v>
      </c>
      <c r="H58" s="17" t="str">
        <f t="shared" ca="1" si="2"/>
        <v xml:space="preserve"> </v>
      </c>
      <c r="I58" s="19" t="str">
        <f>IFERROR(Query1[[#This Row],[Handover completed]],"")</f>
        <v>NULL</v>
      </c>
      <c r="J58" s="19">
        <f>IFERROR(Query1[[#This Row],[Total checks]],"")</f>
        <v>14</v>
      </c>
      <c r="K58" s="19">
        <f>IFERROR(Query1[[#This Row],[Total Critical Checks]],"")</f>
        <v>0</v>
      </c>
      <c r="L58" s="19">
        <f>IFERROR(Query1[[#This Row],[Completed Critical Checks]],"")</f>
        <v>0</v>
      </c>
      <c r="M58" s="20">
        <f>IFERROR(Query1[[#This Row],[Completed]],"")</f>
        <v>0.14000000000000001</v>
      </c>
      <c r="N58" s="19" t="str">
        <f>IFERROR(Query1[[#This Row],[KPI_1 breached]],"")</f>
        <v>Null</v>
      </c>
      <c r="O58" s="19" t="str">
        <f>IFERROR(Query1[[#This Row],[KPI_2 breached]],"")</f>
        <v>No</v>
      </c>
      <c r="P58" s="21" t="str">
        <f>IFERROR(Query1[[#This Row],[Source.Name]],"")</f>
        <v>TrackStatistic_29Oct20241016UTC.xlsx</v>
      </c>
    </row>
    <row r="59" spans="1:16" x14ac:dyDescent="0.3">
      <c r="A59" s="15" t="str">
        <f>IFERROR(Query1[[#This Row],[Project Manager]],"")</f>
        <v>Project Manager3</v>
      </c>
      <c r="B59" s="15" t="str">
        <f>IFERROR(Query1[[#This Row],[Engagement Name]],"")</f>
        <v>Back-up &amp; data replication</v>
      </c>
      <c r="C59" s="15" t="str">
        <f>IFERROR(Query1[[#This Row],[Track Name]],"")</f>
        <v>Service Management</v>
      </c>
      <c r="D59" s="15" t="str">
        <f>IFERROR(Query1[[#This Row],[Phase]],"")</f>
        <v>Cancelled</v>
      </c>
      <c r="E59" s="16" t="str">
        <f>IFERROR(Query1[[#This Row],[RAG]],"")</f>
        <v>Undefined</v>
      </c>
      <c r="F59" s="17">
        <f>IFERROR(Query1[[#This Row],[Handover due date]],"")</f>
        <v>45473</v>
      </c>
      <c r="G59" s="18" t="str">
        <f t="shared" si="1"/>
        <v>Cancelled</v>
      </c>
      <c r="H59" s="17" t="str">
        <f t="shared" ca="1" si="2"/>
        <v xml:space="preserve"> </v>
      </c>
      <c r="I59" s="19" t="str">
        <f>IFERROR(Query1[[#This Row],[Handover completed]],"")</f>
        <v>NULL</v>
      </c>
      <c r="J59" s="19">
        <f>IFERROR(Query1[[#This Row],[Total checks]],"")</f>
        <v>12</v>
      </c>
      <c r="K59" s="19">
        <f>IFERROR(Query1[[#This Row],[Total Critical Checks]],"")</f>
        <v>0</v>
      </c>
      <c r="L59" s="19">
        <f>IFERROR(Query1[[#This Row],[Completed Critical Checks]],"")</f>
        <v>0</v>
      </c>
      <c r="M59" s="20">
        <f>IFERROR(Query1[[#This Row],[Completed]],"")</f>
        <v>0</v>
      </c>
      <c r="N59" s="19" t="str">
        <f>IFERROR(Query1[[#This Row],[KPI_1 breached]],"")</f>
        <v>Yes</v>
      </c>
      <c r="O59" s="19" t="str">
        <f>IFERROR(Query1[[#This Row],[KPI_2 breached]],"")</f>
        <v>No</v>
      </c>
      <c r="P59" s="21" t="str">
        <f>IFERROR(Query1[[#This Row],[Source.Name]],"")</f>
        <v>TrackStatistic_29Oct20241016UTC.xlsx</v>
      </c>
    </row>
    <row r="60" spans="1:16" x14ac:dyDescent="0.3">
      <c r="A60" s="15" t="str">
        <f>IFERROR(Query1[[#This Row],[Project Manager]],"")</f>
        <v>Project Manager3</v>
      </c>
      <c r="B60" s="15" t="str">
        <f>IFERROR(Query1[[#This Row],[Engagement Name]],"")</f>
        <v>Back-up &amp; data replication</v>
      </c>
      <c r="C60" s="15" t="str">
        <f>IFERROR(Query1[[#This Row],[Track Name]],"")</f>
        <v>GOVERNANCE</v>
      </c>
      <c r="D60" s="15" t="str">
        <f>IFERROR(Query1[[#This Row],[Phase]],"")</f>
        <v>Cancelled</v>
      </c>
      <c r="E60" s="16" t="str">
        <f>IFERROR(Query1[[#This Row],[RAG]],"")</f>
        <v>Undefined</v>
      </c>
      <c r="F60" s="17">
        <f>IFERROR(Query1[[#This Row],[Handover due date]],"")</f>
        <v>45473</v>
      </c>
      <c r="G60" s="18" t="str">
        <f t="shared" si="1"/>
        <v>Cancelled</v>
      </c>
      <c r="H60" s="17" t="str">
        <f t="shared" ca="1" si="2"/>
        <v xml:space="preserve"> </v>
      </c>
      <c r="I60" s="19" t="str">
        <f>IFERROR(Query1[[#This Row],[Handover completed]],"")</f>
        <v>NULL</v>
      </c>
      <c r="J60" s="19">
        <f>IFERROR(Query1[[#This Row],[Total checks]],"")</f>
        <v>16</v>
      </c>
      <c r="K60" s="19">
        <f>IFERROR(Query1[[#This Row],[Total Critical Checks]],"")</f>
        <v>0</v>
      </c>
      <c r="L60" s="19">
        <f>IFERROR(Query1[[#This Row],[Completed Critical Checks]],"")</f>
        <v>0</v>
      </c>
      <c r="M60" s="20">
        <f>IFERROR(Query1[[#This Row],[Completed]],"")</f>
        <v>0</v>
      </c>
      <c r="N60" s="19" t="str">
        <f>IFERROR(Query1[[#This Row],[KPI_1 breached]],"")</f>
        <v>Yes</v>
      </c>
      <c r="O60" s="19" t="str">
        <f>IFERROR(Query1[[#This Row],[KPI_2 breached]],"")</f>
        <v>No</v>
      </c>
      <c r="P60" s="21" t="str">
        <f>IFERROR(Query1[[#This Row],[Source.Name]],"")</f>
        <v>TrackStatistic_29Oct20241016UTC.xlsx</v>
      </c>
    </row>
    <row r="61" spans="1:16" x14ac:dyDescent="0.3">
      <c r="A61" s="15" t="str">
        <f>IFERROR(Query1[[#This Row],[Project Manager]],"")</f>
        <v>Project Manager3</v>
      </c>
      <c r="B61" s="15" t="str">
        <f>IFERROR(Query1[[#This Row],[Engagement Name]],"")</f>
        <v>Back-up &amp; data replication</v>
      </c>
      <c r="C61" s="15" t="str">
        <f>IFERROR(Query1[[#This Row],[Track Name]],"")</f>
        <v>Cloud</v>
      </c>
      <c r="D61" s="15" t="str">
        <f>IFERROR(Query1[[#This Row],[Phase]],"")</f>
        <v>Cancelled</v>
      </c>
      <c r="E61" s="16" t="str">
        <f>IFERROR(Query1[[#This Row],[RAG]],"")</f>
        <v>Undefined</v>
      </c>
      <c r="F61" s="17">
        <f>IFERROR(Query1[[#This Row],[Handover due date]],"")</f>
        <v>45473</v>
      </c>
      <c r="G61" s="18" t="str">
        <f t="shared" si="1"/>
        <v>Cancelled</v>
      </c>
      <c r="H61" s="17" t="str">
        <f t="shared" ca="1" si="2"/>
        <v xml:space="preserve"> </v>
      </c>
      <c r="I61" s="19" t="str">
        <f>IFERROR(Query1[[#This Row],[Handover completed]],"")</f>
        <v>NULL</v>
      </c>
      <c r="J61" s="19">
        <f>IFERROR(Query1[[#This Row],[Total checks]],"")</f>
        <v>17</v>
      </c>
      <c r="K61" s="19">
        <f>IFERROR(Query1[[#This Row],[Total Critical Checks]],"")</f>
        <v>0</v>
      </c>
      <c r="L61" s="19">
        <f>IFERROR(Query1[[#This Row],[Completed Critical Checks]],"")</f>
        <v>0</v>
      </c>
      <c r="M61" s="20">
        <f>IFERROR(Query1[[#This Row],[Completed]],"")</f>
        <v>0</v>
      </c>
      <c r="N61" s="19" t="str">
        <f>IFERROR(Query1[[#This Row],[KPI_1 breached]],"")</f>
        <v>Yes</v>
      </c>
      <c r="O61" s="19" t="str">
        <f>IFERROR(Query1[[#This Row],[KPI_2 breached]],"")</f>
        <v>No</v>
      </c>
      <c r="P61" s="21" t="str">
        <f>IFERROR(Query1[[#This Row],[Source.Name]],"")</f>
        <v>TrackStatistic_29Oct20241016UTC.xlsx</v>
      </c>
    </row>
    <row r="62" spans="1:16" x14ac:dyDescent="0.3">
      <c r="A62" s="15" t="str">
        <f>IFERROR(Query1[[#This Row],[Project Manager]],"")</f>
        <v>Project Manager3</v>
      </c>
      <c r="B62" s="15" t="str">
        <f>IFERROR(Query1[[#This Row],[Engagement Name]],"")</f>
        <v>Back-up &amp; data replication</v>
      </c>
      <c r="C62" s="15" t="str">
        <f>IFERROR(Query1[[#This Row],[Track Name]],"")</f>
        <v>SECURITY</v>
      </c>
      <c r="D62" s="15" t="str">
        <f>IFERROR(Query1[[#This Row],[Phase]],"")</f>
        <v>Cancelled</v>
      </c>
      <c r="E62" s="16" t="str">
        <f>IFERROR(Query1[[#This Row],[RAG]],"")</f>
        <v>Undefined</v>
      </c>
      <c r="F62" s="17">
        <f>IFERROR(Query1[[#This Row],[Handover due date]],"")</f>
        <v>45473</v>
      </c>
      <c r="G62" s="18" t="str">
        <f t="shared" si="1"/>
        <v>Cancelled</v>
      </c>
      <c r="H62" s="17" t="str">
        <f t="shared" ca="1" si="2"/>
        <v xml:space="preserve"> </v>
      </c>
      <c r="I62" s="19" t="str">
        <f>IFERROR(Query1[[#This Row],[Handover completed]],"")</f>
        <v>NULL</v>
      </c>
      <c r="J62" s="19">
        <f>IFERROR(Query1[[#This Row],[Total checks]],"")</f>
        <v>4</v>
      </c>
      <c r="K62" s="19">
        <f>IFERROR(Query1[[#This Row],[Total Critical Checks]],"")</f>
        <v>0</v>
      </c>
      <c r="L62" s="19">
        <f>IFERROR(Query1[[#This Row],[Completed Critical Checks]],"")</f>
        <v>0</v>
      </c>
      <c r="M62" s="20">
        <f>IFERROR(Query1[[#This Row],[Completed]],"")</f>
        <v>0</v>
      </c>
      <c r="N62" s="19" t="str">
        <f>IFERROR(Query1[[#This Row],[KPI_1 breached]],"")</f>
        <v>Yes</v>
      </c>
      <c r="O62" s="19" t="str">
        <f>IFERROR(Query1[[#This Row],[KPI_2 breached]],"")</f>
        <v>No</v>
      </c>
      <c r="P62" s="21" t="str">
        <f>IFERROR(Query1[[#This Row],[Source.Name]],"")</f>
        <v>TrackStatistic_29Oct20241016UTC.xlsx</v>
      </c>
    </row>
    <row r="63" spans="1:16" x14ac:dyDescent="0.3">
      <c r="A63" s="15" t="str">
        <f>IFERROR(Query1[[#This Row],[Project Manager]],"")</f>
        <v>Project Manager3</v>
      </c>
      <c r="B63" s="15" t="str">
        <f>IFERROR(Query1[[#This Row],[Engagement Name]],"")</f>
        <v>Cloud Migration</v>
      </c>
      <c r="C63" s="15" t="str">
        <f>IFERROR(Query1[[#This Row],[Track Name]],"")</f>
        <v>Cloud</v>
      </c>
      <c r="D63" s="15" t="str">
        <f>IFERROR(Query1[[#This Row],[Phase]],"")</f>
        <v>Cancelled</v>
      </c>
      <c r="E63" s="16" t="str">
        <f>IFERROR(Query1[[#This Row],[RAG]],"")</f>
        <v>Undefined</v>
      </c>
      <c r="F63" s="17">
        <f>IFERROR(Query1[[#This Row],[Handover due date]],"")</f>
        <v>45473</v>
      </c>
      <c r="G63" s="18" t="str">
        <f t="shared" si="1"/>
        <v>Cancelled</v>
      </c>
      <c r="H63" s="17" t="str">
        <f t="shared" ca="1" si="2"/>
        <v xml:space="preserve"> </v>
      </c>
      <c r="I63" s="19" t="str">
        <f>IFERROR(Query1[[#This Row],[Handover completed]],"")</f>
        <v>NULL</v>
      </c>
      <c r="J63" s="19">
        <f>IFERROR(Query1[[#This Row],[Total checks]],"")</f>
        <v>17</v>
      </c>
      <c r="K63" s="19">
        <f>IFERROR(Query1[[#This Row],[Total Critical Checks]],"")</f>
        <v>0</v>
      </c>
      <c r="L63" s="19">
        <f>IFERROR(Query1[[#This Row],[Completed Critical Checks]],"")</f>
        <v>0</v>
      </c>
      <c r="M63" s="20">
        <f>IFERROR(Query1[[#This Row],[Completed]],"")</f>
        <v>0</v>
      </c>
      <c r="N63" s="19" t="str">
        <f>IFERROR(Query1[[#This Row],[KPI_1 breached]],"")</f>
        <v>Yes</v>
      </c>
      <c r="O63" s="19" t="str">
        <f>IFERROR(Query1[[#This Row],[KPI_2 breached]],"")</f>
        <v>No</v>
      </c>
      <c r="P63" s="21" t="str">
        <f>IFERROR(Query1[[#This Row],[Source.Name]],"")</f>
        <v>TrackStatistic_29Oct20241016UTC.xlsx</v>
      </c>
    </row>
    <row r="64" spans="1:16" x14ac:dyDescent="0.3">
      <c r="A64" s="15" t="str">
        <f>IFERROR(Query1[[#This Row],[Project Manager]],"")</f>
        <v>Project Manager3</v>
      </c>
      <c r="B64" s="15" t="str">
        <f>IFERROR(Query1[[#This Row],[Engagement Name]],"")</f>
        <v>Cloud Migration</v>
      </c>
      <c r="C64" s="15" t="str">
        <f>IFERROR(Query1[[#This Row],[Track Name]],"")</f>
        <v>GOVERNANCE</v>
      </c>
      <c r="D64" s="15" t="str">
        <f>IFERROR(Query1[[#This Row],[Phase]],"")</f>
        <v>Cancelled</v>
      </c>
      <c r="E64" s="16" t="str">
        <f>IFERROR(Query1[[#This Row],[RAG]],"")</f>
        <v>Undefined</v>
      </c>
      <c r="F64" s="17">
        <f>IFERROR(Query1[[#This Row],[Handover due date]],"")</f>
        <v>45473</v>
      </c>
      <c r="G64" s="18" t="str">
        <f t="shared" si="1"/>
        <v>Cancelled</v>
      </c>
      <c r="H64" s="17" t="str">
        <f t="shared" ca="1" si="2"/>
        <v xml:space="preserve"> </v>
      </c>
      <c r="I64" s="19" t="str">
        <f>IFERROR(Query1[[#This Row],[Handover completed]],"")</f>
        <v>NULL</v>
      </c>
      <c r="J64" s="19">
        <f>IFERROR(Query1[[#This Row],[Total checks]],"")</f>
        <v>16</v>
      </c>
      <c r="K64" s="19">
        <f>IFERROR(Query1[[#This Row],[Total Critical Checks]],"")</f>
        <v>0</v>
      </c>
      <c r="L64" s="19">
        <f>IFERROR(Query1[[#This Row],[Completed Critical Checks]],"")</f>
        <v>0</v>
      </c>
      <c r="M64" s="20">
        <f>IFERROR(Query1[[#This Row],[Completed]],"")</f>
        <v>0</v>
      </c>
      <c r="N64" s="19" t="str">
        <f>IFERROR(Query1[[#This Row],[KPI_1 breached]],"")</f>
        <v>Yes</v>
      </c>
      <c r="O64" s="19" t="str">
        <f>IFERROR(Query1[[#This Row],[KPI_2 breached]],"")</f>
        <v>No</v>
      </c>
      <c r="P64" s="21" t="str">
        <f>IFERROR(Query1[[#This Row],[Source.Name]],"")</f>
        <v>TrackStatistic_29Oct20241016UTC.xlsx</v>
      </c>
    </row>
    <row r="65" spans="1:16" x14ac:dyDescent="0.3">
      <c r="A65" s="15" t="str">
        <f>IFERROR(Query1[[#This Row],[Project Manager]],"")</f>
        <v>Project Manager3</v>
      </c>
      <c r="B65" s="15" t="str">
        <f>IFERROR(Query1[[#This Row],[Engagement Name]],"")</f>
        <v>Cloud Migration</v>
      </c>
      <c r="C65" s="15" t="str">
        <f>IFERROR(Query1[[#This Row],[Track Name]],"")</f>
        <v>SECURITY</v>
      </c>
      <c r="D65" s="15" t="str">
        <f>IFERROR(Query1[[#This Row],[Phase]],"")</f>
        <v>Cancelled</v>
      </c>
      <c r="E65" s="16" t="str">
        <f>IFERROR(Query1[[#This Row],[RAG]],"")</f>
        <v>Undefined</v>
      </c>
      <c r="F65" s="17">
        <f>IFERROR(Query1[[#This Row],[Handover due date]],"")</f>
        <v>45473</v>
      </c>
      <c r="G65" s="18" t="str">
        <f t="shared" si="1"/>
        <v>Cancelled</v>
      </c>
      <c r="H65" s="17" t="str">
        <f t="shared" ca="1" si="2"/>
        <v xml:space="preserve"> </v>
      </c>
      <c r="I65" s="19" t="str">
        <f>IFERROR(Query1[[#This Row],[Handover completed]],"")</f>
        <v>NULL</v>
      </c>
      <c r="J65" s="19">
        <f>IFERROR(Query1[[#This Row],[Total checks]],"")</f>
        <v>4</v>
      </c>
      <c r="K65" s="19">
        <f>IFERROR(Query1[[#This Row],[Total Critical Checks]],"")</f>
        <v>0</v>
      </c>
      <c r="L65" s="19">
        <f>IFERROR(Query1[[#This Row],[Completed Critical Checks]],"")</f>
        <v>0</v>
      </c>
      <c r="M65" s="20">
        <f>IFERROR(Query1[[#This Row],[Completed]],"")</f>
        <v>0</v>
      </c>
      <c r="N65" s="19" t="str">
        <f>IFERROR(Query1[[#This Row],[KPI_1 breached]],"")</f>
        <v>Yes</v>
      </c>
      <c r="O65" s="19" t="str">
        <f>IFERROR(Query1[[#This Row],[KPI_2 breached]],"")</f>
        <v>No</v>
      </c>
      <c r="P65" s="21" t="str">
        <f>IFERROR(Query1[[#This Row],[Source.Name]],"")</f>
        <v>TrackStatistic_29Oct20241016UTC.xlsx</v>
      </c>
    </row>
    <row r="66" spans="1:16" x14ac:dyDescent="0.3">
      <c r="A66" s="15" t="str">
        <f>IFERROR(Query1[[#This Row],[Project Manager]],"")</f>
        <v>Project Manager3</v>
      </c>
      <c r="B66" s="15" t="str">
        <f>IFERROR(Query1[[#This Row],[Engagement Name]],"")</f>
        <v>Cloud Migration</v>
      </c>
      <c r="C66" s="15" t="str">
        <f>IFERROR(Query1[[#This Row],[Track Name]],"")</f>
        <v>Service Management</v>
      </c>
      <c r="D66" s="15" t="str">
        <f>IFERROR(Query1[[#This Row],[Phase]],"")</f>
        <v>Cancelled</v>
      </c>
      <c r="E66" s="16" t="str">
        <f>IFERROR(Query1[[#This Row],[RAG]],"")</f>
        <v>Undefined</v>
      </c>
      <c r="F66" s="17">
        <f>IFERROR(Query1[[#This Row],[Handover due date]],"")</f>
        <v>45473</v>
      </c>
      <c r="G66" s="18" t="str">
        <f t="shared" si="1"/>
        <v>Cancelled</v>
      </c>
      <c r="H66" s="17" t="str">
        <f t="shared" ref="H66:H97" ca="1" si="3">IF(G66&lt;14,_xlfn.TEXTJOIN(" ",,"Will be breached in",ABS(TODAY()-F66),"days")," ")</f>
        <v xml:space="preserve"> </v>
      </c>
      <c r="I66" s="19" t="str">
        <f>IFERROR(Query1[[#This Row],[Handover completed]],"")</f>
        <v>NULL</v>
      </c>
      <c r="J66" s="19">
        <f>IFERROR(Query1[[#This Row],[Total checks]],"")</f>
        <v>12</v>
      </c>
      <c r="K66" s="19">
        <f>IFERROR(Query1[[#This Row],[Total Critical Checks]],"")</f>
        <v>0</v>
      </c>
      <c r="L66" s="19">
        <f>IFERROR(Query1[[#This Row],[Completed Critical Checks]],"")</f>
        <v>0</v>
      </c>
      <c r="M66" s="20">
        <f>IFERROR(Query1[[#This Row],[Completed]],"")</f>
        <v>0</v>
      </c>
      <c r="N66" s="19" t="str">
        <f>IFERROR(Query1[[#This Row],[KPI_1 breached]],"")</f>
        <v>Yes</v>
      </c>
      <c r="O66" s="19" t="str">
        <f>IFERROR(Query1[[#This Row],[KPI_2 breached]],"")</f>
        <v>No</v>
      </c>
      <c r="P66" s="21" t="str">
        <f>IFERROR(Query1[[#This Row],[Source.Name]],"")</f>
        <v>TrackStatistic_29Oct20241016UTC.xlsx</v>
      </c>
    </row>
    <row r="67" spans="1:16" x14ac:dyDescent="0.3">
      <c r="A67" s="15" t="str">
        <f>IFERROR(Query1[[#This Row],[Project Manager]],"")</f>
        <v>Project Manager3</v>
      </c>
      <c r="B67" s="15" t="str">
        <f>IFERROR(Query1[[#This Row],[Engagement Name]],"")</f>
        <v>DevSecOps</v>
      </c>
      <c r="C67" s="15" t="str">
        <f>IFERROR(Query1[[#This Row],[Track Name]],"")</f>
        <v>Cloud</v>
      </c>
      <c r="D67" s="15" t="str">
        <f>IFERROR(Query1[[#This Row],[Phase]],"")</f>
        <v>Cancelled</v>
      </c>
      <c r="E67" s="16" t="str">
        <f>IFERROR(Query1[[#This Row],[RAG]],"")</f>
        <v>Undefined</v>
      </c>
      <c r="F67" s="17">
        <f>IFERROR(Query1[[#This Row],[Handover due date]],"")</f>
        <v>45473</v>
      </c>
      <c r="G67" s="18" t="str">
        <f t="shared" ref="G67:G130" si="4">IF(F67="","",
IF(D67="Cancelled","Cancelled",
IF(F67=0,"Undefined",
IFERROR(
IF(M67&gt;80%,"Completed",
ABS(
_xlfn.LET(_xlpm.varToday,$T$1,
IF(ISTEXT(F67)=TRUE,"",
IF(F67&lt;=_xlpm.varToday,"",_xlpm.varToday-F67))))),
"Breached"))))</f>
        <v>Cancelled</v>
      </c>
      <c r="H67" s="17" t="str">
        <f t="shared" ca="1" si="3"/>
        <v xml:space="preserve"> </v>
      </c>
      <c r="I67" s="19" t="str">
        <f>IFERROR(Query1[[#This Row],[Handover completed]],"")</f>
        <v>NULL</v>
      </c>
      <c r="J67" s="19">
        <f>IFERROR(Query1[[#This Row],[Total checks]],"")</f>
        <v>17</v>
      </c>
      <c r="K67" s="19">
        <f>IFERROR(Query1[[#This Row],[Total Critical Checks]],"")</f>
        <v>0</v>
      </c>
      <c r="L67" s="19">
        <f>IFERROR(Query1[[#This Row],[Completed Critical Checks]],"")</f>
        <v>0</v>
      </c>
      <c r="M67" s="20">
        <f>IFERROR(Query1[[#This Row],[Completed]],"")</f>
        <v>0</v>
      </c>
      <c r="N67" s="19" t="str">
        <f>IFERROR(Query1[[#This Row],[KPI_1 breached]],"")</f>
        <v>Yes</v>
      </c>
      <c r="O67" s="19" t="str">
        <f>IFERROR(Query1[[#This Row],[KPI_2 breached]],"")</f>
        <v>No</v>
      </c>
      <c r="P67" s="21" t="str">
        <f>IFERROR(Query1[[#This Row],[Source.Name]],"")</f>
        <v>TrackStatistic_29Oct20241016UTC.xlsx</v>
      </c>
    </row>
    <row r="68" spans="1:16" x14ac:dyDescent="0.3">
      <c r="A68" s="15" t="str">
        <f>IFERROR(Query1[[#This Row],[Project Manager]],"")</f>
        <v>Project Manager3</v>
      </c>
      <c r="B68" s="15" t="str">
        <f>IFERROR(Query1[[#This Row],[Engagement Name]],"")</f>
        <v>DevSecOps</v>
      </c>
      <c r="C68" s="15" t="str">
        <f>IFERROR(Query1[[#This Row],[Track Name]],"")</f>
        <v>GOVERNANCE</v>
      </c>
      <c r="D68" s="15" t="str">
        <f>IFERROR(Query1[[#This Row],[Phase]],"")</f>
        <v>Cancelled</v>
      </c>
      <c r="E68" s="16" t="str">
        <f>IFERROR(Query1[[#This Row],[RAG]],"")</f>
        <v>Undefined</v>
      </c>
      <c r="F68" s="17">
        <f>IFERROR(Query1[[#This Row],[Handover due date]],"")</f>
        <v>45473</v>
      </c>
      <c r="G68" s="18" t="str">
        <f t="shared" si="4"/>
        <v>Cancelled</v>
      </c>
      <c r="H68" s="17" t="str">
        <f t="shared" ca="1" si="3"/>
        <v xml:space="preserve"> </v>
      </c>
      <c r="I68" s="19" t="str">
        <f>IFERROR(Query1[[#This Row],[Handover completed]],"")</f>
        <v>NULL</v>
      </c>
      <c r="J68" s="19">
        <f>IFERROR(Query1[[#This Row],[Total checks]],"")</f>
        <v>16</v>
      </c>
      <c r="K68" s="19">
        <f>IFERROR(Query1[[#This Row],[Total Critical Checks]],"")</f>
        <v>0</v>
      </c>
      <c r="L68" s="19">
        <f>IFERROR(Query1[[#This Row],[Completed Critical Checks]],"")</f>
        <v>0</v>
      </c>
      <c r="M68" s="20">
        <f>IFERROR(Query1[[#This Row],[Completed]],"")</f>
        <v>0.06</v>
      </c>
      <c r="N68" s="19" t="str">
        <f>IFERROR(Query1[[#This Row],[KPI_1 breached]],"")</f>
        <v>Yes</v>
      </c>
      <c r="O68" s="19" t="str">
        <f>IFERROR(Query1[[#This Row],[KPI_2 breached]],"")</f>
        <v>No</v>
      </c>
      <c r="P68" s="21" t="str">
        <f>IFERROR(Query1[[#This Row],[Source.Name]],"")</f>
        <v>TrackStatistic_29Oct20241016UTC.xlsx</v>
      </c>
    </row>
    <row r="69" spans="1:16" x14ac:dyDescent="0.3">
      <c r="A69" s="15" t="str">
        <f>IFERROR(Query1[[#This Row],[Project Manager]],"")</f>
        <v>Project Manager3</v>
      </c>
      <c r="B69" s="15" t="str">
        <f>IFERROR(Query1[[#This Row],[Engagement Name]],"")</f>
        <v>DevSecOps</v>
      </c>
      <c r="C69" s="15" t="str">
        <f>IFERROR(Query1[[#This Row],[Track Name]],"")</f>
        <v>SECURITY</v>
      </c>
      <c r="D69" s="15" t="str">
        <f>IFERROR(Query1[[#This Row],[Phase]],"")</f>
        <v>Cancelled</v>
      </c>
      <c r="E69" s="16" t="str">
        <f>IFERROR(Query1[[#This Row],[RAG]],"")</f>
        <v>Undefined</v>
      </c>
      <c r="F69" s="17">
        <f>IFERROR(Query1[[#This Row],[Handover due date]],"")</f>
        <v>45473</v>
      </c>
      <c r="G69" s="18" t="str">
        <f t="shared" si="4"/>
        <v>Cancelled</v>
      </c>
      <c r="H69" s="17" t="str">
        <f t="shared" ca="1" si="3"/>
        <v xml:space="preserve"> </v>
      </c>
      <c r="I69" s="19" t="str">
        <f>IFERROR(Query1[[#This Row],[Handover completed]],"")</f>
        <v>NULL</v>
      </c>
      <c r="J69" s="19">
        <f>IFERROR(Query1[[#This Row],[Total checks]],"")</f>
        <v>4</v>
      </c>
      <c r="K69" s="19">
        <f>IFERROR(Query1[[#This Row],[Total Critical Checks]],"")</f>
        <v>0</v>
      </c>
      <c r="L69" s="19">
        <f>IFERROR(Query1[[#This Row],[Completed Critical Checks]],"")</f>
        <v>0</v>
      </c>
      <c r="M69" s="20">
        <f>IFERROR(Query1[[#This Row],[Completed]],"")</f>
        <v>0</v>
      </c>
      <c r="N69" s="19" t="str">
        <f>IFERROR(Query1[[#This Row],[KPI_1 breached]],"")</f>
        <v>Yes</v>
      </c>
      <c r="O69" s="19" t="str">
        <f>IFERROR(Query1[[#This Row],[KPI_2 breached]],"")</f>
        <v>No</v>
      </c>
      <c r="P69" s="21" t="str">
        <f>IFERROR(Query1[[#This Row],[Source.Name]],"")</f>
        <v>TrackStatistic_29Oct20241016UTC.xlsx</v>
      </c>
    </row>
    <row r="70" spans="1:16" x14ac:dyDescent="0.3">
      <c r="A70" s="15" t="str">
        <f>IFERROR(Query1[[#This Row],[Project Manager]],"")</f>
        <v>Project Manager3</v>
      </c>
      <c r="B70" s="15" t="str">
        <f>IFERROR(Query1[[#This Row],[Engagement Name]],"")</f>
        <v>DevSecOps</v>
      </c>
      <c r="C70" s="15" t="str">
        <f>IFERROR(Query1[[#This Row],[Track Name]],"")</f>
        <v>Service Management</v>
      </c>
      <c r="D70" s="15" t="str">
        <f>IFERROR(Query1[[#This Row],[Phase]],"")</f>
        <v>Cancelled</v>
      </c>
      <c r="E70" s="16" t="str">
        <f>IFERROR(Query1[[#This Row],[RAG]],"")</f>
        <v>Undefined</v>
      </c>
      <c r="F70" s="17">
        <f>IFERROR(Query1[[#This Row],[Handover due date]],"")</f>
        <v>45473</v>
      </c>
      <c r="G70" s="18" t="str">
        <f t="shared" si="4"/>
        <v>Cancelled</v>
      </c>
      <c r="H70" s="17" t="str">
        <f t="shared" ca="1" si="3"/>
        <v xml:space="preserve"> </v>
      </c>
      <c r="I70" s="19" t="str">
        <f>IFERROR(Query1[[#This Row],[Handover completed]],"")</f>
        <v>NULL</v>
      </c>
      <c r="J70" s="19">
        <f>IFERROR(Query1[[#This Row],[Total checks]],"")</f>
        <v>12</v>
      </c>
      <c r="K70" s="19">
        <f>IFERROR(Query1[[#This Row],[Total Critical Checks]],"")</f>
        <v>0</v>
      </c>
      <c r="L70" s="19">
        <f>IFERROR(Query1[[#This Row],[Completed Critical Checks]],"")</f>
        <v>0</v>
      </c>
      <c r="M70" s="20">
        <f>IFERROR(Query1[[#This Row],[Completed]],"")</f>
        <v>0</v>
      </c>
      <c r="N70" s="19" t="str">
        <f>IFERROR(Query1[[#This Row],[KPI_1 breached]],"")</f>
        <v>Yes</v>
      </c>
      <c r="O70" s="19" t="str">
        <f>IFERROR(Query1[[#This Row],[KPI_2 breached]],"")</f>
        <v>No</v>
      </c>
      <c r="P70" s="21" t="str">
        <f>IFERROR(Query1[[#This Row],[Source.Name]],"")</f>
        <v>TrackStatistic_29Oct20241016UTC.xlsx</v>
      </c>
    </row>
    <row r="71" spans="1:16" x14ac:dyDescent="0.3">
      <c r="A71" s="15" t="str">
        <f>IFERROR(Query1[[#This Row],[Project Manager]],"")</f>
        <v>Project Manager3</v>
      </c>
      <c r="B71" s="15" t="str">
        <f>IFERROR(Query1[[#This Row],[Engagement Name]],"")</f>
        <v>DevOps Security</v>
      </c>
      <c r="C71" s="15" t="str">
        <f>IFERROR(Query1[[#This Row],[Track Name]],"")</f>
        <v>Cloud</v>
      </c>
      <c r="D71" s="15" t="str">
        <f>IFERROR(Query1[[#This Row],[Phase]],"")</f>
        <v>Cancelled</v>
      </c>
      <c r="E71" s="16" t="str">
        <f>IFERROR(Query1[[#This Row],[RAG]],"")</f>
        <v>Undefined</v>
      </c>
      <c r="F71" s="17">
        <f>IFERROR(Query1[[#This Row],[Handover due date]],"")</f>
        <v>45473</v>
      </c>
      <c r="G71" s="18" t="str">
        <f t="shared" si="4"/>
        <v>Cancelled</v>
      </c>
      <c r="H71" s="17" t="str">
        <f t="shared" ca="1" si="3"/>
        <v xml:space="preserve"> </v>
      </c>
      <c r="I71" s="19" t="str">
        <f>IFERROR(Query1[[#This Row],[Handover completed]],"")</f>
        <v>NULL</v>
      </c>
      <c r="J71" s="19">
        <f>IFERROR(Query1[[#This Row],[Total checks]],"")</f>
        <v>17</v>
      </c>
      <c r="K71" s="19">
        <f>IFERROR(Query1[[#This Row],[Total Critical Checks]],"")</f>
        <v>0</v>
      </c>
      <c r="L71" s="19">
        <f>IFERROR(Query1[[#This Row],[Completed Critical Checks]],"")</f>
        <v>0</v>
      </c>
      <c r="M71" s="20">
        <f>IFERROR(Query1[[#This Row],[Completed]],"")</f>
        <v>0</v>
      </c>
      <c r="N71" s="19" t="str">
        <f>IFERROR(Query1[[#This Row],[KPI_1 breached]],"")</f>
        <v>Yes</v>
      </c>
      <c r="O71" s="19" t="str">
        <f>IFERROR(Query1[[#This Row],[KPI_2 breached]],"")</f>
        <v>No</v>
      </c>
      <c r="P71" s="21" t="str">
        <f>IFERROR(Query1[[#This Row],[Source.Name]],"")</f>
        <v>TrackStatistic_29Oct20241016UTC.xlsx</v>
      </c>
    </row>
    <row r="72" spans="1:16" x14ac:dyDescent="0.3">
      <c r="A72" s="15" t="str">
        <f>IFERROR(Query1[[#This Row],[Project Manager]],"")</f>
        <v>Project Manager3</v>
      </c>
      <c r="B72" s="15" t="str">
        <f>IFERROR(Query1[[#This Row],[Engagement Name]],"")</f>
        <v>DevOps Security</v>
      </c>
      <c r="C72" s="15" t="str">
        <f>IFERROR(Query1[[#This Row],[Track Name]],"")</f>
        <v>GOVERNANCE</v>
      </c>
      <c r="D72" s="15" t="str">
        <f>IFERROR(Query1[[#This Row],[Phase]],"")</f>
        <v>Cancelled</v>
      </c>
      <c r="E72" s="16" t="str">
        <f>IFERROR(Query1[[#This Row],[RAG]],"")</f>
        <v>Undefined</v>
      </c>
      <c r="F72" s="17">
        <f>IFERROR(Query1[[#This Row],[Handover due date]],"")</f>
        <v>45473</v>
      </c>
      <c r="G72" s="18" t="str">
        <f t="shared" si="4"/>
        <v>Cancelled</v>
      </c>
      <c r="H72" s="17" t="str">
        <f t="shared" ca="1" si="3"/>
        <v xml:space="preserve"> </v>
      </c>
      <c r="I72" s="19" t="str">
        <f>IFERROR(Query1[[#This Row],[Handover completed]],"")</f>
        <v>NULL</v>
      </c>
      <c r="J72" s="19">
        <f>IFERROR(Query1[[#This Row],[Total checks]],"")</f>
        <v>16</v>
      </c>
      <c r="K72" s="19">
        <f>IFERROR(Query1[[#This Row],[Total Critical Checks]],"")</f>
        <v>0</v>
      </c>
      <c r="L72" s="19">
        <f>IFERROR(Query1[[#This Row],[Completed Critical Checks]],"")</f>
        <v>0</v>
      </c>
      <c r="M72" s="20">
        <f>IFERROR(Query1[[#This Row],[Completed]],"")</f>
        <v>0</v>
      </c>
      <c r="N72" s="19" t="str">
        <f>IFERROR(Query1[[#This Row],[KPI_1 breached]],"")</f>
        <v>Yes</v>
      </c>
      <c r="O72" s="19" t="str">
        <f>IFERROR(Query1[[#This Row],[KPI_2 breached]],"")</f>
        <v>No</v>
      </c>
      <c r="P72" s="21" t="str">
        <f>IFERROR(Query1[[#This Row],[Source.Name]],"")</f>
        <v>TrackStatistic_29Oct20241016UTC.xlsx</v>
      </c>
    </row>
    <row r="73" spans="1:16" x14ac:dyDescent="0.3">
      <c r="A73" s="15" t="str">
        <f>IFERROR(Query1[[#This Row],[Project Manager]],"")</f>
        <v>Project Manager3</v>
      </c>
      <c r="B73" s="15" t="str">
        <f>IFERROR(Query1[[#This Row],[Engagement Name]],"")</f>
        <v>DevOps Security</v>
      </c>
      <c r="C73" s="15" t="str">
        <f>IFERROR(Query1[[#This Row],[Track Name]],"")</f>
        <v>SECURITY</v>
      </c>
      <c r="D73" s="15" t="str">
        <f>IFERROR(Query1[[#This Row],[Phase]],"")</f>
        <v>Cancelled</v>
      </c>
      <c r="E73" s="16" t="str">
        <f>IFERROR(Query1[[#This Row],[RAG]],"")</f>
        <v>Undefined</v>
      </c>
      <c r="F73" s="17">
        <f>IFERROR(Query1[[#This Row],[Handover due date]],"")</f>
        <v>45473</v>
      </c>
      <c r="G73" s="18" t="str">
        <f t="shared" si="4"/>
        <v>Cancelled</v>
      </c>
      <c r="H73" s="17" t="str">
        <f t="shared" ca="1" si="3"/>
        <v xml:space="preserve"> </v>
      </c>
      <c r="I73" s="19" t="str">
        <f>IFERROR(Query1[[#This Row],[Handover completed]],"")</f>
        <v>NULL</v>
      </c>
      <c r="J73" s="19">
        <f>IFERROR(Query1[[#This Row],[Total checks]],"")</f>
        <v>4</v>
      </c>
      <c r="K73" s="19">
        <f>IFERROR(Query1[[#This Row],[Total Critical Checks]],"")</f>
        <v>0</v>
      </c>
      <c r="L73" s="19">
        <f>IFERROR(Query1[[#This Row],[Completed Critical Checks]],"")</f>
        <v>0</v>
      </c>
      <c r="M73" s="20">
        <f>IFERROR(Query1[[#This Row],[Completed]],"")</f>
        <v>0</v>
      </c>
      <c r="N73" s="19" t="str">
        <f>IFERROR(Query1[[#This Row],[KPI_1 breached]],"")</f>
        <v>Yes</v>
      </c>
      <c r="O73" s="19" t="str">
        <f>IFERROR(Query1[[#This Row],[KPI_2 breached]],"")</f>
        <v>No</v>
      </c>
      <c r="P73" s="21" t="str">
        <f>IFERROR(Query1[[#This Row],[Source.Name]],"")</f>
        <v>TrackStatistic_29Oct20241016UTC.xlsx</v>
      </c>
    </row>
    <row r="74" spans="1:16" x14ac:dyDescent="0.3">
      <c r="A74" s="15" t="str">
        <f>IFERROR(Query1[[#This Row],[Project Manager]],"")</f>
        <v>Project Manager3</v>
      </c>
      <c r="B74" s="15" t="str">
        <f>IFERROR(Query1[[#This Row],[Engagement Name]],"")</f>
        <v>DevOps Security</v>
      </c>
      <c r="C74" s="15" t="str">
        <f>IFERROR(Query1[[#This Row],[Track Name]],"")</f>
        <v>Service Management</v>
      </c>
      <c r="D74" s="15" t="str">
        <f>IFERROR(Query1[[#This Row],[Phase]],"")</f>
        <v>Cancelled</v>
      </c>
      <c r="E74" s="16" t="str">
        <f>IFERROR(Query1[[#This Row],[RAG]],"")</f>
        <v>Undefined</v>
      </c>
      <c r="F74" s="17">
        <f>IFERROR(Query1[[#This Row],[Handover due date]],"")</f>
        <v>45473</v>
      </c>
      <c r="G74" s="18" t="str">
        <f t="shared" si="4"/>
        <v>Cancelled</v>
      </c>
      <c r="H74" s="17" t="str">
        <f t="shared" ca="1" si="3"/>
        <v xml:space="preserve"> </v>
      </c>
      <c r="I74" s="19" t="str">
        <f>IFERROR(Query1[[#This Row],[Handover completed]],"")</f>
        <v>NULL</v>
      </c>
      <c r="J74" s="19">
        <f>IFERROR(Query1[[#This Row],[Total checks]],"")</f>
        <v>12</v>
      </c>
      <c r="K74" s="19">
        <f>IFERROR(Query1[[#This Row],[Total Critical Checks]],"")</f>
        <v>0</v>
      </c>
      <c r="L74" s="19">
        <f>IFERROR(Query1[[#This Row],[Completed Critical Checks]],"")</f>
        <v>0</v>
      </c>
      <c r="M74" s="20">
        <f>IFERROR(Query1[[#This Row],[Completed]],"")</f>
        <v>0</v>
      </c>
      <c r="N74" s="19" t="str">
        <f>IFERROR(Query1[[#This Row],[KPI_1 breached]],"")</f>
        <v>Yes</v>
      </c>
      <c r="O74" s="19" t="str">
        <f>IFERROR(Query1[[#This Row],[KPI_2 breached]],"")</f>
        <v>No</v>
      </c>
      <c r="P74" s="21" t="str">
        <f>IFERROR(Query1[[#This Row],[Source.Name]],"")</f>
        <v>TrackStatistic_29Oct20241016UTC.xlsx</v>
      </c>
    </row>
    <row r="75" spans="1:16" x14ac:dyDescent="0.3">
      <c r="A75" s="15" t="str">
        <f>IFERROR(Query1[[#This Row],[Project Manager]],"")</f>
        <v>Project Manager3</v>
      </c>
      <c r="B75" s="15" t="str">
        <f>IFERROR(Query1[[#This Row],[Engagement Name]],"")</f>
        <v>API deployment</v>
      </c>
      <c r="C75" s="15" t="str">
        <f>IFERROR(Query1[[#This Row],[Track Name]],"")</f>
        <v>Service Management</v>
      </c>
      <c r="D75" s="15" t="str">
        <f>IFERROR(Query1[[#This Row],[Phase]],"")</f>
        <v>Cancelled</v>
      </c>
      <c r="E75" s="16" t="str">
        <f>IFERROR(Query1[[#This Row],[RAG]],"")</f>
        <v>Undefined</v>
      </c>
      <c r="F75" s="17">
        <f>IFERROR(Query1[[#This Row],[Handover due date]],"")</f>
        <v>45473</v>
      </c>
      <c r="G75" s="18" t="str">
        <f t="shared" si="4"/>
        <v>Cancelled</v>
      </c>
      <c r="H75" s="17" t="str">
        <f t="shared" ca="1" si="3"/>
        <v xml:space="preserve"> </v>
      </c>
      <c r="I75" s="19" t="str">
        <f>IFERROR(Query1[[#This Row],[Handover completed]],"")</f>
        <v>NULL</v>
      </c>
      <c r="J75" s="19">
        <f>IFERROR(Query1[[#This Row],[Total checks]],"")</f>
        <v>12</v>
      </c>
      <c r="K75" s="19">
        <f>IFERROR(Query1[[#This Row],[Total Critical Checks]],"")</f>
        <v>0</v>
      </c>
      <c r="L75" s="19">
        <f>IFERROR(Query1[[#This Row],[Completed Critical Checks]],"")</f>
        <v>0</v>
      </c>
      <c r="M75" s="20">
        <f>IFERROR(Query1[[#This Row],[Completed]],"")</f>
        <v>0</v>
      </c>
      <c r="N75" s="19" t="str">
        <f>IFERROR(Query1[[#This Row],[KPI_1 breached]],"")</f>
        <v>Yes</v>
      </c>
      <c r="O75" s="19" t="str">
        <f>IFERROR(Query1[[#This Row],[KPI_2 breached]],"")</f>
        <v>No</v>
      </c>
      <c r="P75" s="21" t="str">
        <f>IFERROR(Query1[[#This Row],[Source.Name]],"")</f>
        <v>TrackStatistic_29Oct20241016UTC.xlsx</v>
      </c>
    </row>
    <row r="76" spans="1:16" x14ac:dyDescent="0.3">
      <c r="A76" s="15" t="str">
        <f>IFERROR(Query1[[#This Row],[Project Manager]],"")</f>
        <v>Project Manager3</v>
      </c>
      <c r="B76" s="15" t="str">
        <f>IFERROR(Query1[[#This Row],[Engagement Name]],"")</f>
        <v>API deployment</v>
      </c>
      <c r="C76" s="15" t="str">
        <f>IFERROR(Query1[[#This Row],[Track Name]],"")</f>
        <v>Cloud</v>
      </c>
      <c r="D76" s="15" t="str">
        <f>IFERROR(Query1[[#This Row],[Phase]],"")</f>
        <v>Cancelled</v>
      </c>
      <c r="E76" s="16" t="str">
        <f>IFERROR(Query1[[#This Row],[RAG]],"")</f>
        <v>Undefined</v>
      </c>
      <c r="F76" s="17">
        <f>IFERROR(Query1[[#This Row],[Handover due date]],"")</f>
        <v>45473</v>
      </c>
      <c r="G76" s="18" t="str">
        <f t="shared" si="4"/>
        <v>Cancelled</v>
      </c>
      <c r="H76" s="17" t="str">
        <f t="shared" ca="1" si="3"/>
        <v xml:space="preserve"> </v>
      </c>
      <c r="I76" s="19" t="str">
        <f>IFERROR(Query1[[#This Row],[Handover completed]],"")</f>
        <v>NULL</v>
      </c>
      <c r="J76" s="19">
        <f>IFERROR(Query1[[#This Row],[Total checks]],"")</f>
        <v>17</v>
      </c>
      <c r="K76" s="19">
        <f>IFERROR(Query1[[#This Row],[Total Critical Checks]],"")</f>
        <v>0</v>
      </c>
      <c r="L76" s="19">
        <f>IFERROR(Query1[[#This Row],[Completed Critical Checks]],"")</f>
        <v>0</v>
      </c>
      <c r="M76" s="20">
        <f>IFERROR(Query1[[#This Row],[Completed]],"")</f>
        <v>0</v>
      </c>
      <c r="N76" s="19" t="str">
        <f>IFERROR(Query1[[#This Row],[KPI_1 breached]],"")</f>
        <v>Yes</v>
      </c>
      <c r="O76" s="19" t="str">
        <f>IFERROR(Query1[[#This Row],[KPI_2 breached]],"")</f>
        <v>No</v>
      </c>
      <c r="P76" s="21" t="str">
        <f>IFERROR(Query1[[#This Row],[Source.Name]],"")</f>
        <v>TrackStatistic_29Oct20241016UTC.xlsx</v>
      </c>
    </row>
    <row r="77" spans="1:16" x14ac:dyDescent="0.3">
      <c r="A77" s="15" t="str">
        <f>IFERROR(Query1[[#This Row],[Project Manager]],"")</f>
        <v>Project Manager3</v>
      </c>
      <c r="B77" s="15" t="str">
        <f>IFERROR(Query1[[#This Row],[Engagement Name]],"")</f>
        <v>API deployment</v>
      </c>
      <c r="C77" s="15" t="str">
        <f>IFERROR(Query1[[#This Row],[Track Name]],"")</f>
        <v>GOVERNANCE</v>
      </c>
      <c r="D77" s="15" t="str">
        <f>IFERROR(Query1[[#This Row],[Phase]],"")</f>
        <v>Cancelled</v>
      </c>
      <c r="E77" s="16" t="str">
        <f>IFERROR(Query1[[#This Row],[RAG]],"")</f>
        <v>Undefined</v>
      </c>
      <c r="F77" s="17">
        <f>IFERROR(Query1[[#This Row],[Handover due date]],"")</f>
        <v>45473</v>
      </c>
      <c r="G77" s="18" t="str">
        <f t="shared" si="4"/>
        <v>Cancelled</v>
      </c>
      <c r="H77" s="17" t="str">
        <f t="shared" ca="1" si="3"/>
        <v xml:space="preserve"> </v>
      </c>
      <c r="I77" s="19" t="str">
        <f>IFERROR(Query1[[#This Row],[Handover completed]],"")</f>
        <v>NULL</v>
      </c>
      <c r="J77" s="19">
        <f>IFERROR(Query1[[#This Row],[Total checks]],"")</f>
        <v>16</v>
      </c>
      <c r="K77" s="19">
        <f>IFERROR(Query1[[#This Row],[Total Critical Checks]],"")</f>
        <v>0</v>
      </c>
      <c r="L77" s="19">
        <f>IFERROR(Query1[[#This Row],[Completed Critical Checks]],"")</f>
        <v>0</v>
      </c>
      <c r="M77" s="20">
        <f>IFERROR(Query1[[#This Row],[Completed]],"")</f>
        <v>0</v>
      </c>
      <c r="N77" s="19" t="str">
        <f>IFERROR(Query1[[#This Row],[KPI_1 breached]],"")</f>
        <v>Yes</v>
      </c>
      <c r="O77" s="19" t="str">
        <f>IFERROR(Query1[[#This Row],[KPI_2 breached]],"")</f>
        <v>No</v>
      </c>
      <c r="P77" s="21" t="str">
        <f>IFERROR(Query1[[#This Row],[Source.Name]],"")</f>
        <v>TrackStatistic_29Oct20241016UTC.xlsx</v>
      </c>
    </row>
    <row r="78" spans="1:16" x14ac:dyDescent="0.3">
      <c r="A78" s="15" t="str">
        <f>IFERROR(Query1[[#This Row],[Project Manager]],"")</f>
        <v>Project Manager3</v>
      </c>
      <c r="B78" s="15" t="str">
        <f>IFERROR(Query1[[#This Row],[Engagement Name]],"")</f>
        <v>API deployment</v>
      </c>
      <c r="C78" s="15" t="str">
        <f>IFERROR(Query1[[#This Row],[Track Name]],"")</f>
        <v>Security</v>
      </c>
      <c r="D78" s="15" t="str">
        <f>IFERROR(Query1[[#This Row],[Phase]],"")</f>
        <v>Cancelled</v>
      </c>
      <c r="E78" s="16" t="str">
        <f>IFERROR(Query1[[#This Row],[RAG]],"")</f>
        <v>Undefined</v>
      </c>
      <c r="F78" s="17">
        <f>IFERROR(Query1[[#This Row],[Handover due date]],"")</f>
        <v>45473</v>
      </c>
      <c r="G78" s="18" t="str">
        <f t="shared" si="4"/>
        <v>Cancelled</v>
      </c>
      <c r="H78" s="17" t="str">
        <f t="shared" ca="1" si="3"/>
        <v xml:space="preserve"> </v>
      </c>
      <c r="I78" s="19" t="str">
        <f>IFERROR(Query1[[#This Row],[Handover completed]],"")</f>
        <v>NULL</v>
      </c>
      <c r="J78" s="19">
        <f>IFERROR(Query1[[#This Row],[Total checks]],"")</f>
        <v>4</v>
      </c>
      <c r="K78" s="19">
        <f>IFERROR(Query1[[#This Row],[Total Critical Checks]],"")</f>
        <v>0</v>
      </c>
      <c r="L78" s="19">
        <f>IFERROR(Query1[[#This Row],[Completed Critical Checks]],"")</f>
        <v>0</v>
      </c>
      <c r="M78" s="20">
        <f>IFERROR(Query1[[#This Row],[Completed]],"")</f>
        <v>0</v>
      </c>
      <c r="N78" s="19" t="str">
        <f>IFERROR(Query1[[#This Row],[KPI_1 breached]],"")</f>
        <v>Yes</v>
      </c>
      <c r="O78" s="19" t="str">
        <f>IFERROR(Query1[[#This Row],[KPI_2 breached]],"")</f>
        <v>No</v>
      </c>
      <c r="P78" s="21" t="str">
        <f>IFERROR(Query1[[#This Row],[Source.Name]],"")</f>
        <v>TrackStatistic_29Oct20241016UTC.xlsx</v>
      </c>
    </row>
    <row r="79" spans="1:16" x14ac:dyDescent="0.3">
      <c r="A79" s="15" t="str">
        <f>IFERROR(Query1[[#This Row],[Project Manager]],"")</f>
        <v>Project Manager3</v>
      </c>
      <c r="B79" s="15" t="str">
        <f>IFERROR(Query1[[#This Row],[Engagement Name]],"")</f>
        <v>Cloud DevOps Back-up</v>
      </c>
      <c r="C79" s="15" t="str">
        <f>IFERROR(Query1[[#This Row],[Track Name]],"")</f>
        <v>Service Management</v>
      </c>
      <c r="D79" s="15" t="str">
        <f>IFERROR(Query1[[#This Row],[Phase]],"")</f>
        <v>Cancelled</v>
      </c>
      <c r="E79" s="16" t="str">
        <f>IFERROR(Query1[[#This Row],[RAG]],"")</f>
        <v>Undefined</v>
      </c>
      <c r="F79" s="17">
        <f>IFERROR(Query1[[#This Row],[Handover due date]],"")</f>
        <v>45473</v>
      </c>
      <c r="G79" s="18" t="str">
        <f t="shared" si="4"/>
        <v>Cancelled</v>
      </c>
      <c r="H79" s="17" t="str">
        <f t="shared" ca="1" si="3"/>
        <v xml:space="preserve"> </v>
      </c>
      <c r="I79" s="19" t="str">
        <f>IFERROR(Query1[[#This Row],[Handover completed]],"")</f>
        <v>NULL</v>
      </c>
      <c r="J79" s="19">
        <f>IFERROR(Query1[[#This Row],[Total checks]],"")</f>
        <v>12</v>
      </c>
      <c r="K79" s="19">
        <f>IFERROR(Query1[[#This Row],[Total Critical Checks]],"")</f>
        <v>0</v>
      </c>
      <c r="L79" s="19">
        <f>IFERROR(Query1[[#This Row],[Completed Critical Checks]],"")</f>
        <v>0</v>
      </c>
      <c r="M79" s="20">
        <f>IFERROR(Query1[[#This Row],[Completed]],"")</f>
        <v>0</v>
      </c>
      <c r="N79" s="19" t="str">
        <f>IFERROR(Query1[[#This Row],[KPI_1 breached]],"")</f>
        <v>Yes</v>
      </c>
      <c r="O79" s="19" t="str">
        <f>IFERROR(Query1[[#This Row],[KPI_2 breached]],"")</f>
        <v>No</v>
      </c>
      <c r="P79" s="21" t="str">
        <f>IFERROR(Query1[[#This Row],[Source.Name]],"")</f>
        <v>TrackStatistic_29Oct20241016UTC.xlsx</v>
      </c>
    </row>
    <row r="80" spans="1:16" x14ac:dyDescent="0.3">
      <c r="A80" s="15" t="str">
        <f>IFERROR(Query1[[#This Row],[Project Manager]],"")</f>
        <v>Project Manager3</v>
      </c>
      <c r="B80" s="15" t="str">
        <f>IFERROR(Query1[[#This Row],[Engagement Name]],"")</f>
        <v>Cloud DevOps Back-up</v>
      </c>
      <c r="C80" s="15" t="str">
        <f>IFERROR(Query1[[#This Row],[Track Name]],"")</f>
        <v>GOVERNANCE</v>
      </c>
      <c r="D80" s="15" t="str">
        <f>IFERROR(Query1[[#This Row],[Phase]],"")</f>
        <v>Cancelled</v>
      </c>
      <c r="E80" s="16" t="str">
        <f>IFERROR(Query1[[#This Row],[RAG]],"")</f>
        <v>Undefined</v>
      </c>
      <c r="F80" s="17">
        <f>IFERROR(Query1[[#This Row],[Handover due date]],"")</f>
        <v>45473</v>
      </c>
      <c r="G80" s="18" t="str">
        <f t="shared" si="4"/>
        <v>Cancelled</v>
      </c>
      <c r="H80" s="17" t="str">
        <f t="shared" ca="1" si="3"/>
        <v xml:space="preserve"> </v>
      </c>
      <c r="I80" s="19" t="str">
        <f>IFERROR(Query1[[#This Row],[Handover completed]],"")</f>
        <v>NULL</v>
      </c>
      <c r="J80" s="19">
        <f>IFERROR(Query1[[#This Row],[Total checks]],"")</f>
        <v>16</v>
      </c>
      <c r="K80" s="19">
        <f>IFERROR(Query1[[#This Row],[Total Critical Checks]],"")</f>
        <v>0</v>
      </c>
      <c r="L80" s="19">
        <f>IFERROR(Query1[[#This Row],[Completed Critical Checks]],"")</f>
        <v>0</v>
      </c>
      <c r="M80" s="20">
        <f>IFERROR(Query1[[#This Row],[Completed]],"")</f>
        <v>0</v>
      </c>
      <c r="N80" s="19" t="str">
        <f>IFERROR(Query1[[#This Row],[KPI_1 breached]],"")</f>
        <v>Yes</v>
      </c>
      <c r="O80" s="19" t="str">
        <f>IFERROR(Query1[[#This Row],[KPI_2 breached]],"")</f>
        <v>No</v>
      </c>
      <c r="P80" s="21" t="str">
        <f>IFERROR(Query1[[#This Row],[Source.Name]],"")</f>
        <v>TrackStatistic_29Oct20241016UTC.xlsx</v>
      </c>
    </row>
    <row r="81" spans="1:16" x14ac:dyDescent="0.3">
      <c r="A81" s="15" t="str">
        <f>IFERROR(Query1[[#This Row],[Project Manager]],"")</f>
        <v>Project Manager3</v>
      </c>
      <c r="B81" s="15" t="str">
        <f>IFERROR(Query1[[#This Row],[Engagement Name]],"")</f>
        <v>Cloud DevOps Back-up</v>
      </c>
      <c r="C81" s="15" t="str">
        <f>IFERROR(Query1[[#This Row],[Track Name]],"")</f>
        <v>Cloud</v>
      </c>
      <c r="D81" s="15" t="str">
        <f>IFERROR(Query1[[#This Row],[Phase]],"")</f>
        <v>Cancelled</v>
      </c>
      <c r="E81" s="16" t="str">
        <f>IFERROR(Query1[[#This Row],[RAG]],"")</f>
        <v>Undefined</v>
      </c>
      <c r="F81" s="17">
        <f>IFERROR(Query1[[#This Row],[Handover due date]],"")</f>
        <v>45473</v>
      </c>
      <c r="G81" s="18" t="str">
        <f t="shared" si="4"/>
        <v>Cancelled</v>
      </c>
      <c r="H81" s="17" t="str">
        <f t="shared" ca="1" si="3"/>
        <v xml:space="preserve"> </v>
      </c>
      <c r="I81" s="19" t="str">
        <f>IFERROR(Query1[[#This Row],[Handover completed]],"")</f>
        <v>NULL</v>
      </c>
      <c r="J81" s="19">
        <f>IFERROR(Query1[[#This Row],[Total checks]],"")</f>
        <v>17</v>
      </c>
      <c r="K81" s="19">
        <f>IFERROR(Query1[[#This Row],[Total Critical Checks]],"")</f>
        <v>0</v>
      </c>
      <c r="L81" s="19">
        <f>IFERROR(Query1[[#This Row],[Completed Critical Checks]],"")</f>
        <v>0</v>
      </c>
      <c r="M81" s="20">
        <f>IFERROR(Query1[[#This Row],[Completed]],"")</f>
        <v>0</v>
      </c>
      <c r="N81" s="19" t="str">
        <f>IFERROR(Query1[[#This Row],[KPI_1 breached]],"")</f>
        <v>Yes</v>
      </c>
      <c r="O81" s="19" t="str">
        <f>IFERROR(Query1[[#This Row],[KPI_2 breached]],"")</f>
        <v>No</v>
      </c>
      <c r="P81" s="21" t="str">
        <f>IFERROR(Query1[[#This Row],[Source.Name]],"")</f>
        <v>TrackStatistic_29Oct20241016UTC.xlsx</v>
      </c>
    </row>
    <row r="82" spans="1:16" x14ac:dyDescent="0.3">
      <c r="A82" s="15" t="str">
        <f>IFERROR(Query1[[#This Row],[Project Manager]],"")</f>
        <v>Project Manager3</v>
      </c>
      <c r="B82" s="15" t="str">
        <f>IFERROR(Query1[[#This Row],[Engagement Name]],"")</f>
        <v>Cloud DevOps Back-up</v>
      </c>
      <c r="C82" s="15" t="str">
        <f>IFERROR(Query1[[#This Row],[Track Name]],"")</f>
        <v>SECURITY</v>
      </c>
      <c r="D82" s="15" t="str">
        <f>IFERROR(Query1[[#This Row],[Phase]],"")</f>
        <v>Cancelled</v>
      </c>
      <c r="E82" s="16" t="str">
        <f>IFERROR(Query1[[#This Row],[RAG]],"")</f>
        <v>Undefined</v>
      </c>
      <c r="F82" s="17">
        <f>IFERROR(Query1[[#This Row],[Handover due date]],"")</f>
        <v>45473</v>
      </c>
      <c r="G82" s="18" t="str">
        <f t="shared" si="4"/>
        <v>Cancelled</v>
      </c>
      <c r="H82" s="17" t="str">
        <f t="shared" ca="1" si="3"/>
        <v xml:space="preserve"> </v>
      </c>
      <c r="I82" s="19" t="str">
        <f>IFERROR(Query1[[#This Row],[Handover completed]],"")</f>
        <v>NULL</v>
      </c>
      <c r="J82" s="19">
        <f>IFERROR(Query1[[#This Row],[Total checks]],"")</f>
        <v>4</v>
      </c>
      <c r="K82" s="19">
        <f>IFERROR(Query1[[#This Row],[Total Critical Checks]],"")</f>
        <v>0</v>
      </c>
      <c r="L82" s="19">
        <f>IFERROR(Query1[[#This Row],[Completed Critical Checks]],"")</f>
        <v>0</v>
      </c>
      <c r="M82" s="20">
        <f>IFERROR(Query1[[#This Row],[Completed]],"")</f>
        <v>0</v>
      </c>
      <c r="N82" s="19" t="str">
        <f>IFERROR(Query1[[#This Row],[KPI_1 breached]],"")</f>
        <v>Yes</v>
      </c>
      <c r="O82" s="19" t="str">
        <f>IFERROR(Query1[[#This Row],[KPI_2 breached]],"")</f>
        <v>No</v>
      </c>
      <c r="P82" s="21" t="str">
        <f>IFERROR(Query1[[#This Row],[Source.Name]],"")</f>
        <v>TrackStatistic_29Oct20241016UTC.xlsx</v>
      </c>
    </row>
    <row r="83" spans="1:16" x14ac:dyDescent="0.3">
      <c r="A83" s="15" t="str">
        <f>IFERROR(Query1[[#This Row],[Project Manager]],"")</f>
        <v>Project Manager7</v>
      </c>
      <c r="B83" s="15" t="str">
        <f>IFERROR(Query1[[#This Row],[Engagement Name]],"")</f>
        <v>DS_EC</v>
      </c>
      <c r="C83" s="15" t="str">
        <f>IFERROR(Query1[[#This Row],[Track Name]],"")</f>
        <v>Cloud</v>
      </c>
      <c r="D83" s="15" t="str">
        <f>IFERROR(Query1[[#This Row],[Phase]],"")</f>
        <v>Close</v>
      </c>
      <c r="E83" s="16" t="str">
        <f>IFERROR(Query1[[#This Row],[RAG]],"")</f>
        <v>Blue</v>
      </c>
      <c r="F83" s="17">
        <f>IFERROR(Query1[[#This Row],[Handover due date]],"")</f>
        <v>45380</v>
      </c>
      <c r="G83" s="18" t="str">
        <f t="shared" si="4"/>
        <v>Completed</v>
      </c>
      <c r="H83" s="17" t="str">
        <f t="shared" ca="1" si="3"/>
        <v xml:space="preserve"> </v>
      </c>
      <c r="I83" s="19" t="str">
        <f>IFERROR(Query1[[#This Row],[Handover completed]],"")</f>
        <v>07-May-2024</v>
      </c>
      <c r="J83" s="19">
        <f>IFERROR(Query1[[#This Row],[Total checks]],"")</f>
        <v>17</v>
      </c>
      <c r="K83" s="19">
        <f>IFERROR(Query1[[#This Row],[Total Critical Checks]],"")</f>
        <v>0</v>
      </c>
      <c r="L83" s="19">
        <f>IFERROR(Query1[[#This Row],[Completed Critical Checks]],"")</f>
        <v>0</v>
      </c>
      <c r="M83" s="20">
        <f>IFERROR(Query1[[#This Row],[Completed]],"")</f>
        <v>1</v>
      </c>
      <c r="N83" s="19" t="str">
        <f>IFERROR(Query1[[#This Row],[KPI_1 breached]],"")</f>
        <v>No</v>
      </c>
      <c r="O83" s="19" t="str">
        <f>IFERROR(Query1[[#This Row],[KPI_2 breached]],"")</f>
        <v>No</v>
      </c>
      <c r="P83" s="21" t="str">
        <f>IFERROR(Query1[[#This Row],[Source.Name]],"")</f>
        <v>TrackStatistic_29Oct20241016UTC.xlsx</v>
      </c>
    </row>
    <row r="84" spans="1:16" x14ac:dyDescent="0.3">
      <c r="A84" s="15" t="str">
        <f>IFERROR(Query1[[#This Row],[Project Manager]],"")</f>
        <v>Project Manager7</v>
      </c>
      <c r="B84" s="15" t="str">
        <f>IFERROR(Query1[[#This Row],[Engagement Name]],"")</f>
        <v>DS_EC</v>
      </c>
      <c r="C84" s="15" t="str">
        <f>IFERROR(Query1[[#This Row],[Track Name]],"")</f>
        <v>Governance</v>
      </c>
      <c r="D84" s="15" t="str">
        <f>IFERROR(Query1[[#This Row],[Phase]],"")</f>
        <v>Delivery</v>
      </c>
      <c r="E84" s="16" t="str">
        <f>IFERROR(Query1[[#This Row],[RAG]],"")</f>
        <v>Amber</v>
      </c>
      <c r="F84" s="17">
        <f>IFERROR(Query1[[#This Row],[Handover due date]],"")</f>
        <v>45473</v>
      </c>
      <c r="G84" s="18" t="str">
        <f t="shared" si="4"/>
        <v>Completed</v>
      </c>
      <c r="H84" s="17" t="str">
        <f t="shared" ca="1" si="3"/>
        <v xml:space="preserve"> </v>
      </c>
      <c r="I84" s="19" t="str">
        <f>IFERROR(Query1[[#This Row],[Handover completed]],"")</f>
        <v>NULL</v>
      </c>
      <c r="J84" s="19">
        <f>IFERROR(Query1[[#This Row],[Total checks]],"")</f>
        <v>19</v>
      </c>
      <c r="K84" s="19">
        <f>IFERROR(Query1[[#This Row],[Total Critical Checks]],"")</f>
        <v>0</v>
      </c>
      <c r="L84" s="19">
        <f>IFERROR(Query1[[#This Row],[Completed Critical Checks]],"")</f>
        <v>0</v>
      </c>
      <c r="M84" s="20">
        <f>IFERROR(Query1[[#This Row],[Completed]],"")</f>
        <v>1</v>
      </c>
      <c r="N84" s="19" t="str">
        <f>IFERROR(Query1[[#This Row],[KPI_1 breached]],"")</f>
        <v>No</v>
      </c>
      <c r="O84" s="19" t="str">
        <f>IFERROR(Query1[[#This Row],[KPI_2 breached]],"")</f>
        <v>No</v>
      </c>
      <c r="P84" s="21" t="str">
        <f>IFERROR(Query1[[#This Row],[Source.Name]],"")</f>
        <v>TrackStatistic_29Oct20241016UTC.xlsx</v>
      </c>
    </row>
    <row r="85" spans="1:16" x14ac:dyDescent="0.3">
      <c r="A85" s="15" t="str">
        <f>IFERROR(Query1[[#This Row],[Project Manager]],"")</f>
        <v>Project Manager7</v>
      </c>
      <c r="B85" s="15" t="str">
        <f>IFERROR(Query1[[#This Row],[Engagement Name]],"")</f>
        <v>DS_EC</v>
      </c>
      <c r="C85" s="15" t="str">
        <f>IFERROR(Query1[[#This Row],[Track Name]],"")</f>
        <v>Service Management</v>
      </c>
      <c r="D85" s="15" t="str">
        <f>IFERROR(Query1[[#This Row],[Phase]],"")</f>
        <v>Close</v>
      </c>
      <c r="E85" s="16" t="str">
        <f>IFERROR(Query1[[#This Row],[RAG]],"")</f>
        <v>Blue</v>
      </c>
      <c r="F85" s="17">
        <f>IFERROR(Query1[[#This Row],[Handover due date]],"")</f>
        <v>45473</v>
      </c>
      <c r="G85" s="18" t="str">
        <f t="shared" si="4"/>
        <v>Completed</v>
      </c>
      <c r="H85" s="17" t="str">
        <f t="shared" ca="1" si="3"/>
        <v xml:space="preserve"> </v>
      </c>
      <c r="I85" s="19" t="str">
        <f>IFERROR(Query1[[#This Row],[Handover completed]],"")</f>
        <v>30-May-2024</v>
      </c>
      <c r="J85" s="19">
        <f>IFERROR(Query1[[#This Row],[Total checks]],"")</f>
        <v>14</v>
      </c>
      <c r="K85" s="19">
        <f>IFERROR(Query1[[#This Row],[Total Critical Checks]],"")</f>
        <v>0</v>
      </c>
      <c r="L85" s="19">
        <f>IFERROR(Query1[[#This Row],[Completed Critical Checks]],"")</f>
        <v>0</v>
      </c>
      <c r="M85" s="20">
        <f>IFERROR(Query1[[#This Row],[Completed]],"")</f>
        <v>1</v>
      </c>
      <c r="N85" s="19" t="str">
        <f>IFERROR(Query1[[#This Row],[KPI_1 breached]],"")</f>
        <v>No</v>
      </c>
      <c r="O85" s="19" t="str">
        <f>IFERROR(Query1[[#This Row],[KPI_2 breached]],"")</f>
        <v>No</v>
      </c>
      <c r="P85" s="21" t="str">
        <f>IFERROR(Query1[[#This Row],[Source.Name]],"")</f>
        <v>TrackStatistic_29Oct20241016UTC.xlsx</v>
      </c>
    </row>
    <row r="86" spans="1:16" x14ac:dyDescent="0.3">
      <c r="A86" s="15" t="str">
        <f>IFERROR(Query1[[#This Row],[Project Manager]],"")</f>
        <v>Project Manager7</v>
      </c>
      <c r="B86" s="15" t="str">
        <f>IFERROR(Query1[[#This Row],[Engagement Name]],"")</f>
        <v>DS_CMA</v>
      </c>
      <c r="C86" s="15" t="str">
        <f>IFERROR(Query1[[#This Row],[Track Name]],"")</f>
        <v>Cloud</v>
      </c>
      <c r="D86" s="15" t="str">
        <f>IFERROR(Query1[[#This Row],[Phase]],"")</f>
        <v>Close</v>
      </c>
      <c r="E86" s="16" t="str">
        <f>IFERROR(Query1[[#This Row],[RAG]],"")</f>
        <v>Blue</v>
      </c>
      <c r="F86" s="17">
        <f>IFERROR(Query1[[#This Row],[Handover due date]],"")</f>
        <v>45380</v>
      </c>
      <c r="G86" s="18" t="str">
        <f t="shared" si="4"/>
        <v>Completed</v>
      </c>
      <c r="H86" s="17" t="str">
        <f t="shared" ca="1" si="3"/>
        <v xml:space="preserve"> </v>
      </c>
      <c r="I86" s="19" t="str">
        <f>IFERROR(Query1[[#This Row],[Handover completed]],"")</f>
        <v>07-May-2024</v>
      </c>
      <c r="J86" s="19">
        <f>IFERROR(Query1[[#This Row],[Total checks]],"")</f>
        <v>17</v>
      </c>
      <c r="K86" s="19">
        <f>IFERROR(Query1[[#This Row],[Total Critical Checks]],"")</f>
        <v>0</v>
      </c>
      <c r="L86" s="19">
        <f>IFERROR(Query1[[#This Row],[Completed Critical Checks]],"")</f>
        <v>0</v>
      </c>
      <c r="M86" s="20">
        <f>IFERROR(Query1[[#This Row],[Completed]],"")</f>
        <v>1</v>
      </c>
      <c r="N86" s="19" t="str">
        <f>IFERROR(Query1[[#This Row],[KPI_1 breached]],"")</f>
        <v>No</v>
      </c>
      <c r="O86" s="19" t="str">
        <f>IFERROR(Query1[[#This Row],[KPI_2 breached]],"")</f>
        <v>No</v>
      </c>
      <c r="P86" s="21" t="str">
        <f>IFERROR(Query1[[#This Row],[Source.Name]],"")</f>
        <v>TrackStatistic_29Oct20241016UTC.xlsx</v>
      </c>
    </row>
    <row r="87" spans="1:16" x14ac:dyDescent="0.3">
      <c r="A87" s="15" t="str">
        <f>IFERROR(Query1[[#This Row],[Project Manager]],"")</f>
        <v>Project Manager7</v>
      </c>
      <c r="B87" s="15" t="str">
        <f>IFERROR(Query1[[#This Row],[Engagement Name]],"")</f>
        <v>DS_CMA</v>
      </c>
      <c r="C87" s="15" t="str">
        <f>IFERROR(Query1[[#This Row],[Track Name]],"")</f>
        <v>Governance</v>
      </c>
      <c r="D87" s="15" t="str">
        <f>IFERROR(Query1[[#This Row],[Phase]],"")</f>
        <v>Delivery</v>
      </c>
      <c r="E87" s="16" t="str">
        <f>IFERROR(Query1[[#This Row],[RAG]],"")</f>
        <v>Amber</v>
      </c>
      <c r="F87" s="17">
        <f>IFERROR(Query1[[#This Row],[Handover due date]],"")</f>
        <v>45473</v>
      </c>
      <c r="G87" s="18" t="str">
        <f t="shared" si="4"/>
        <v>Completed</v>
      </c>
      <c r="H87" s="17" t="str">
        <f t="shared" ca="1" si="3"/>
        <v xml:space="preserve"> </v>
      </c>
      <c r="I87" s="19" t="str">
        <f>IFERROR(Query1[[#This Row],[Handover completed]],"")</f>
        <v>NULL</v>
      </c>
      <c r="J87" s="19">
        <f>IFERROR(Query1[[#This Row],[Total checks]],"")</f>
        <v>19</v>
      </c>
      <c r="K87" s="19">
        <f>IFERROR(Query1[[#This Row],[Total Critical Checks]],"")</f>
        <v>0</v>
      </c>
      <c r="L87" s="19">
        <f>IFERROR(Query1[[#This Row],[Completed Critical Checks]],"")</f>
        <v>0</v>
      </c>
      <c r="M87" s="20">
        <f>IFERROR(Query1[[#This Row],[Completed]],"")</f>
        <v>1</v>
      </c>
      <c r="N87" s="19" t="str">
        <f>IFERROR(Query1[[#This Row],[KPI_1 breached]],"")</f>
        <v>No</v>
      </c>
      <c r="O87" s="19" t="str">
        <f>IFERROR(Query1[[#This Row],[KPI_2 breached]],"")</f>
        <v>No</v>
      </c>
      <c r="P87" s="21" t="str">
        <f>IFERROR(Query1[[#This Row],[Source.Name]],"")</f>
        <v>TrackStatistic_29Oct20241016UTC.xlsx</v>
      </c>
    </row>
    <row r="88" spans="1:16" x14ac:dyDescent="0.3">
      <c r="A88" s="15" t="str">
        <f>IFERROR(Query1[[#This Row],[Project Manager]],"")</f>
        <v>Project Manager7</v>
      </c>
      <c r="B88" s="15" t="str">
        <f>IFERROR(Query1[[#This Row],[Engagement Name]],"")</f>
        <v>DS_CMA</v>
      </c>
      <c r="C88" s="15" t="str">
        <f>IFERROR(Query1[[#This Row],[Track Name]],"")</f>
        <v>Service Management</v>
      </c>
      <c r="D88" s="15" t="str">
        <f>IFERROR(Query1[[#This Row],[Phase]],"")</f>
        <v>Close</v>
      </c>
      <c r="E88" s="16" t="str">
        <f>IFERROR(Query1[[#This Row],[RAG]],"")</f>
        <v>Blue</v>
      </c>
      <c r="F88" s="17">
        <f>IFERROR(Query1[[#This Row],[Handover due date]],"")</f>
        <v>45473</v>
      </c>
      <c r="G88" s="18" t="str">
        <f t="shared" si="4"/>
        <v>Completed</v>
      </c>
      <c r="H88" s="17" t="str">
        <f t="shared" ca="1" si="3"/>
        <v xml:space="preserve"> </v>
      </c>
      <c r="I88" s="19" t="str">
        <f>IFERROR(Query1[[#This Row],[Handover completed]],"")</f>
        <v>30-May-2024</v>
      </c>
      <c r="J88" s="19">
        <f>IFERROR(Query1[[#This Row],[Total checks]],"")</f>
        <v>14</v>
      </c>
      <c r="K88" s="19">
        <f>IFERROR(Query1[[#This Row],[Total Critical Checks]],"")</f>
        <v>0</v>
      </c>
      <c r="L88" s="19">
        <f>IFERROR(Query1[[#This Row],[Completed Critical Checks]],"")</f>
        <v>0</v>
      </c>
      <c r="M88" s="20">
        <f>IFERROR(Query1[[#This Row],[Completed]],"")</f>
        <v>1</v>
      </c>
      <c r="N88" s="19" t="str">
        <f>IFERROR(Query1[[#This Row],[KPI_1 breached]],"")</f>
        <v>No</v>
      </c>
      <c r="O88" s="19" t="str">
        <f>IFERROR(Query1[[#This Row],[KPI_2 breached]],"")</f>
        <v>No</v>
      </c>
      <c r="P88" s="21" t="str">
        <f>IFERROR(Query1[[#This Row],[Source.Name]],"")</f>
        <v>TrackStatistic_29Oct20241016UTC.xlsx</v>
      </c>
    </row>
    <row r="89" spans="1:16" x14ac:dyDescent="0.3">
      <c r="A89" s="15" t="str">
        <f>IFERROR(Query1[[#This Row],[Project Manager]],"")</f>
        <v>Project Manager7</v>
      </c>
      <c r="B89" s="15" t="str">
        <f>IFERROR(Query1[[#This Row],[Engagement Name]],"")</f>
        <v>DS_NO</v>
      </c>
      <c r="C89" s="15" t="str">
        <f>IFERROR(Query1[[#This Row],[Track Name]],"")</f>
        <v>Cloud</v>
      </c>
      <c r="D89" s="15" t="str">
        <f>IFERROR(Query1[[#This Row],[Phase]],"")</f>
        <v>Close</v>
      </c>
      <c r="E89" s="16" t="str">
        <f>IFERROR(Query1[[#This Row],[RAG]],"")</f>
        <v>Blue</v>
      </c>
      <c r="F89" s="17">
        <f>IFERROR(Query1[[#This Row],[Handover due date]],"")</f>
        <v>45380</v>
      </c>
      <c r="G89" s="18" t="str">
        <f t="shared" si="4"/>
        <v>Completed</v>
      </c>
      <c r="H89" s="17" t="str">
        <f t="shared" ca="1" si="3"/>
        <v xml:space="preserve"> </v>
      </c>
      <c r="I89" s="19" t="str">
        <f>IFERROR(Query1[[#This Row],[Handover completed]],"")</f>
        <v>07-May-2024</v>
      </c>
      <c r="J89" s="19">
        <f>IFERROR(Query1[[#This Row],[Total checks]],"")</f>
        <v>17</v>
      </c>
      <c r="K89" s="19">
        <f>IFERROR(Query1[[#This Row],[Total Critical Checks]],"")</f>
        <v>0</v>
      </c>
      <c r="L89" s="19">
        <f>IFERROR(Query1[[#This Row],[Completed Critical Checks]],"")</f>
        <v>0</v>
      </c>
      <c r="M89" s="20">
        <f>IFERROR(Query1[[#This Row],[Completed]],"")</f>
        <v>1</v>
      </c>
      <c r="N89" s="19" t="str">
        <f>IFERROR(Query1[[#This Row],[KPI_1 breached]],"")</f>
        <v>No</v>
      </c>
      <c r="O89" s="19" t="str">
        <f>IFERROR(Query1[[#This Row],[KPI_2 breached]],"")</f>
        <v>No</v>
      </c>
      <c r="P89" s="21" t="str">
        <f>IFERROR(Query1[[#This Row],[Source.Name]],"")</f>
        <v>TrackStatistic_29Oct20241016UTC.xlsx</v>
      </c>
    </row>
    <row r="90" spans="1:16" x14ac:dyDescent="0.3">
      <c r="A90" s="15" t="str">
        <f>IFERROR(Query1[[#This Row],[Project Manager]],"")</f>
        <v>Project Manager7</v>
      </c>
      <c r="B90" s="15" t="str">
        <f>IFERROR(Query1[[#This Row],[Engagement Name]],"")</f>
        <v>DS_NO</v>
      </c>
      <c r="C90" s="15" t="str">
        <f>IFERROR(Query1[[#This Row],[Track Name]],"")</f>
        <v>Governance</v>
      </c>
      <c r="D90" s="15" t="str">
        <f>IFERROR(Query1[[#This Row],[Phase]],"")</f>
        <v>Delivery</v>
      </c>
      <c r="E90" s="16" t="str">
        <f>IFERROR(Query1[[#This Row],[RAG]],"")</f>
        <v>Amber</v>
      </c>
      <c r="F90" s="17">
        <f>IFERROR(Query1[[#This Row],[Handover due date]],"")</f>
        <v>45473</v>
      </c>
      <c r="G90" s="18" t="str">
        <f t="shared" si="4"/>
        <v>Completed</v>
      </c>
      <c r="H90" s="17" t="str">
        <f t="shared" ca="1" si="3"/>
        <v xml:space="preserve"> </v>
      </c>
      <c r="I90" s="19" t="str">
        <f>IFERROR(Query1[[#This Row],[Handover completed]],"")</f>
        <v>NULL</v>
      </c>
      <c r="J90" s="19">
        <f>IFERROR(Query1[[#This Row],[Total checks]],"")</f>
        <v>19</v>
      </c>
      <c r="K90" s="19">
        <f>IFERROR(Query1[[#This Row],[Total Critical Checks]],"")</f>
        <v>0</v>
      </c>
      <c r="L90" s="19">
        <f>IFERROR(Query1[[#This Row],[Completed Critical Checks]],"")</f>
        <v>0</v>
      </c>
      <c r="M90" s="20">
        <f>IFERROR(Query1[[#This Row],[Completed]],"")</f>
        <v>1</v>
      </c>
      <c r="N90" s="19" t="str">
        <f>IFERROR(Query1[[#This Row],[KPI_1 breached]],"")</f>
        <v>No</v>
      </c>
      <c r="O90" s="19" t="str">
        <f>IFERROR(Query1[[#This Row],[KPI_2 breached]],"")</f>
        <v>No</v>
      </c>
      <c r="P90" s="21" t="str">
        <f>IFERROR(Query1[[#This Row],[Source.Name]],"")</f>
        <v>TrackStatistic_29Oct20241016UTC.xlsx</v>
      </c>
    </row>
    <row r="91" spans="1:16" x14ac:dyDescent="0.3">
      <c r="A91" s="15" t="str">
        <f>IFERROR(Query1[[#This Row],[Project Manager]],"")</f>
        <v>Project Manager7</v>
      </c>
      <c r="B91" s="15" t="str">
        <f>IFERROR(Query1[[#This Row],[Engagement Name]],"")</f>
        <v>DS_NO</v>
      </c>
      <c r="C91" s="15" t="str">
        <f>IFERROR(Query1[[#This Row],[Track Name]],"")</f>
        <v>Service Management</v>
      </c>
      <c r="D91" s="15" t="str">
        <f>IFERROR(Query1[[#This Row],[Phase]],"")</f>
        <v>Close</v>
      </c>
      <c r="E91" s="16" t="str">
        <f>IFERROR(Query1[[#This Row],[RAG]],"")</f>
        <v>Blue</v>
      </c>
      <c r="F91" s="17">
        <f>IFERROR(Query1[[#This Row],[Handover due date]],"")</f>
        <v>45473</v>
      </c>
      <c r="G91" s="18" t="str">
        <f t="shared" si="4"/>
        <v>Completed</v>
      </c>
      <c r="H91" s="17" t="str">
        <f t="shared" ca="1" si="3"/>
        <v xml:space="preserve"> </v>
      </c>
      <c r="I91" s="19" t="str">
        <f>IFERROR(Query1[[#This Row],[Handover completed]],"")</f>
        <v>30-May-2024</v>
      </c>
      <c r="J91" s="19">
        <f>IFERROR(Query1[[#This Row],[Total checks]],"")</f>
        <v>14</v>
      </c>
      <c r="K91" s="19">
        <f>IFERROR(Query1[[#This Row],[Total Critical Checks]],"")</f>
        <v>0</v>
      </c>
      <c r="L91" s="19">
        <f>IFERROR(Query1[[#This Row],[Completed Critical Checks]],"")</f>
        <v>0</v>
      </c>
      <c r="M91" s="20">
        <f>IFERROR(Query1[[#This Row],[Completed]],"")</f>
        <v>1</v>
      </c>
      <c r="N91" s="19" t="str">
        <f>IFERROR(Query1[[#This Row],[KPI_1 breached]],"")</f>
        <v>No</v>
      </c>
      <c r="O91" s="19" t="str">
        <f>IFERROR(Query1[[#This Row],[KPI_2 breached]],"")</f>
        <v>No</v>
      </c>
      <c r="P91" s="21" t="str">
        <f>IFERROR(Query1[[#This Row],[Source.Name]],"")</f>
        <v>TrackStatistic_29Oct20241016UTC.xlsx</v>
      </c>
    </row>
    <row r="92" spans="1:16" x14ac:dyDescent="0.3">
      <c r="A92" s="15" t="str">
        <f>IFERROR(Query1[[#This Row],[Project Manager]],"")</f>
        <v>Project Manager7</v>
      </c>
      <c r="B92" s="15" t="str">
        <f>IFERROR(Query1[[#This Row],[Engagement Name]],"")</f>
        <v>B2C</v>
      </c>
      <c r="C92" s="15" t="str">
        <f>IFERROR(Query1[[#This Row],[Track Name]],"")</f>
        <v>Cloud</v>
      </c>
      <c r="D92" s="15" t="str">
        <f>IFERROR(Query1[[#This Row],[Phase]],"")</f>
        <v>Close</v>
      </c>
      <c r="E92" s="16" t="str">
        <f>IFERROR(Query1[[#This Row],[RAG]],"")</f>
        <v>Blue</v>
      </c>
      <c r="F92" s="17">
        <f>IFERROR(Query1[[#This Row],[Handover due date]],"")</f>
        <v>45380</v>
      </c>
      <c r="G92" s="18" t="str">
        <f t="shared" si="4"/>
        <v>Completed</v>
      </c>
      <c r="H92" s="17" t="str">
        <f t="shared" ca="1" si="3"/>
        <v xml:space="preserve"> </v>
      </c>
      <c r="I92" s="19" t="str">
        <f>IFERROR(Query1[[#This Row],[Handover completed]],"")</f>
        <v>07-May-2024</v>
      </c>
      <c r="J92" s="19">
        <f>IFERROR(Query1[[#This Row],[Total checks]],"")</f>
        <v>17</v>
      </c>
      <c r="K92" s="19">
        <f>IFERROR(Query1[[#This Row],[Total Critical Checks]],"")</f>
        <v>0</v>
      </c>
      <c r="L92" s="19">
        <f>IFERROR(Query1[[#This Row],[Completed Critical Checks]],"")</f>
        <v>0</v>
      </c>
      <c r="M92" s="20">
        <f>IFERROR(Query1[[#This Row],[Completed]],"")</f>
        <v>1</v>
      </c>
      <c r="N92" s="19" t="str">
        <f>IFERROR(Query1[[#This Row],[KPI_1 breached]],"")</f>
        <v>No</v>
      </c>
      <c r="O92" s="19" t="str">
        <f>IFERROR(Query1[[#This Row],[KPI_2 breached]],"")</f>
        <v>No</v>
      </c>
      <c r="P92" s="21" t="str">
        <f>IFERROR(Query1[[#This Row],[Source.Name]],"")</f>
        <v>TrackStatistic_29Oct20241016UTC.xlsx</v>
      </c>
    </row>
    <row r="93" spans="1:16" x14ac:dyDescent="0.3">
      <c r="A93" s="15" t="str">
        <f>IFERROR(Query1[[#This Row],[Project Manager]],"")</f>
        <v>Project Manager7</v>
      </c>
      <c r="B93" s="15" t="str">
        <f>IFERROR(Query1[[#This Row],[Engagement Name]],"")</f>
        <v>B2C</v>
      </c>
      <c r="C93" s="15" t="str">
        <f>IFERROR(Query1[[#This Row],[Track Name]],"")</f>
        <v>Governance</v>
      </c>
      <c r="D93" s="15" t="str">
        <f>IFERROR(Query1[[#This Row],[Phase]],"")</f>
        <v>Delivery</v>
      </c>
      <c r="E93" s="16" t="str">
        <f>IFERROR(Query1[[#This Row],[RAG]],"")</f>
        <v>Amber</v>
      </c>
      <c r="F93" s="17">
        <f>IFERROR(Query1[[#This Row],[Handover due date]],"")</f>
        <v>45473</v>
      </c>
      <c r="G93" s="18" t="str">
        <f t="shared" si="4"/>
        <v>Completed</v>
      </c>
      <c r="H93" s="17" t="str">
        <f t="shared" ca="1" si="3"/>
        <v xml:space="preserve"> </v>
      </c>
      <c r="I93" s="19" t="str">
        <f>IFERROR(Query1[[#This Row],[Handover completed]],"")</f>
        <v>NULL</v>
      </c>
      <c r="J93" s="19">
        <f>IFERROR(Query1[[#This Row],[Total checks]],"")</f>
        <v>19</v>
      </c>
      <c r="K93" s="19">
        <f>IFERROR(Query1[[#This Row],[Total Critical Checks]],"")</f>
        <v>0</v>
      </c>
      <c r="L93" s="19">
        <f>IFERROR(Query1[[#This Row],[Completed Critical Checks]],"")</f>
        <v>0</v>
      </c>
      <c r="M93" s="20">
        <f>IFERROR(Query1[[#This Row],[Completed]],"")</f>
        <v>1</v>
      </c>
      <c r="N93" s="19" t="str">
        <f>IFERROR(Query1[[#This Row],[KPI_1 breached]],"")</f>
        <v>No</v>
      </c>
      <c r="O93" s="19" t="str">
        <f>IFERROR(Query1[[#This Row],[KPI_2 breached]],"")</f>
        <v>No</v>
      </c>
      <c r="P93" s="21" t="str">
        <f>IFERROR(Query1[[#This Row],[Source.Name]],"")</f>
        <v>TrackStatistic_29Oct20241016UTC.xlsx</v>
      </c>
    </row>
    <row r="94" spans="1:16" x14ac:dyDescent="0.3">
      <c r="A94" s="15" t="str">
        <f>IFERROR(Query1[[#This Row],[Project Manager]],"")</f>
        <v>Project Manager7</v>
      </c>
      <c r="B94" s="15" t="str">
        <f>IFERROR(Query1[[#This Row],[Engagement Name]],"")</f>
        <v>B2C</v>
      </c>
      <c r="C94" s="15" t="str">
        <f>IFERROR(Query1[[#This Row],[Track Name]],"")</f>
        <v>Service Management</v>
      </c>
      <c r="D94" s="15" t="str">
        <f>IFERROR(Query1[[#This Row],[Phase]],"")</f>
        <v>Close</v>
      </c>
      <c r="E94" s="16" t="str">
        <f>IFERROR(Query1[[#This Row],[RAG]],"")</f>
        <v>Blue</v>
      </c>
      <c r="F94" s="17">
        <f>IFERROR(Query1[[#This Row],[Handover due date]],"")</f>
        <v>45473</v>
      </c>
      <c r="G94" s="18" t="str">
        <f t="shared" si="4"/>
        <v>Completed</v>
      </c>
      <c r="H94" s="17" t="str">
        <f t="shared" ca="1" si="3"/>
        <v xml:space="preserve"> </v>
      </c>
      <c r="I94" s="19" t="str">
        <f>IFERROR(Query1[[#This Row],[Handover completed]],"")</f>
        <v>30-May-2024</v>
      </c>
      <c r="J94" s="19">
        <f>IFERROR(Query1[[#This Row],[Total checks]],"")</f>
        <v>14</v>
      </c>
      <c r="K94" s="19">
        <f>IFERROR(Query1[[#This Row],[Total Critical Checks]],"")</f>
        <v>0</v>
      </c>
      <c r="L94" s="19">
        <f>IFERROR(Query1[[#This Row],[Completed Critical Checks]],"")</f>
        <v>0</v>
      </c>
      <c r="M94" s="20">
        <f>IFERROR(Query1[[#This Row],[Completed]],"")</f>
        <v>1</v>
      </c>
      <c r="N94" s="19" t="str">
        <f>IFERROR(Query1[[#This Row],[KPI_1 breached]],"")</f>
        <v>No</v>
      </c>
      <c r="O94" s="19" t="str">
        <f>IFERROR(Query1[[#This Row],[KPI_2 breached]],"")</f>
        <v>No</v>
      </c>
      <c r="P94" s="21" t="str">
        <f>IFERROR(Query1[[#This Row],[Source.Name]],"")</f>
        <v>TrackStatistic_29Oct20241016UTC.xlsx</v>
      </c>
    </row>
    <row r="95" spans="1:16" x14ac:dyDescent="0.3">
      <c r="A95" s="15" t="str">
        <f>IFERROR(Query1[[#This Row],[Project Manager]],"")</f>
        <v>Project Manager8</v>
      </c>
      <c r="B95" s="15" t="str">
        <f>IFERROR(Query1[[#This Row],[Engagement Name]],"")</f>
        <v>LCM_NH</v>
      </c>
      <c r="C95" s="15" t="str">
        <f>IFERROR(Query1[[#This Row],[Track Name]],"")</f>
        <v>GOVERNANCE</v>
      </c>
      <c r="D95" s="15" t="str">
        <f>IFERROR(Query1[[#This Row],[Phase]],"")</f>
        <v>Implement</v>
      </c>
      <c r="E95" s="16" t="str">
        <f>IFERROR(Query1[[#This Row],[RAG]],"")</f>
        <v>Red</v>
      </c>
      <c r="F95" s="17">
        <f>IFERROR(Query1[[#This Row],[Handover due date]],"")</f>
        <v>45412</v>
      </c>
      <c r="G95" s="18" t="str">
        <f t="shared" ca="1" si="4"/>
        <v>Breached</v>
      </c>
      <c r="H95" s="33" t="str">
        <f t="shared" ca="1" si="3"/>
        <v xml:space="preserve"> </v>
      </c>
      <c r="I95" s="19" t="str">
        <f>IFERROR(Query1[[#This Row],[Handover completed]],"")</f>
        <v>NULL</v>
      </c>
      <c r="J95" s="19">
        <f>IFERROR(Query1[[#This Row],[Total checks]],"")</f>
        <v>8</v>
      </c>
      <c r="K95" s="19">
        <f>IFERROR(Query1[[#This Row],[Total Critical Checks]],"")</f>
        <v>3</v>
      </c>
      <c r="L95" s="19">
        <f>IFERROR(Query1[[#This Row],[Completed Critical Checks]],"")</f>
        <v>0</v>
      </c>
      <c r="M95" s="20">
        <f>IFERROR(Query1[[#This Row],[Completed]],"")</f>
        <v>0</v>
      </c>
      <c r="N95" s="19" t="str">
        <f>IFERROR(Query1[[#This Row],[KPI_1 breached]],"")</f>
        <v>No</v>
      </c>
      <c r="O95" s="19" t="str">
        <f>IFERROR(Query1[[#This Row],[KPI_2 breached]],"")</f>
        <v>Yes</v>
      </c>
      <c r="P95" s="21" t="str">
        <f>IFERROR(Query1[[#This Row],[Source.Name]],"")</f>
        <v>TrackStatistic_29Oct20241016UTC.xlsx</v>
      </c>
    </row>
    <row r="96" spans="1:16" x14ac:dyDescent="0.3">
      <c r="A96" s="15" t="str">
        <f>IFERROR(Query1[[#This Row],[Project Manager]],"")</f>
        <v>Project Manager8</v>
      </c>
      <c r="B96" s="15" t="str">
        <f>IFERROR(Query1[[#This Row],[Engagement Name]],"")</f>
        <v>LCM_NH</v>
      </c>
      <c r="C96" s="15" t="str">
        <f>IFERROR(Query1[[#This Row],[Track Name]],"")</f>
        <v>SERVICE MANAGEMENT</v>
      </c>
      <c r="D96" s="15" t="str">
        <f>IFERROR(Query1[[#This Row],[Phase]],"")</f>
        <v>Configure</v>
      </c>
      <c r="E96" s="16" t="str">
        <f>IFERROR(Query1[[#This Row],[RAG]],"")</f>
        <v>Red</v>
      </c>
      <c r="F96" s="17">
        <f>IFERROR(Query1[[#This Row],[Handover due date]],"")</f>
        <v>45412</v>
      </c>
      <c r="G96" s="18" t="str">
        <f t="shared" ca="1" si="4"/>
        <v>Breached</v>
      </c>
      <c r="H96" s="33" t="str">
        <f t="shared" ca="1" si="3"/>
        <v xml:space="preserve"> </v>
      </c>
      <c r="I96" s="19" t="str">
        <f>IFERROR(Query1[[#This Row],[Handover completed]],"")</f>
        <v>NULL</v>
      </c>
      <c r="J96" s="19">
        <f>IFERROR(Query1[[#This Row],[Total checks]],"")</f>
        <v>12</v>
      </c>
      <c r="K96" s="19">
        <f>IFERROR(Query1[[#This Row],[Total Critical Checks]],"")</f>
        <v>12</v>
      </c>
      <c r="L96" s="19">
        <f>IFERROR(Query1[[#This Row],[Completed Critical Checks]],"")</f>
        <v>0</v>
      </c>
      <c r="M96" s="20">
        <f>IFERROR(Query1[[#This Row],[Completed]],"")</f>
        <v>0</v>
      </c>
      <c r="N96" s="19" t="str">
        <f>IFERROR(Query1[[#This Row],[KPI_1 breached]],"")</f>
        <v>Yes</v>
      </c>
      <c r="O96" s="19" t="str">
        <f>IFERROR(Query1[[#This Row],[KPI_2 breached]],"")</f>
        <v>Yes</v>
      </c>
      <c r="P96" s="21" t="str">
        <f>IFERROR(Query1[[#This Row],[Source.Name]],"")</f>
        <v>TrackStatistic_29Oct20241016UTC.xlsx</v>
      </c>
    </row>
    <row r="97" spans="1:16" x14ac:dyDescent="0.3">
      <c r="A97" s="15" t="str">
        <f>IFERROR(Query1[[#This Row],[Project Manager]],"")</f>
        <v>Project Manager8</v>
      </c>
      <c r="B97" s="15" t="str">
        <f>IFERROR(Query1[[#This Row],[Engagement Name]],"")</f>
        <v>LCM_NH</v>
      </c>
      <c r="C97" s="15" t="str">
        <f>IFERROR(Query1[[#This Row],[Track Name]],"")</f>
        <v>NETWORK</v>
      </c>
      <c r="D97" s="15" t="str">
        <f>IFERROR(Query1[[#This Row],[Phase]],"")</f>
        <v>Configure</v>
      </c>
      <c r="E97" s="16" t="str">
        <f>IFERROR(Query1[[#This Row],[RAG]],"")</f>
        <v>Red</v>
      </c>
      <c r="F97" s="17">
        <f>IFERROR(Query1[[#This Row],[Handover due date]],"")</f>
        <v>45473</v>
      </c>
      <c r="G97" s="18" t="str">
        <f t="shared" ca="1" si="4"/>
        <v>Breached</v>
      </c>
      <c r="H97" s="33" t="str">
        <f t="shared" ca="1" si="3"/>
        <v xml:space="preserve"> </v>
      </c>
      <c r="I97" s="19" t="str">
        <f>IFERROR(Query1[[#This Row],[Handover completed]],"")</f>
        <v>NULL</v>
      </c>
      <c r="J97" s="19">
        <f>IFERROR(Query1[[#This Row],[Total checks]],"")</f>
        <v>0</v>
      </c>
      <c r="K97" s="19">
        <f>IFERROR(Query1[[#This Row],[Total Critical Checks]],"")</f>
        <v>0</v>
      </c>
      <c r="L97" s="19">
        <f>IFERROR(Query1[[#This Row],[Completed Critical Checks]],"")</f>
        <v>0</v>
      </c>
      <c r="M97" s="20">
        <f>IFERROR(Query1[[#This Row],[Completed]],"")</f>
        <v>0</v>
      </c>
      <c r="N97" s="19" t="str">
        <f>IFERROR(Query1[[#This Row],[KPI_1 breached]],"")</f>
        <v>Yes</v>
      </c>
      <c r="O97" s="19" t="str">
        <f>IFERROR(Query1[[#This Row],[KPI_2 breached]],"")</f>
        <v>Yes</v>
      </c>
      <c r="P97" s="21" t="str">
        <f>IFERROR(Query1[[#This Row],[Source.Name]],"")</f>
        <v>TrackStatistic_29Oct20241016UTC.xlsx</v>
      </c>
    </row>
    <row r="98" spans="1:16" x14ac:dyDescent="0.3">
      <c r="A98" s="15" t="str">
        <f>IFERROR(Query1[[#This Row],[Project Manager]],"")</f>
        <v>Project Manager2</v>
      </c>
      <c r="B98" s="15" t="str">
        <f>IFERROR(Query1[[#This Row],[Engagement Name]],"")</f>
        <v>W21</v>
      </c>
      <c r="C98" s="15" t="str">
        <f>IFERROR(Query1[[#This Row],[Track Name]],"")</f>
        <v>Network</v>
      </c>
      <c r="D98" s="15" t="str">
        <f>IFERROR(Query1[[#This Row],[Phase]],"")</f>
        <v>Delivery</v>
      </c>
      <c r="E98" s="16" t="str">
        <f>IFERROR(Query1[[#This Row],[RAG]],"")</f>
        <v>Amber</v>
      </c>
      <c r="F98" s="17">
        <f>IFERROR(Query1[[#This Row],[Handover due date]],"")</f>
        <v>45382</v>
      </c>
      <c r="G98" s="18" t="str">
        <f t="shared" si="4"/>
        <v>Completed</v>
      </c>
      <c r="H98" s="17" t="str">
        <f t="shared" ref="H98:H129" ca="1" si="5">IF(G98&lt;14,_xlfn.TEXTJOIN(" ",,"Will be breached in",ABS(TODAY()-F98),"days")," ")</f>
        <v xml:space="preserve"> </v>
      </c>
      <c r="I98" s="19" t="str">
        <f>IFERROR(Query1[[#This Row],[Handover completed]],"")</f>
        <v>NULL</v>
      </c>
      <c r="J98" s="19">
        <f>IFERROR(Query1[[#This Row],[Total checks]],"")</f>
        <v>20</v>
      </c>
      <c r="K98" s="19">
        <f>IFERROR(Query1[[#This Row],[Total Critical Checks]],"")</f>
        <v>6</v>
      </c>
      <c r="L98" s="19">
        <f>IFERROR(Query1[[#This Row],[Completed Critical Checks]],"")</f>
        <v>6</v>
      </c>
      <c r="M98" s="20">
        <f>IFERROR(Query1[[#This Row],[Completed]],"")</f>
        <v>1</v>
      </c>
      <c r="N98" s="19" t="str">
        <f>IFERROR(Query1[[#This Row],[KPI_1 breached]],"")</f>
        <v>No</v>
      </c>
      <c r="O98" s="19" t="str">
        <f>IFERROR(Query1[[#This Row],[KPI_2 breached]],"")</f>
        <v>No</v>
      </c>
      <c r="P98" s="21" t="str">
        <f>IFERROR(Query1[[#This Row],[Source.Name]],"")</f>
        <v>TrackStatistic_29Oct20241016UTC.xlsx</v>
      </c>
    </row>
    <row r="99" spans="1:16" x14ac:dyDescent="0.3">
      <c r="A99" s="15" t="str">
        <f>IFERROR(Query1[[#This Row],[Project Manager]],"")</f>
        <v>Project Manager2</v>
      </c>
      <c r="B99" s="15" t="str">
        <f>IFERROR(Query1[[#This Row],[Engagement Name]],"")</f>
        <v>W21</v>
      </c>
      <c r="C99" s="15" t="str">
        <f>IFERROR(Query1[[#This Row],[Track Name]],"")</f>
        <v>Security</v>
      </c>
      <c r="D99" s="15" t="str">
        <f>IFERROR(Query1[[#This Row],[Phase]],"")</f>
        <v>Implement</v>
      </c>
      <c r="E99" s="16" t="str">
        <f>IFERROR(Query1[[#This Row],[RAG]],"")</f>
        <v>Red</v>
      </c>
      <c r="F99" s="17">
        <f>IFERROR(Query1[[#This Row],[Handover due date]],"")</f>
        <v>45504</v>
      </c>
      <c r="G99" s="18" t="str">
        <f t="shared" ca="1" si="4"/>
        <v>Breached</v>
      </c>
      <c r="H99" s="33" t="str">
        <f t="shared" ca="1" si="5"/>
        <v xml:space="preserve"> </v>
      </c>
      <c r="I99" s="19" t="str">
        <f>IFERROR(Query1[[#This Row],[Handover completed]],"")</f>
        <v>NULL</v>
      </c>
      <c r="J99" s="19">
        <f>IFERROR(Query1[[#This Row],[Total checks]],"")</f>
        <v>4</v>
      </c>
      <c r="K99" s="19">
        <f>IFERROR(Query1[[#This Row],[Total Critical Checks]],"")</f>
        <v>2</v>
      </c>
      <c r="L99" s="19">
        <f>IFERROR(Query1[[#This Row],[Completed Critical Checks]],"")</f>
        <v>1</v>
      </c>
      <c r="M99" s="20">
        <f>IFERROR(Query1[[#This Row],[Completed]],"")</f>
        <v>0.75</v>
      </c>
      <c r="N99" s="19" t="str">
        <f>IFERROR(Query1[[#This Row],[KPI_1 breached]],"")</f>
        <v>No</v>
      </c>
      <c r="O99" s="19" t="str">
        <f>IFERROR(Query1[[#This Row],[KPI_2 breached]],"")</f>
        <v>Yes</v>
      </c>
      <c r="P99" s="21" t="str">
        <f>IFERROR(Query1[[#This Row],[Source.Name]],"")</f>
        <v>TrackStatistic_29Oct20241016UTC.xlsx</v>
      </c>
    </row>
    <row r="100" spans="1:16" x14ac:dyDescent="0.3">
      <c r="A100" s="15" t="str">
        <f>IFERROR(Query1[[#This Row],[Project Manager]],"")</f>
        <v>Project Manager2</v>
      </c>
      <c r="B100" s="15" t="str">
        <f>IFERROR(Query1[[#This Row],[Engagement Name]],"")</f>
        <v>W21</v>
      </c>
      <c r="C100" s="15" t="str">
        <f>IFERROR(Query1[[#This Row],[Track Name]],"")</f>
        <v>Service Management</v>
      </c>
      <c r="D100" s="15" t="str">
        <f>IFERROR(Query1[[#This Row],[Phase]],"")</f>
        <v>Implement</v>
      </c>
      <c r="E100" s="16" t="str">
        <f>IFERROR(Query1[[#This Row],[RAG]],"")</f>
        <v>Red</v>
      </c>
      <c r="F100" s="17">
        <f>IFERROR(Query1[[#This Row],[Handover due date]],"")</f>
        <v>45504</v>
      </c>
      <c r="G100" s="18" t="str">
        <f t="shared" ca="1" si="4"/>
        <v>Breached</v>
      </c>
      <c r="H100" s="33" t="str">
        <f t="shared" ca="1" si="5"/>
        <v xml:space="preserve"> </v>
      </c>
      <c r="I100" s="19" t="str">
        <f>IFERROR(Query1[[#This Row],[Handover completed]],"")</f>
        <v>NULL</v>
      </c>
      <c r="J100" s="19">
        <f>IFERROR(Query1[[#This Row],[Total checks]],"")</f>
        <v>12</v>
      </c>
      <c r="K100" s="19">
        <f>IFERROR(Query1[[#This Row],[Total Critical Checks]],"")</f>
        <v>12</v>
      </c>
      <c r="L100" s="19">
        <f>IFERROR(Query1[[#This Row],[Completed Critical Checks]],"")</f>
        <v>8</v>
      </c>
      <c r="M100" s="20">
        <f>IFERROR(Query1[[#This Row],[Completed]],"")</f>
        <v>0.66</v>
      </c>
      <c r="N100" s="19" t="str">
        <f>IFERROR(Query1[[#This Row],[KPI_1 breached]],"")</f>
        <v>Yes</v>
      </c>
      <c r="O100" s="19" t="str">
        <f>IFERROR(Query1[[#This Row],[KPI_2 breached]],"")</f>
        <v>Yes</v>
      </c>
      <c r="P100" s="21" t="str">
        <f>IFERROR(Query1[[#This Row],[Source.Name]],"")</f>
        <v>TrackStatistic_29Oct20241016UTC.xlsx</v>
      </c>
    </row>
    <row r="101" spans="1:16" x14ac:dyDescent="0.3">
      <c r="A101" s="15" t="str">
        <f>IFERROR(Query1[[#This Row],[Project Manager]],"")</f>
        <v>Project Manager2</v>
      </c>
      <c r="B101" s="15" t="str">
        <f>IFERROR(Query1[[#This Row],[Engagement Name]],"")</f>
        <v>W21</v>
      </c>
      <c r="C101" s="15" t="str">
        <f>IFERROR(Query1[[#This Row],[Track Name]],"")</f>
        <v>Governance</v>
      </c>
      <c r="D101" s="15" t="str">
        <f>IFERROR(Query1[[#This Row],[Phase]],"")</f>
        <v>Implement</v>
      </c>
      <c r="E101" s="16" t="str">
        <f>IFERROR(Query1[[#This Row],[RAG]],"")</f>
        <v>Red</v>
      </c>
      <c r="F101" s="17">
        <f>IFERROR(Query1[[#This Row],[Handover due date]],"")</f>
        <v>45504</v>
      </c>
      <c r="G101" s="18" t="str">
        <f t="shared" ca="1" si="4"/>
        <v>Breached</v>
      </c>
      <c r="H101" s="33" t="str">
        <f t="shared" ca="1" si="5"/>
        <v xml:space="preserve"> </v>
      </c>
      <c r="I101" s="19" t="str">
        <f>IFERROR(Query1[[#This Row],[Handover completed]],"")</f>
        <v>NULL</v>
      </c>
      <c r="J101" s="19">
        <f>IFERROR(Query1[[#This Row],[Total checks]],"")</f>
        <v>8</v>
      </c>
      <c r="K101" s="19">
        <f>IFERROR(Query1[[#This Row],[Total Critical Checks]],"")</f>
        <v>3</v>
      </c>
      <c r="L101" s="19">
        <f>IFERROR(Query1[[#This Row],[Completed Critical Checks]],"")</f>
        <v>3</v>
      </c>
      <c r="M101" s="20">
        <f>IFERROR(Query1[[#This Row],[Completed]],"")</f>
        <v>0.75</v>
      </c>
      <c r="N101" s="19" t="str">
        <f>IFERROR(Query1[[#This Row],[KPI_1 breached]],"")</f>
        <v>Yes</v>
      </c>
      <c r="O101" s="19" t="str">
        <f>IFERROR(Query1[[#This Row],[KPI_2 breached]],"")</f>
        <v>Yes</v>
      </c>
      <c r="P101" s="21" t="str">
        <f>IFERROR(Query1[[#This Row],[Source.Name]],"")</f>
        <v>TrackStatistic_29Oct20241016UTC.xlsx</v>
      </c>
    </row>
    <row r="102" spans="1:16" x14ac:dyDescent="0.3">
      <c r="A102" s="15" t="str">
        <f>IFERROR(Query1[[#This Row],[Project Manager]],"")</f>
        <v>Project Manager6</v>
      </c>
      <c r="B102" s="15" t="str">
        <f>IFERROR(Query1[[#This Row],[Engagement Name]],"")</f>
        <v>iXES</v>
      </c>
      <c r="C102" s="15" t="str">
        <f>IFERROR(Query1[[#This Row],[Track Name]],"")</f>
        <v>GOVERNANCE</v>
      </c>
      <c r="D102" s="15" t="str">
        <f>IFERROR(Query1[[#This Row],[Phase]],"")</f>
        <v>Close</v>
      </c>
      <c r="E102" s="16" t="str">
        <f>IFERROR(Query1[[#This Row],[RAG]],"")</f>
        <v>Blue</v>
      </c>
      <c r="F102" s="17">
        <f>IFERROR(Query1[[#This Row],[Handover due date]],"")</f>
        <v>45626</v>
      </c>
      <c r="G102" s="18" t="str">
        <f t="shared" si="4"/>
        <v>Completed</v>
      </c>
      <c r="H102" s="33" t="str">
        <f t="shared" ca="1" si="5"/>
        <v xml:space="preserve"> </v>
      </c>
      <c r="I102" s="19" t="str">
        <f>IFERROR(Query1[[#This Row],[Handover completed]],"")</f>
        <v>03-Oct-2024</v>
      </c>
      <c r="J102" s="19">
        <f>IFERROR(Query1[[#This Row],[Total checks]],"")</f>
        <v>8</v>
      </c>
      <c r="K102" s="19">
        <f>IFERROR(Query1[[#This Row],[Total Critical Checks]],"")</f>
        <v>3</v>
      </c>
      <c r="L102" s="19">
        <f>IFERROR(Query1[[#This Row],[Completed Critical Checks]],"")</f>
        <v>3</v>
      </c>
      <c r="M102" s="20">
        <f>IFERROR(Query1[[#This Row],[Completed]],"")</f>
        <v>1</v>
      </c>
      <c r="N102" s="19" t="str">
        <f>IFERROR(Query1[[#This Row],[KPI_1 breached]],"")</f>
        <v>No</v>
      </c>
      <c r="O102" s="19" t="str">
        <f>IFERROR(Query1[[#This Row],[KPI_2 breached]],"")</f>
        <v>No</v>
      </c>
      <c r="P102" s="21" t="str">
        <f>IFERROR(Query1[[#This Row],[Source.Name]],"")</f>
        <v>TrackStatistic_29Oct20241016UTC.xlsx</v>
      </c>
    </row>
    <row r="103" spans="1:16" x14ac:dyDescent="0.3">
      <c r="A103" s="15" t="str">
        <f>IFERROR(Query1[[#This Row],[Project Manager]],"")</f>
        <v>Project Manager6</v>
      </c>
      <c r="B103" s="15" t="str">
        <f>IFERROR(Query1[[#This Row],[Engagement Name]],"")</f>
        <v>iXES</v>
      </c>
      <c r="C103" s="15" t="str">
        <f>IFERROR(Query1[[#This Row],[Track Name]],"")</f>
        <v>SECURITY</v>
      </c>
      <c r="D103" s="15" t="str">
        <f>IFERROR(Query1[[#This Row],[Phase]],"")</f>
        <v>Close</v>
      </c>
      <c r="E103" s="16" t="str">
        <f>IFERROR(Query1[[#This Row],[RAG]],"")</f>
        <v>Blue</v>
      </c>
      <c r="F103" s="17">
        <f>IFERROR(Query1[[#This Row],[Handover due date]],"")</f>
        <v>45626</v>
      </c>
      <c r="G103" s="18" t="str">
        <f t="shared" si="4"/>
        <v>Completed</v>
      </c>
      <c r="H103" s="33" t="str">
        <f t="shared" ca="1" si="5"/>
        <v xml:space="preserve"> </v>
      </c>
      <c r="I103" s="19" t="str">
        <f>IFERROR(Query1[[#This Row],[Handover completed]],"")</f>
        <v>03-Oct-2024</v>
      </c>
      <c r="J103" s="19">
        <f>IFERROR(Query1[[#This Row],[Total checks]],"")</f>
        <v>4</v>
      </c>
      <c r="K103" s="19">
        <f>IFERROR(Query1[[#This Row],[Total Critical Checks]],"")</f>
        <v>2</v>
      </c>
      <c r="L103" s="19">
        <f>IFERROR(Query1[[#This Row],[Completed Critical Checks]],"")</f>
        <v>2</v>
      </c>
      <c r="M103" s="20">
        <f>IFERROR(Query1[[#This Row],[Completed]],"")</f>
        <v>1</v>
      </c>
      <c r="N103" s="19" t="str">
        <f>IFERROR(Query1[[#This Row],[KPI_1 breached]],"")</f>
        <v>No</v>
      </c>
      <c r="O103" s="19" t="str">
        <f>IFERROR(Query1[[#This Row],[KPI_2 breached]],"")</f>
        <v>No</v>
      </c>
      <c r="P103" s="21" t="str">
        <f>IFERROR(Query1[[#This Row],[Source.Name]],"")</f>
        <v>TrackStatistic_29Oct20241016UTC.xlsx</v>
      </c>
    </row>
    <row r="104" spans="1:16" x14ac:dyDescent="0.3">
      <c r="A104" s="15" t="str">
        <f>IFERROR(Query1[[#This Row],[Project Manager]],"")</f>
        <v>Project Manager6</v>
      </c>
      <c r="B104" s="15" t="str">
        <f>IFERROR(Query1[[#This Row],[Engagement Name]],"")</f>
        <v>iXES</v>
      </c>
      <c r="C104" s="15" t="str">
        <f>IFERROR(Query1[[#This Row],[Track Name]],"")</f>
        <v>SERVICE MANAGEMENT</v>
      </c>
      <c r="D104" s="15" t="str">
        <f>IFERROR(Query1[[#This Row],[Phase]],"")</f>
        <v>Delivery</v>
      </c>
      <c r="E104" s="16" t="str">
        <f>IFERROR(Query1[[#This Row],[RAG]],"")</f>
        <v>Amber</v>
      </c>
      <c r="F104" s="17">
        <f>IFERROR(Query1[[#This Row],[Handover due date]],"")</f>
        <v>45626</v>
      </c>
      <c r="G104" s="18" t="str">
        <f t="shared" si="4"/>
        <v>Completed</v>
      </c>
      <c r="H104" s="33" t="str">
        <f t="shared" ca="1" si="5"/>
        <v xml:space="preserve"> </v>
      </c>
      <c r="I104" s="19" t="str">
        <f>IFERROR(Query1[[#This Row],[Handover completed]],"")</f>
        <v>NULL</v>
      </c>
      <c r="J104" s="19">
        <f>IFERROR(Query1[[#This Row],[Total checks]],"")</f>
        <v>12</v>
      </c>
      <c r="K104" s="19">
        <f>IFERROR(Query1[[#This Row],[Total Critical Checks]],"")</f>
        <v>12</v>
      </c>
      <c r="L104" s="19">
        <f>IFERROR(Query1[[#This Row],[Completed Critical Checks]],"")</f>
        <v>11</v>
      </c>
      <c r="M104" s="20">
        <f>IFERROR(Query1[[#This Row],[Completed]],"")</f>
        <v>0.91</v>
      </c>
      <c r="N104" s="19" t="str">
        <f>IFERROR(Query1[[#This Row],[KPI_1 breached]],"")</f>
        <v>No</v>
      </c>
      <c r="O104" s="19" t="str">
        <f>IFERROR(Query1[[#This Row],[KPI_2 breached]],"")</f>
        <v>No</v>
      </c>
      <c r="P104" s="21" t="str">
        <f>IFERROR(Query1[[#This Row],[Source.Name]],"")</f>
        <v>TrackStatistic_29Oct20241016UTC.xlsx</v>
      </c>
    </row>
    <row r="105" spans="1:16" x14ac:dyDescent="0.3">
      <c r="A105" s="15" t="str">
        <f>IFERROR(Query1[[#This Row],[Project Manager]],"")</f>
        <v>Project Manager6</v>
      </c>
      <c r="B105" s="15" t="str">
        <f>IFERROR(Query1[[#This Row],[Engagement Name]],"")</f>
        <v>iXES</v>
      </c>
      <c r="C105" s="15" t="str">
        <f>IFERROR(Query1[[#This Row],[Track Name]],"")</f>
        <v>VMWARE</v>
      </c>
      <c r="D105" s="15" t="str">
        <f>IFERROR(Query1[[#This Row],[Phase]],"")</f>
        <v>Close</v>
      </c>
      <c r="E105" s="16" t="str">
        <f>IFERROR(Query1[[#This Row],[RAG]],"")</f>
        <v>Blue</v>
      </c>
      <c r="F105" s="17">
        <f>IFERROR(Query1[[#This Row],[Handover due date]],"")</f>
        <v>45626</v>
      </c>
      <c r="G105" s="18" t="str">
        <f t="shared" si="4"/>
        <v>Completed</v>
      </c>
      <c r="H105" s="17" t="str">
        <f t="shared" ca="1" si="5"/>
        <v xml:space="preserve"> </v>
      </c>
      <c r="I105" s="19" t="str">
        <f>IFERROR(Query1[[#This Row],[Handover completed]],"")</f>
        <v>03-Oct-2024</v>
      </c>
      <c r="J105" s="19">
        <f>IFERROR(Query1[[#This Row],[Total checks]],"")</f>
        <v>19</v>
      </c>
      <c r="K105" s="19">
        <f>IFERROR(Query1[[#This Row],[Total Critical Checks]],"")</f>
        <v>6</v>
      </c>
      <c r="L105" s="19">
        <f>IFERROR(Query1[[#This Row],[Completed Critical Checks]],"")</f>
        <v>6</v>
      </c>
      <c r="M105" s="20">
        <f>IFERROR(Query1[[#This Row],[Completed]],"")</f>
        <v>1</v>
      </c>
      <c r="N105" s="19" t="str">
        <f>IFERROR(Query1[[#This Row],[KPI_1 breached]],"")</f>
        <v>No</v>
      </c>
      <c r="O105" s="19" t="str">
        <f>IFERROR(Query1[[#This Row],[KPI_2 breached]],"")</f>
        <v>No</v>
      </c>
      <c r="P105" s="21" t="str">
        <f>IFERROR(Query1[[#This Row],[Source.Name]],"")</f>
        <v>TrackStatistic_29Oct20241016UTC.xlsx</v>
      </c>
    </row>
    <row r="106" spans="1:16" x14ac:dyDescent="0.3">
      <c r="A106" s="15" t="str">
        <f>IFERROR(Query1[[#This Row],[Project Manager]],"")</f>
        <v>Project Manager6</v>
      </c>
      <c r="B106" s="15" t="str">
        <f>IFERROR(Query1[[#This Row],[Engagement Name]],"")</f>
        <v>XSV-NT</v>
      </c>
      <c r="C106" s="15" t="str">
        <f>IFERROR(Query1[[#This Row],[Track Name]],"")</f>
        <v>GOVERNANCE</v>
      </c>
      <c r="D106" s="15" t="str">
        <f>IFERROR(Query1[[#This Row],[Phase]],"")</f>
        <v>Delivery</v>
      </c>
      <c r="E106" s="16" t="str">
        <f>IFERROR(Query1[[#This Row],[RAG]],"")</f>
        <v>Green</v>
      </c>
      <c r="F106" s="17">
        <f>IFERROR(Query1[[#This Row],[Handover due date]],"")</f>
        <v>45626</v>
      </c>
      <c r="G106" s="18" t="str">
        <f t="shared" si="4"/>
        <v>Completed</v>
      </c>
      <c r="H106" s="33" t="str">
        <f t="shared" ca="1" si="5"/>
        <v xml:space="preserve"> </v>
      </c>
      <c r="I106" s="19" t="str">
        <f>IFERROR(Query1[[#This Row],[Handover completed]],"")</f>
        <v>NULL</v>
      </c>
      <c r="J106" s="19">
        <f>IFERROR(Query1[[#This Row],[Total checks]],"")</f>
        <v>8</v>
      </c>
      <c r="K106" s="19">
        <f>IFERROR(Query1[[#This Row],[Total Critical Checks]],"")</f>
        <v>3</v>
      </c>
      <c r="L106" s="19">
        <f>IFERROR(Query1[[#This Row],[Completed Critical Checks]],"")</f>
        <v>3</v>
      </c>
      <c r="M106" s="20">
        <f>IFERROR(Query1[[#This Row],[Completed]],"")</f>
        <v>1</v>
      </c>
      <c r="N106" s="19" t="str">
        <f>IFERROR(Query1[[#This Row],[KPI_1 breached]],"")</f>
        <v>No</v>
      </c>
      <c r="O106" s="19" t="str">
        <f>IFERROR(Query1[[#This Row],[KPI_2 breached]],"")</f>
        <v>No</v>
      </c>
      <c r="P106" s="21" t="str">
        <f>IFERROR(Query1[[#This Row],[Source.Name]],"")</f>
        <v>TrackStatistic_29Oct20241016UTC.xlsx</v>
      </c>
    </row>
    <row r="107" spans="1:16" x14ac:dyDescent="0.3">
      <c r="A107" s="15" t="str">
        <f>IFERROR(Query1[[#This Row],[Project Manager]],"")</f>
        <v>Project Manager6</v>
      </c>
      <c r="B107" s="15" t="str">
        <f>IFERROR(Query1[[#This Row],[Engagement Name]],"")</f>
        <v>XSV-NT</v>
      </c>
      <c r="C107" s="15" t="str">
        <f>IFERROR(Query1[[#This Row],[Track Name]],"")</f>
        <v>SERVICE MANAGEMENT</v>
      </c>
      <c r="D107" s="15" t="str">
        <f>IFERROR(Query1[[#This Row],[Phase]],"")</f>
        <v>Implement</v>
      </c>
      <c r="E107" s="16" t="str">
        <f>IFERROR(Query1[[#This Row],[RAG]],"")</f>
        <v>Green</v>
      </c>
      <c r="F107" s="17">
        <f>IFERROR(Query1[[#This Row],[Handover due date]],"")</f>
        <v>45626</v>
      </c>
      <c r="G107" s="18" t="str">
        <f t="shared" ca="1" si="4"/>
        <v>Breached</v>
      </c>
      <c r="H107" s="33" t="str">
        <f t="shared" ca="1" si="5"/>
        <v xml:space="preserve"> </v>
      </c>
      <c r="I107" s="19" t="str">
        <f>IFERROR(Query1[[#This Row],[Handover completed]],"")</f>
        <v>NULL</v>
      </c>
      <c r="J107" s="19">
        <f>IFERROR(Query1[[#This Row],[Total checks]],"")</f>
        <v>12</v>
      </c>
      <c r="K107" s="19">
        <f>IFERROR(Query1[[#This Row],[Total Critical Checks]],"")</f>
        <v>12</v>
      </c>
      <c r="L107" s="19">
        <f>IFERROR(Query1[[#This Row],[Completed Critical Checks]],"")</f>
        <v>7</v>
      </c>
      <c r="M107" s="20">
        <f>IFERROR(Query1[[#This Row],[Completed]],"")</f>
        <v>0.57999999999999996</v>
      </c>
      <c r="N107" s="19" t="str">
        <f>IFERROR(Query1[[#This Row],[KPI_1 breached]],"")</f>
        <v>No</v>
      </c>
      <c r="O107" s="19" t="str">
        <f>IFERROR(Query1[[#This Row],[KPI_2 breached]],"")</f>
        <v>Null</v>
      </c>
      <c r="P107" s="21" t="str">
        <f>IFERROR(Query1[[#This Row],[Source.Name]],"")</f>
        <v>TrackStatistic_29Oct20241016UTC.xlsx</v>
      </c>
    </row>
    <row r="108" spans="1:16" x14ac:dyDescent="0.3">
      <c r="A108" s="15" t="str">
        <f>IFERROR(Query1[[#This Row],[Project Manager]],"")</f>
        <v>Project Manager6</v>
      </c>
      <c r="B108" s="15" t="str">
        <f>IFERROR(Query1[[#This Row],[Engagement Name]],"")</f>
        <v>XSV-NT</v>
      </c>
      <c r="C108" s="15" t="str">
        <f>IFERROR(Query1[[#This Row],[Track Name]],"")</f>
        <v>SECURITY</v>
      </c>
      <c r="D108" s="15" t="str">
        <f>IFERROR(Query1[[#This Row],[Phase]],"")</f>
        <v>Delivery</v>
      </c>
      <c r="E108" s="16" t="str">
        <f>IFERROR(Query1[[#This Row],[RAG]],"")</f>
        <v>Green</v>
      </c>
      <c r="F108" s="17">
        <f>IFERROR(Query1[[#This Row],[Handover due date]],"")</f>
        <v>45626</v>
      </c>
      <c r="G108" s="18" t="str">
        <f t="shared" si="4"/>
        <v>Completed</v>
      </c>
      <c r="H108" s="33" t="str">
        <f t="shared" ca="1" si="5"/>
        <v xml:space="preserve"> </v>
      </c>
      <c r="I108" s="19" t="str">
        <f>IFERROR(Query1[[#This Row],[Handover completed]],"")</f>
        <v>NULL</v>
      </c>
      <c r="J108" s="19">
        <f>IFERROR(Query1[[#This Row],[Total checks]],"")</f>
        <v>4</v>
      </c>
      <c r="K108" s="19">
        <f>IFERROR(Query1[[#This Row],[Total Critical Checks]],"")</f>
        <v>2</v>
      </c>
      <c r="L108" s="19">
        <f>IFERROR(Query1[[#This Row],[Completed Critical Checks]],"")</f>
        <v>2</v>
      </c>
      <c r="M108" s="20">
        <f>IFERROR(Query1[[#This Row],[Completed]],"")</f>
        <v>1</v>
      </c>
      <c r="N108" s="19" t="str">
        <f>IFERROR(Query1[[#This Row],[KPI_1 breached]],"")</f>
        <v>No</v>
      </c>
      <c r="O108" s="19" t="str">
        <f>IFERROR(Query1[[#This Row],[KPI_2 breached]],"")</f>
        <v>No</v>
      </c>
      <c r="P108" s="21" t="str">
        <f>IFERROR(Query1[[#This Row],[Source.Name]],"")</f>
        <v>TrackStatistic_29Oct20241016UTC.xlsx</v>
      </c>
    </row>
    <row r="109" spans="1:16" x14ac:dyDescent="0.3">
      <c r="A109" s="15" t="str">
        <f>IFERROR(Query1[[#This Row],[Project Manager]],"")</f>
        <v>Project Manager6</v>
      </c>
      <c r="B109" s="15" t="str">
        <f>IFERROR(Query1[[#This Row],[Engagement Name]],"")</f>
        <v>XSV-NT</v>
      </c>
      <c r="C109" s="15" t="str">
        <f>IFERROR(Query1[[#This Row],[Track Name]],"")</f>
        <v>VMWARE</v>
      </c>
      <c r="D109" s="15" t="str">
        <f>IFERROR(Query1[[#This Row],[Phase]],"")</f>
        <v>Implement</v>
      </c>
      <c r="E109" s="16" t="str">
        <f>IFERROR(Query1[[#This Row],[RAG]],"")</f>
        <v>Green</v>
      </c>
      <c r="F109" s="17">
        <f>IFERROR(Query1[[#This Row],[Handover due date]],"")</f>
        <v>45626</v>
      </c>
      <c r="G109" s="18" t="str">
        <f t="shared" ca="1" si="4"/>
        <v>Breached</v>
      </c>
      <c r="H109" s="33" t="str">
        <f t="shared" ca="1" si="5"/>
        <v xml:space="preserve"> </v>
      </c>
      <c r="I109" s="19" t="str">
        <f>IFERROR(Query1[[#This Row],[Handover completed]],"")</f>
        <v>NULL</v>
      </c>
      <c r="J109" s="19">
        <f>IFERROR(Query1[[#This Row],[Total checks]],"")</f>
        <v>19</v>
      </c>
      <c r="K109" s="19">
        <f>IFERROR(Query1[[#This Row],[Total Critical Checks]],"")</f>
        <v>6</v>
      </c>
      <c r="L109" s="19">
        <f>IFERROR(Query1[[#This Row],[Completed Critical Checks]],"")</f>
        <v>0</v>
      </c>
      <c r="M109" s="20">
        <f>IFERROR(Query1[[#This Row],[Completed]],"")</f>
        <v>0</v>
      </c>
      <c r="N109" s="19" t="str">
        <f>IFERROR(Query1[[#This Row],[KPI_1 breached]],"")</f>
        <v>No</v>
      </c>
      <c r="O109" s="19" t="str">
        <f>IFERROR(Query1[[#This Row],[KPI_2 breached]],"")</f>
        <v>Null</v>
      </c>
      <c r="P109" s="21" t="str">
        <f>IFERROR(Query1[[#This Row],[Source.Name]],"")</f>
        <v>TrackStatistic_29Oct20241016UTC.xlsx</v>
      </c>
    </row>
    <row r="110" spans="1:16" x14ac:dyDescent="0.3">
      <c r="A110" s="15" t="str">
        <f>IFERROR(Query1[[#This Row],[Project Manager]],"")</f>
        <v/>
      </c>
      <c r="B110" s="15" t="str">
        <f>IFERROR(Query1[[#This Row],[Engagement Name]],"")</f>
        <v/>
      </c>
      <c r="C110" s="15" t="str">
        <f>IFERROR(Query1[[#This Row],[Track Name]],"")</f>
        <v/>
      </c>
      <c r="D110" s="15" t="str">
        <f>IFERROR(Query1[[#This Row],[Phase]],"")</f>
        <v/>
      </c>
      <c r="E110" s="16" t="str">
        <f>IFERROR(Query1[[#This Row],[RAG]],"")</f>
        <v/>
      </c>
      <c r="F110" s="17" t="str">
        <f>IFERROR(Query1[[#This Row],[Handover due date]],"")</f>
        <v/>
      </c>
      <c r="G110" s="18" t="str">
        <f t="shared" si="4"/>
        <v/>
      </c>
      <c r="H110" s="33" t="str">
        <f t="shared" ca="1" si="5"/>
        <v xml:space="preserve"> </v>
      </c>
      <c r="I110" s="19" t="str">
        <f>IFERROR(Query1[[#This Row],[Handover completed]],"")</f>
        <v/>
      </c>
      <c r="J110" s="19" t="str">
        <f>IFERROR(Query1[[#This Row],[Total checks]],"")</f>
        <v/>
      </c>
      <c r="K110" s="19" t="str">
        <f>IFERROR(Query1[[#This Row],[Total Critical Checks]],"")</f>
        <v/>
      </c>
      <c r="L110" s="19" t="str">
        <f>IFERROR(Query1[[#This Row],[Completed Critical Checks]],"")</f>
        <v/>
      </c>
      <c r="M110" s="20" t="str">
        <f>IFERROR(Query1[[#This Row],[Completed]],"")</f>
        <v/>
      </c>
      <c r="N110" s="19" t="str">
        <f>IFERROR(Query1[[#This Row],[KPI_1 breached]],"")</f>
        <v/>
      </c>
      <c r="O110" s="19" t="str">
        <f>IFERROR(Query1[[#This Row],[KPI_2 breached]],"")</f>
        <v/>
      </c>
      <c r="P110" s="21" t="str">
        <f>IFERROR(Query1[[#This Row],[Source.Name]],"")</f>
        <v/>
      </c>
    </row>
    <row r="111" spans="1:16" x14ac:dyDescent="0.3">
      <c r="A111" s="15" t="str">
        <f>IFERROR(Query1[[#This Row],[Project Manager]],"")</f>
        <v/>
      </c>
      <c r="B111" s="15" t="str">
        <f>IFERROR(Query1[[#This Row],[Engagement Name]],"")</f>
        <v/>
      </c>
      <c r="C111" s="15" t="str">
        <f>IFERROR(Query1[[#This Row],[Track Name]],"")</f>
        <v/>
      </c>
      <c r="D111" s="15" t="str">
        <f>IFERROR(Query1[[#This Row],[Phase]],"")</f>
        <v/>
      </c>
      <c r="E111" s="16" t="str">
        <f>IFERROR(Query1[[#This Row],[RAG]],"")</f>
        <v/>
      </c>
      <c r="F111" s="17" t="str">
        <f>IFERROR(Query1[[#This Row],[Handover due date]],"")</f>
        <v/>
      </c>
      <c r="G111" s="18" t="str">
        <f t="shared" si="4"/>
        <v/>
      </c>
      <c r="H111" s="33" t="str">
        <f t="shared" ca="1" si="5"/>
        <v xml:space="preserve"> </v>
      </c>
      <c r="I111" s="19" t="str">
        <f>IFERROR(Query1[[#This Row],[Handover completed]],"")</f>
        <v/>
      </c>
      <c r="J111" s="19" t="str">
        <f>IFERROR(Query1[[#This Row],[Total checks]],"")</f>
        <v/>
      </c>
      <c r="K111" s="19" t="str">
        <f>IFERROR(Query1[[#This Row],[Total Critical Checks]],"")</f>
        <v/>
      </c>
      <c r="L111" s="19" t="str">
        <f>IFERROR(Query1[[#This Row],[Completed Critical Checks]],"")</f>
        <v/>
      </c>
      <c r="M111" s="20" t="str">
        <f>IFERROR(Query1[[#This Row],[Completed]],"")</f>
        <v/>
      </c>
      <c r="N111" s="19" t="str">
        <f>IFERROR(Query1[[#This Row],[KPI_1 breached]],"")</f>
        <v/>
      </c>
      <c r="O111" s="19" t="str">
        <f>IFERROR(Query1[[#This Row],[KPI_2 breached]],"")</f>
        <v/>
      </c>
      <c r="P111" s="21" t="str">
        <f>IFERROR(Query1[[#This Row],[Source.Name]],"")</f>
        <v/>
      </c>
    </row>
    <row r="112" spans="1:16" x14ac:dyDescent="0.3">
      <c r="A112" s="15" t="str">
        <f>IFERROR(Query1[[#This Row],[Project Manager]],"")</f>
        <v/>
      </c>
      <c r="B112" s="15" t="str">
        <f>IFERROR(Query1[[#This Row],[Engagement Name]],"")</f>
        <v/>
      </c>
      <c r="C112" s="15" t="str">
        <f>IFERROR(Query1[[#This Row],[Track Name]],"")</f>
        <v/>
      </c>
      <c r="D112" s="15" t="str">
        <f>IFERROR(Query1[[#This Row],[Phase]],"")</f>
        <v/>
      </c>
      <c r="E112" s="16" t="str">
        <f>IFERROR(Query1[[#This Row],[RAG]],"")</f>
        <v/>
      </c>
      <c r="F112" s="17" t="str">
        <f>IFERROR(Query1[[#This Row],[Handover due date]],"")</f>
        <v/>
      </c>
      <c r="G112" s="18" t="str">
        <f t="shared" si="4"/>
        <v/>
      </c>
      <c r="H112" s="33" t="str">
        <f t="shared" ca="1" si="5"/>
        <v xml:space="preserve"> </v>
      </c>
      <c r="I112" s="19" t="str">
        <f>IFERROR(Query1[[#This Row],[Handover completed]],"")</f>
        <v/>
      </c>
      <c r="J112" s="19" t="str">
        <f>IFERROR(Query1[[#This Row],[Total checks]],"")</f>
        <v/>
      </c>
      <c r="K112" s="19" t="str">
        <f>IFERROR(Query1[[#This Row],[Total Critical Checks]],"")</f>
        <v/>
      </c>
      <c r="L112" s="19" t="str">
        <f>IFERROR(Query1[[#This Row],[Completed Critical Checks]],"")</f>
        <v/>
      </c>
      <c r="M112" s="20" t="str">
        <f>IFERROR(Query1[[#This Row],[Completed]],"")</f>
        <v/>
      </c>
      <c r="N112" s="19" t="str">
        <f>IFERROR(Query1[[#This Row],[KPI_1 breached]],"")</f>
        <v/>
      </c>
      <c r="O112" s="19" t="str">
        <f>IFERROR(Query1[[#This Row],[KPI_2 breached]],"")</f>
        <v/>
      </c>
      <c r="P112" s="21" t="str">
        <f>IFERROR(Query1[[#This Row],[Source.Name]],"")</f>
        <v/>
      </c>
    </row>
    <row r="113" spans="1:16" x14ac:dyDescent="0.3">
      <c r="A113" s="15" t="str">
        <f>IFERROR(Query1[[#This Row],[Project Manager]],"")</f>
        <v/>
      </c>
      <c r="B113" s="15" t="str">
        <f>IFERROR(Query1[[#This Row],[Engagement Name]],"")</f>
        <v/>
      </c>
      <c r="C113" s="15" t="str">
        <f>IFERROR(Query1[[#This Row],[Track Name]],"")</f>
        <v/>
      </c>
      <c r="D113" s="15" t="str">
        <f>IFERROR(Query1[[#This Row],[Phase]],"")</f>
        <v/>
      </c>
      <c r="E113" s="16" t="str">
        <f>IFERROR(Query1[[#This Row],[RAG]],"")</f>
        <v/>
      </c>
      <c r="F113" s="17" t="str">
        <f>IFERROR(Query1[[#This Row],[Handover due date]],"")</f>
        <v/>
      </c>
      <c r="G113" s="18" t="str">
        <f t="shared" si="4"/>
        <v/>
      </c>
      <c r="H113" s="33" t="str">
        <f t="shared" ca="1" si="5"/>
        <v xml:space="preserve"> </v>
      </c>
      <c r="I113" s="19" t="str">
        <f>IFERROR(Query1[[#This Row],[Handover completed]],"")</f>
        <v/>
      </c>
      <c r="J113" s="19" t="str">
        <f>IFERROR(Query1[[#This Row],[Total checks]],"")</f>
        <v/>
      </c>
      <c r="K113" s="19" t="str">
        <f>IFERROR(Query1[[#This Row],[Total Critical Checks]],"")</f>
        <v/>
      </c>
      <c r="L113" s="19" t="str">
        <f>IFERROR(Query1[[#This Row],[Completed Critical Checks]],"")</f>
        <v/>
      </c>
      <c r="M113" s="20" t="str">
        <f>IFERROR(Query1[[#This Row],[Completed]],"")</f>
        <v/>
      </c>
      <c r="N113" s="19" t="str">
        <f>IFERROR(Query1[[#This Row],[KPI_1 breached]],"")</f>
        <v/>
      </c>
      <c r="O113" s="19" t="str">
        <f>IFERROR(Query1[[#This Row],[KPI_2 breached]],"")</f>
        <v/>
      </c>
      <c r="P113" s="21" t="str">
        <f>IFERROR(Query1[[#This Row],[Source.Name]],"")</f>
        <v/>
      </c>
    </row>
    <row r="114" spans="1:16" x14ac:dyDescent="0.3">
      <c r="A114" s="15" t="str">
        <f>IFERROR(Query1[[#This Row],[Project Manager]],"")</f>
        <v/>
      </c>
      <c r="B114" s="15" t="str">
        <f>IFERROR(Query1[[#This Row],[Engagement Name]],"")</f>
        <v/>
      </c>
      <c r="C114" s="15" t="str">
        <f>IFERROR(Query1[[#This Row],[Track Name]],"")</f>
        <v/>
      </c>
      <c r="D114" s="15" t="str">
        <f>IFERROR(Query1[[#This Row],[Phase]],"")</f>
        <v/>
      </c>
      <c r="E114" s="16" t="str">
        <f>IFERROR(Query1[[#This Row],[RAG]],"")</f>
        <v/>
      </c>
      <c r="F114" s="17" t="str">
        <f>IFERROR(Query1[[#This Row],[Handover due date]],"")</f>
        <v/>
      </c>
      <c r="G114" s="18" t="str">
        <f t="shared" si="4"/>
        <v/>
      </c>
      <c r="H114" s="33" t="str">
        <f t="shared" ca="1" si="5"/>
        <v xml:space="preserve"> </v>
      </c>
      <c r="I114" s="19" t="str">
        <f>IFERROR(Query1[[#This Row],[Handover completed]],"")</f>
        <v/>
      </c>
      <c r="J114" s="19" t="str">
        <f>IFERROR(Query1[[#This Row],[Total checks]],"")</f>
        <v/>
      </c>
      <c r="K114" s="19" t="str">
        <f>IFERROR(Query1[[#This Row],[Total Critical Checks]],"")</f>
        <v/>
      </c>
      <c r="L114" s="19" t="str">
        <f>IFERROR(Query1[[#This Row],[Completed Critical Checks]],"")</f>
        <v/>
      </c>
      <c r="M114" s="20" t="str">
        <f>IFERROR(Query1[[#This Row],[Completed]],"")</f>
        <v/>
      </c>
      <c r="N114" s="19" t="str">
        <f>IFERROR(Query1[[#This Row],[KPI_1 breached]],"")</f>
        <v/>
      </c>
      <c r="O114" s="19" t="str">
        <f>IFERROR(Query1[[#This Row],[KPI_2 breached]],"")</f>
        <v/>
      </c>
      <c r="P114" s="21" t="str">
        <f>IFERROR(Query1[[#This Row],[Source.Name]],"")</f>
        <v/>
      </c>
    </row>
    <row r="115" spans="1:16" x14ac:dyDescent="0.3">
      <c r="A115" s="15" t="str">
        <f>IFERROR(Query1[[#This Row],[Project Manager]],"")</f>
        <v/>
      </c>
      <c r="B115" s="15" t="str">
        <f>IFERROR(Query1[[#This Row],[Engagement Name]],"")</f>
        <v/>
      </c>
      <c r="C115" s="15" t="str">
        <f>IFERROR(Query1[[#This Row],[Track Name]],"")</f>
        <v/>
      </c>
      <c r="D115" s="15" t="str">
        <f>IFERROR(Query1[[#This Row],[Phase]],"")</f>
        <v/>
      </c>
      <c r="E115" s="16" t="str">
        <f>IFERROR(Query1[[#This Row],[RAG]],"")</f>
        <v/>
      </c>
      <c r="F115" s="17" t="str">
        <f>IFERROR(Query1[[#This Row],[Handover due date]],"")</f>
        <v/>
      </c>
      <c r="G115" s="18" t="str">
        <f t="shared" si="4"/>
        <v/>
      </c>
      <c r="H115" s="33" t="str">
        <f t="shared" ca="1" si="5"/>
        <v xml:space="preserve"> </v>
      </c>
      <c r="I115" s="19" t="str">
        <f>IFERROR(Query1[[#This Row],[Handover completed]],"")</f>
        <v/>
      </c>
      <c r="J115" s="19" t="str">
        <f>IFERROR(Query1[[#This Row],[Total checks]],"")</f>
        <v/>
      </c>
      <c r="K115" s="19" t="str">
        <f>IFERROR(Query1[[#This Row],[Total Critical Checks]],"")</f>
        <v/>
      </c>
      <c r="L115" s="19" t="str">
        <f>IFERROR(Query1[[#This Row],[Completed Critical Checks]],"")</f>
        <v/>
      </c>
      <c r="M115" s="20" t="str">
        <f>IFERROR(Query1[[#This Row],[Completed]],"")</f>
        <v/>
      </c>
      <c r="N115" s="19" t="str">
        <f>IFERROR(Query1[[#This Row],[KPI_1 breached]],"")</f>
        <v/>
      </c>
      <c r="O115" s="19" t="str">
        <f>IFERROR(Query1[[#This Row],[KPI_2 breached]],"")</f>
        <v/>
      </c>
      <c r="P115" s="21" t="str">
        <f>IFERROR(Query1[[#This Row],[Source.Name]],"")</f>
        <v/>
      </c>
    </row>
    <row r="116" spans="1:16" x14ac:dyDescent="0.3">
      <c r="A116" s="15" t="str">
        <f>IFERROR(Query1[[#This Row],[Project Manager]],"")</f>
        <v/>
      </c>
      <c r="B116" s="15" t="str">
        <f>IFERROR(Query1[[#This Row],[Engagement Name]],"")</f>
        <v/>
      </c>
      <c r="C116" s="15" t="str">
        <f>IFERROR(Query1[[#This Row],[Track Name]],"")</f>
        <v/>
      </c>
      <c r="D116" s="15" t="str">
        <f>IFERROR(Query1[[#This Row],[Phase]],"")</f>
        <v/>
      </c>
      <c r="E116" s="16" t="str">
        <f>IFERROR(Query1[[#This Row],[RAG]],"")</f>
        <v/>
      </c>
      <c r="F116" s="17" t="str">
        <f>IFERROR(Query1[[#This Row],[Handover due date]],"")</f>
        <v/>
      </c>
      <c r="G116" s="18" t="str">
        <f t="shared" si="4"/>
        <v/>
      </c>
      <c r="H116" s="33" t="str">
        <f t="shared" ca="1" si="5"/>
        <v xml:space="preserve"> </v>
      </c>
      <c r="I116" s="19" t="str">
        <f>IFERROR(Query1[[#This Row],[Handover completed]],"")</f>
        <v/>
      </c>
      <c r="J116" s="19" t="str">
        <f>IFERROR(Query1[[#This Row],[Total checks]],"")</f>
        <v/>
      </c>
      <c r="K116" s="19" t="str">
        <f>IFERROR(Query1[[#This Row],[Total Critical Checks]],"")</f>
        <v/>
      </c>
      <c r="L116" s="19" t="str">
        <f>IFERROR(Query1[[#This Row],[Completed Critical Checks]],"")</f>
        <v/>
      </c>
      <c r="M116" s="20" t="str">
        <f>IFERROR(Query1[[#This Row],[Completed]],"")</f>
        <v/>
      </c>
      <c r="N116" s="19" t="str">
        <f>IFERROR(Query1[[#This Row],[KPI_1 breached]],"")</f>
        <v/>
      </c>
      <c r="O116" s="19" t="str">
        <f>IFERROR(Query1[[#This Row],[KPI_2 breached]],"")</f>
        <v/>
      </c>
      <c r="P116" s="21" t="str">
        <f>IFERROR(Query1[[#This Row],[Source.Name]],"")</f>
        <v/>
      </c>
    </row>
    <row r="117" spans="1:16" x14ac:dyDescent="0.3">
      <c r="A117" s="15" t="str">
        <f>IFERROR(Query1[[#This Row],[Project Manager]],"")</f>
        <v/>
      </c>
      <c r="B117" s="15" t="str">
        <f>IFERROR(Query1[[#This Row],[Engagement Name]],"")</f>
        <v/>
      </c>
      <c r="C117" s="15" t="str">
        <f>IFERROR(Query1[[#This Row],[Track Name]],"")</f>
        <v/>
      </c>
      <c r="D117" s="15" t="str">
        <f>IFERROR(Query1[[#This Row],[Phase]],"")</f>
        <v/>
      </c>
      <c r="E117" s="16" t="str">
        <f>IFERROR(Query1[[#This Row],[RAG]],"")</f>
        <v/>
      </c>
      <c r="F117" s="17" t="str">
        <f>IFERROR(Query1[[#This Row],[Handover due date]],"")</f>
        <v/>
      </c>
      <c r="G117" s="18" t="str">
        <f t="shared" si="4"/>
        <v/>
      </c>
      <c r="H117" s="33" t="str">
        <f t="shared" ca="1" si="5"/>
        <v xml:space="preserve"> </v>
      </c>
      <c r="I117" s="19" t="str">
        <f>IFERROR(Query1[[#This Row],[Handover completed]],"")</f>
        <v/>
      </c>
      <c r="J117" s="19" t="str">
        <f>IFERROR(Query1[[#This Row],[Total checks]],"")</f>
        <v/>
      </c>
      <c r="K117" s="19" t="str">
        <f>IFERROR(Query1[[#This Row],[Total Critical Checks]],"")</f>
        <v/>
      </c>
      <c r="L117" s="19" t="str">
        <f>IFERROR(Query1[[#This Row],[Completed Critical Checks]],"")</f>
        <v/>
      </c>
      <c r="M117" s="20" t="str">
        <f>IFERROR(Query1[[#This Row],[Completed]],"")</f>
        <v/>
      </c>
      <c r="N117" s="19" t="str">
        <f>IFERROR(Query1[[#This Row],[KPI_1 breached]],"")</f>
        <v/>
      </c>
      <c r="O117" s="19" t="str">
        <f>IFERROR(Query1[[#This Row],[KPI_2 breached]],"")</f>
        <v/>
      </c>
      <c r="P117" s="21" t="str">
        <f>IFERROR(Query1[[#This Row],[Source.Name]],"")</f>
        <v/>
      </c>
    </row>
    <row r="118" spans="1:16" x14ac:dyDescent="0.3">
      <c r="A118" s="15" t="str">
        <f>IFERROR(Query1[[#This Row],[Project Manager]],"")</f>
        <v/>
      </c>
      <c r="B118" s="15" t="str">
        <f>IFERROR(Query1[[#This Row],[Engagement Name]],"")</f>
        <v/>
      </c>
      <c r="C118" s="15" t="str">
        <f>IFERROR(Query1[[#This Row],[Track Name]],"")</f>
        <v/>
      </c>
      <c r="D118" s="15" t="str">
        <f>IFERROR(Query1[[#This Row],[Phase]],"")</f>
        <v/>
      </c>
      <c r="E118" s="16" t="str">
        <f>IFERROR(Query1[[#This Row],[RAG]],"")</f>
        <v/>
      </c>
      <c r="F118" s="17" t="str">
        <f>IFERROR(Query1[[#This Row],[Handover due date]],"")</f>
        <v/>
      </c>
      <c r="G118" s="18" t="str">
        <f t="shared" si="4"/>
        <v/>
      </c>
      <c r="H118" s="33" t="str">
        <f t="shared" ca="1" si="5"/>
        <v xml:space="preserve"> </v>
      </c>
      <c r="I118" s="19" t="str">
        <f>IFERROR(Query1[[#This Row],[Handover completed]],"")</f>
        <v/>
      </c>
      <c r="J118" s="19" t="str">
        <f>IFERROR(Query1[[#This Row],[Total checks]],"")</f>
        <v/>
      </c>
      <c r="K118" s="19" t="str">
        <f>IFERROR(Query1[[#This Row],[Total Critical Checks]],"")</f>
        <v/>
      </c>
      <c r="L118" s="19" t="str">
        <f>IFERROR(Query1[[#This Row],[Completed Critical Checks]],"")</f>
        <v/>
      </c>
      <c r="M118" s="20" t="str">
        <f>IFERROR(Query1[[#This Row],[Completed]],"")</f>
        <v/>
      </c>
      <c r="N118" s="19" t="str">
        <f>IFERROR(Query1[[#This Row],[KPI_1 breached]],"")</f>
        <v/>
      </c>
      <c r="O118" s="19" t="str">
        <f>IFERROR(Query1[[#This Row],[KPI_2 breached]],"")</f>
        <v/>
      </c>
      <c r="P118" s="21" t="str">
        <f>IFERROR(Query1[[#This Row],[Source.Name]],"")</f>
        <v/>
      </c>
    </row>
    <row r="119" spans="1:16" x14ac:dyDescent="0.3">
      <c r="A119" s="15" t="str">
        <f>IFERROR(Query1[[#This Row],[Project Manager]],"")</f>
        <v/>
      </c>
      <c r="B119" s="15" t="str">
        <f>IFERROR(Query1[[#This Row],[Engagement Name]],"")</f>
        <v/>
      </c>
      <c r="C119" s="15" t="str">
        <f>IFERROR(Query1[[#This Row],[Track Name]],"")</f>
        <v/>
      </c>
      <c r="D119" s="15" t="str">
        <f>IFERROR(Query1[[#This Row],[Phase]],"")</f>
        <v/>
      </c>
      <c r="E119" s="16" t="str">
        <f>IFERROR(Query1[[#This Row],[RAG]],"")</f>
        <v/>
      </c>
      <c r="F119" s="17" t="str">
        <f>IFERROR(Query1[[#This Row],[Handover due date]],"")</f>
        <v/>
      </c>
      <c r="G119" s="18" t="str">
        <f t="shared" si="4"/>
        <v/>
      </c>
      <c r="H119" s="33" t="str">
        <f t="shared" ca="1" si="5"/>
        <v xml:space="preserve"> </v>
      </c>
      <c r="I119" s="19" t="str">
        <f>IFERROR(Query1[[#This Row],[Handover completed]],"")</f>
        <v/>
      </c>
      <c r="J119" s="19" t="str">
        <f>IFERROR(Query1[[#This Row],[Total checks]],"")</f>
        <v/>
      </c>
      <c r="K119" s="19" t="str">
        <f>IFERROR(Query1[[#This Row],[Total Critical Checks]],"")</f>
        <v/>
      </c>
      <c r="L119" s="19" t="str">
        <f>IFERROR(Query1[[#This Row],[Completed Critical Checks]],"")</f>
        <v/>
      </c>
      <c r="M119" s="20" t="str">
        <f>IFERROR(Query1[[#This Row],[Completed]],"")</f>
        <v/>
      </c>
      <c r="N119" s="19" t="str">
        <f>IFERROR(Query1[[#This Row],[KPI_1 breached]],"")</f>
        <v/>
      </c>
      <c r="O119" s="19" t="str">
        <f>IFERROR(Query1[[#This Row],[KPI_2 breached]],"")</f>
        <v/>
      </c>
      <c r="P119" s="21" t="str">
        <f>IFERROR(Query1[[#This Row],[Source.Name]],"")</f>
        <v/>
      </c>
    </row>
    <row r="120" spans="1:16" x14ac:dyDescent="0.3">
      <c r="A120" s="15" t="str">
        <f>IFERROR(Query1[[#This Row],[Project Manager]],"")</f>
        <v/>
      </c>
      <c r="B120" s="15" t="str">
        <f>IFERROR(Query1[[#This Row],[Engagement Name]],"")</f>
        <v/>
      </c>
      <c r="C120" s="15" t="str">
        <f>IFERROR(Query1[[#This Row],[Track Name]],"")</f>
        <v/>
      </c>
      <c r="D120" s="15" t="str">
        <f>IFERROR(Query1[[#This Row],[Phase]],"")</f>
        <v/>
      </c>
      <c r="E120" s="16" t="str">
        <f>IFERROR(Query1[[#This Row],[RAG]],"")</f>
        <v/>
      </c>
      <c r="F120" s="17" t="str">
        <f>IFERROR(Query1[[#This Row],[Handover due date]],"")</f>
        <v/>
      </c>
      <c r="G120" s="18" t="str">
        <f t="shared" si="4"/>
        <v/>
      </c>
      <c r="H120" s="33" t="str">
        <f t="shared" ca="1" si="5"/>
        <v xml:space="preserve"> </v>
      </c>
      <c r="I120" s="19" t="str">
        <f>IFERROR(Query1[[#This Row],[Handover completed]],"")</f>
        <v/>
      </c>
      <c r="J120" s="19" t="str">
        <f>IFERROR(Query1[[#This Row],[Total checks]],"")</f>
        <v/>
      </c>
      <c r="K120" s="19" t="str">
        <f>IFERROR(Query1[[#This Row],[Total Critical Checks]],"")</f>
        <v/>
      </c>
      <c r="L120" s="19" t="str">
        <f>IFERROR(Query1[[#This Row],[Completed Critical Checks]],"")</f>
        <v/>
      </c>
      <c r="M120" s="20" t="str">
        <f>IFERROR(Query1[[#This Row],[Completed]],"")</f>
        <v/>
      </c>
      <c r="N120" s="19" t="str">
        <f>IFERROR(Query1[[#This Row],[KPI_1 breached]],"")</f>
        <v/>
      </c>
      <c r="O120" s="19" t="str">
        <f>IFERROR(Query1[[#This Row],[KPI_2 breached]],"")</f>
        <v/>
      </c>
      <c r="P120" s="21" t="str">
        <f>IFERROR(Query1[[#This Row],[Source.Name]],"")</f>
        <v/>
      </c>
    </row>
    <row r="121" spans="1:16" x14ac:dyDescent="0.3">
      <c r="A121" s="15" t="str">
        <f>IFERROR(Query1[[#This Row],[Project Manager]],"")</f>
        <v/>
      </c>
      <c r="B121" s="15" t="str">
        <f>IFERROR(Query1[[#This Row],[Engagement Name]],"")</f>
        <v/>
      </c>
      <c r="C121" s="15" t="str">
        <f>IFERROR(Query1[[#This Row],[Track Name]],"")</f>
        <v/>
      </c>
      <c r="D121" s="15" t="str">
        <f>IFERROR(Query1[[#This Row],[Phase]],"")</f>
        <v/>
      </c>
      <c r="E121" s="16" t="str">
        <f>IFERROR(Query1[[#This Row],[RAG]],"")</f>
        <v/>
      </c>
      <c r="F121" s="17" t="str">
        <f>IFERROR(Query1[[#This Row],[Handover due date]],"")</f>
        <v/>
      </c>
      <c r="G121" s="18" t="str">
        <f t="shared" si="4"/>
        <v/>
      </c>
      <c r="H121" s="33" t="str">
        <f t="shared" ca="1" si="5"/>
        <v xml:space="preserve"> </v>
      </c>
      <c r="I121" s="19" t="str">
        <f>IFERROR(Query1[[#This Row],[Handover completed]],"")</f>
        <v/>
      </c>
      <c r="J121" s="19" t="str">
        <f>IFERROR(Query1[[#This Row],[Total checks]],"")</f>
        <v/>
      </c>
      <c r="K121" s="19" t="str">
        <f>IFERROR(Query1[[#This Row],[Total Critical Checks]],"")</f>
        <v/>
      </c>
      <c r="L121" s="19" t="str">
        <f>IFERROR(Query1[[#This Row],[Completed Critical Checks]],"")</f>
        <v/>
      </c>
      <c r="M121" s="20" t="str">
        <f>IFERROR(Query1[[#This Row],[Completed]],"")</f>
        <v/>
      </c>
      <c r="N121" s="19" t="str">
        <f>IFERROR(Query1[[#This Row],[KPI_1 breached]],"")</f>
        <v/>
      </c>
      <c r="O121" s="19" t="str">
        <f>IFERROR(Query1[[#This Row],[KPI_2 breached]],"")</f>
        <v/>
      </c>
      <c r="P121" s="21" t="str">
        <f>IFERROR(Query1[[#This Row],[Source.Name]],"")</f>
        <v/>
      </c>
    </row>
    <row r="122" spans="1:16" x14ac:dyDescent="0.3">
      <c r="A122" s="15" t="str">
        <f>IFERROR(Query1[[#This Row],[Project Manager]],"")</f>
        <v/>
      </c>
      <c r="B122" s="15" t="str">
        <f>IFERROR(Query1[[#This Row],[Engagement Name]],"")</f>
        <v/>
      </c>
      <c r="C122" s="15" t="str">
        <f>IFERROR(Query1[[#This Row],[Track Name]],"")</f>
        <v/>
      </c>
      <c r="D122" s="15" t="str">
        <f>IFERROR(Query1[[#This Row],[Phase]],"")</f>
        <v/>
      </c>
      <c r="E122" s="16" t="str">
        <f>IFERROR(Query1[[#This Row],[RAG]],"")</f>
        <v/>
      </c>
      <c r="F122" s="17" t="str">
        <f>IFERROR(Query1[[#This Row],[Handover due date]],"")</f>
        <v/>
      </c>
      <c r="G122" s="18" t="str">
        <f t="shared" si="4"/>
        <v/>
      </c>
      <c r="H122" s="33" t="str">
        <f t="shared" ca="1" si="5"/>
        <v xml:space="preserve"> </v>
      </c>
      <c r="I122" s="19" t="str">
        <f>IFERROR(Query1[[#This Row],[Handover completed]],"")</f>
        <v/>
      </c>
      <c r="J122" s="19" t="str">
        <f>IFERROR(Query1[[#This Row],[Total checks]],"")</f>
        <v/>
      </c>
      <c r="K122" s="19" t="str">
        <f>IFERROR(Query1[[#This Row],[Total Critical Checks]],"")</f>
        <v/>
      </c>
      <c r="L122" s="19" t="str">
        <f>IFERROR(Query1[[#This Row],[Completed Critical Checks]],"")</f>
        <v/>
      </c>
      <c r="M122" s="20" t="str">
        <f>IFERROR(Query1[[#This Row],[Completed]],"")</f>
        <v/>
      </c>
      <c r="N122" s="19" t="str">
        <f>IFERROR(Query1[[#This Row],[KPI_1 breached]],"")</f>
        <v/>
      </c>
      <c r="O122" s="19" t="str">
        <f>IFERROR(Query1[[#This Row],[KPI_2 breached]],"")</f>
        <v/>
      </c>
      <c r="P122" s="21" t="str">
        <f>IFERROR(Query1[[#This Row],[Source.Name]],"")</f>
        <v/>
      </c>
    </row>
    <row r="123" spans="1:16" x14ac:dyDescent="0.3">
      <c r="A123" s="15" t="str">
        <f>IFERROR(Query1[[#This Row],[Project Manager]],"")</f>
        <v/>
      </c>
      <c r="B123" s="15" t="str">
        <f>IFERROR(Query1[[#This Row],[Engagement Name]],"")</f>
        <v/>
      </c>
      <c r="C123" s="15" t="str">
        <f>IFERROR(Query1[[#This Row],[Track Name]],"")</f>
        <v/>
      </c>
      <c r="D123" s="15" t="str">
        <f>IFERROR(Query1[[#This Row],[Phase]],"")</f>
        <v/>
      </c>
      <c r="E123" s="16" t="str">
        <f>IFERROR(Query1[[#This Row],[RAG]],"")</f>
        <v/>
      </c>
      <c r="F123" s="17" t="str">
        <f>IFERROR(Query1[[#This Row],[Handover due date]],"")</f>
        <v/>
      </c>
      <c r="G123" s="18" t="str">
        <f t="shared" si="4"/>
        <v/>
      </c>
      <c r="H123" s="33" t="str">
        <f t="shared" ca="1" si="5"/>
        <v xml:space="preserve"> </v>
      </c>
      <c r="I123" s="19" t="str">
        <f>IFERROR(Query1[[#This Row],[Handover completed]],"")</f>
        <v/>
      </c>
      <c r="J123" s="19" t="str">
        <f>IFERROR(Query1[[#This Row],[Total checks]],"")</f>
        <v/>
      </c>
      <c r="K123" s="19" t="str">
        <f>IFERROR(Query1[[#This Row],[Total Critical Checks]],"")</f>
        <v/>
      </c>
      <c r="L123" s="19" t="str">
        <f>IFERROR(Query1[[#This Row],[Completed Critical Checks]],"")</f>
        <v/>
      </c>
      <c r="M123" s="20" t="str">
        <f>IFERROR(Query1[[#This Row],[Completed]],"")</f>
        <v/>
      </c>
      <c r="N123" s="19" t="str">
        <f>IFERROR(Query1[[#This Row],[KPI_1 breached]],"")</f>
        <v/>
      </c>
      <c r="O123" s="19" t="str">
        <f>IFERROR(Query1[[#This Row],[KPI_2 breached]],"")</f>
        <v/>
      </c>
      <c r="P123" s="21" t="str">
        <f>IFERROR(Query1[[#This Row],[Source.Name]],"")</f>
        <v/>
      </c>
    </row>
    <row r="124" spans="1:16" x14ac:dyDescent="0.3">
      <c r="A124" s="15" t="str">
        <f>IFERROR(Query1[[#This Row],[Project Manager]],"")</f>
        <v/>
      </c>
      <c r="B124" s="15" t="str">
        <f>IFERROR(Query1[[#This Row],[Engagement Name]],"")</f>
        <v/>
      </c>
      <c r="C124" s="15" t="str">
        <f>IFERROR(Query1[[#This Row],[Track Name]],"")</f>
        <v/>
      </c>
      <c r="D124" s="15" t="str">
        <f>IFERROR(Query1[[#This Row],[Phase]],"")</f>
        <v/>
      </c>
      <c r="E124" s="16" t="str">
        <f>IFERROR(Query1[[#This Row],[RAG]],"")</f>
        <v/>
      </c>
      <c r="F124" s="17" t="str">
        <f>IFERROR(Query1[[#This Row],[Handover due date]],"")</f>
        <v/>
      </c>
      <c r="G124" s="18" t="str">
        <f t="shared" si="4"/>
        <v/>
      </c>
      <c r="H124" s="33" t="str">
        <f t="shared" ca="1" si="5"/>
        <v xml:space="preserve"> </v>
      </c>
      <c r="I124" s="19" t="str">
        <f>IFERROR(Query1[[#This Row],[Handover completed]],"")</f>
        <v/>
      </c>
      <c r="J124" s="19" t="str">
        <f>IFERROR(Query1[[#This Row],[Total checks]],"")</f>
        <v/>
      </c>
      <c r="K124" s="19" t="str">
        <f>IFERROR(Query1[[#This Row],[Total Critical Checks]],"")</f>
        <v/>
      </c>
      <c r="L124" s="19" t="str">
        <f>IFERROR(Query1[[#This Row],[Completed Critical Checks]],"")</f>
        <v/>
      </c>
      <c r="M124" s="20" t="str">
        <f>IFERROR(Query1[[#This Row],[Completed]],"")</f>
        <v/>
      </c>
      <c r="N124" s="19" t="str">
        <f>IFERROR(Query1[[#This Row],[KPI_1 breached]],"")</f>
        <v/>
      </c>
      <c r="O124" s="19" t="str">
        <f>IFERROR(Query1[[#This Row],[KPI_2 breached]],"")</f>
        <v/>
      </c>
      <c r="P124" s="21" t="str">
        <f>IFERROR(Query1[[#This Row],[Source.Name]],"")</f>
        <v/>
      </c>
    </row>
    <row r="125" spans="1:16" x14ac:dyDescent="0.3">
      <c r="A125" s="15" t="str">
        <f>IFERROR(Query1[[#This Row],[Project Manager]],"")</f>
        <v/>
      </c>
      <c r="B125" s="15" t="str">
        <f>IFERROR(Query1[[#This Row],[Engagement Name]],"")</f>
        <v/>
      </c>
      <c r="C125" s="15" t="str">
        <f>IFERROR(Query1[[#This Row],[Track Name]],"")</f>
        <v/>
      </c>
      <c r="D125" s="15" t="str">
        <f>IFERROR(Query1[[#This Row],[Phase]],"")</f>
        <v/>
      </c>
      <c r="E125" s="16" t="str">
        <f>IFERROR(Query1[[#This Row],[RAG]],"")</f>
        <v/>
      </c>
      <c r="F125" s="17" t="str">
        <f>IFERROR(Query1[[#This Row],[Handover due date]],"")</f>
        <v/>
      </c>
      <c r="G125" s="18" t="str">
        <f t="shared" si="4"/>
        <v/>
      </c>
      <c r="H125" s="33" t="str">
        <f t="shared" ca="1" si="5"/>
        <v xml:space="preserve"> </v>
      </c>
      <c r="I125" s="19" t="str">
        <f>IFERROR(Query1[[#This Row],[Handover completed]],"")</f>
        <v/>
      </c>
      <c r="J125" s="19" t="str">
        <f>IFERROR(Query1[[#This Row],[Total checks]],"")</f>
        <v/>
      </c>
      <c r="K125" s="19" t="str">
        <f>IFERROR(Query1[[#This Row],[Total Critical Checks]],"")</f>
        <v/>
      </c>
      <c r="L125" s="19" t="str">
        <f>IFERROR(Query1[[#This Row],[Completed Critical Checks]],"")</f>
        <v/>
      </c>
      <c r="M125" s="20" t="str">
        <f>IFERROR(Query1[[#This Row],[Completed]],"")</f>
        <v/>
      </c>
      <c r="N125" s="19" t="str">
        <f>IFERROR(Query1[[#This Row],[KPI_1 breached]],"")</f>
        <v/>
      </c>
      <c r="O125" s="19" t="str">
        <f>IFERROR(Query1[[#This Row],[KPI_2 breached]],"")</f>
        <v/>
      </c>
      <c r="P125" s="21" t="str">
        <f>IFERROR(Query1[[#This Row],[Source.Name]],"")</f>
        <v/>
      </c>
    </row>
    <row r="126" spans="1:16" x14ac:dyDescent="0.3">
      <c r="A126" s="15" t="str">
        <f>IFERROR(Query1[[#This Row],[Project Manager]],"")</f>
        <v/>
      </c>
      <c r="B126" s="15" t="str">
        <f>IFERROR(Query1[[#This Row],[Engagement Name]],"")</f>
        <v/>
      </c>
      <c r="C126" s="15" t="str">
        <f>IFERROR(Query1[[#This Row],[Track Name]],"")</f>
        <v/>
      </c>
      <c r="D126" s="15" t="str">
        <f>IFERROR(Query1[[#This Row],[Phase]],"")</f>
        <v/>
      </c>
      <c r="E126" s="16" t="str">
        <f>IFERROR(Query1[[#This Row],[RAG]],"")</f>
        <v/>
      </c>
      <c r="F126" s="17" t="str">
        <f>IFERROR(Query1[[#This Row],[Handover due date]],"")</f>
        <v/>
      </c>
      <c r="G126" s="18" t="str">
        <f t="shared" si="4"/>
        <v/>
      </c>
      <c r="H126" s="33" t="str">
        <f t="shared" ca="1" si="5"/>
        <v xml:space="preserve"> </v>
      </c>
      <c r="I126" s="19" t="str">
        <f>IFERROR(Query1[[#This Row],[Handover completed]],"")</f>
        <v/>
      </c>
      <c r="J126" s="19" t="str">
        <f>IFERROR(Query1[[#This Row],[Total checks]],"")</f>
        <v/>
      </c>
      <c r="K126" s="19" t="str">
        <f>IFERROR(Query1[[#This Row],[Total Critical Checks]],"")</f>
        <v/>
      </c>
      <c r="L126" s="19" t="str">
        <f>IFERROR(Query1[[#This Row],[Completed Critical Checks]],"")</f>
        <v/>
      </c>
      <c r="M126" s="20" t="str">
        <f>IFERROR(Query1[[#This Row],[Completed]],"")</f>
        <v/>
      </c>
      <c r="N126" s="19" t="str">
        <f>IFERROR(Query1[[#This Row],[KPI_1 breached]],"")</f>
        <v/>
      </c>
      <c r="O126" s="19" t="str">
        <f>IFERROR(Query1[[#This Row],[KPI_2 breached]],"")</f>
        <v/>
      </c>
      <c r="P126" s="21" t="str">
        <f>IFERROR(Query1[[#This Row],[Source.Name]],"")</f>
        <v/>
      </c>
    </row>
    <row r="127" spans="1:16" x14ac:dyDescent="0.3">
      <c r="A127" s="15" t="str">
        <f>IFERROR(Query1[[#This Row],[Project Manager]],"")</f>
        <v/>
      </c>
      <c r="B127" s="15" t="str">
        <f>IFERROR(Query1[[#This Row],[Engagement Name]],"")</f>
        <v/>
      </c>
      <c r="C127" s="15" t="str">
        <f>IFERROR(Query1[[#This Row],[Track Name]],"")</f>
        <v/>
      </c>
      <c r="D127" s="15" t="str">
        <f>IFERROR(Query1[[#This Row],[Phase]],"")</f>
        <v/>
      </c>
      <c r="E127" s="16" t="str">
        <f>IFERROR(Query1[[#This Row],[RAG]],"")</f>
        <v/>
      </c>
      <c r="F127" s="17" t="str">
        <f>IFERROR(Query1[[#This Row],[Handover due date]],"")</f>
        <v/>
      </c>
      <c r="G127" s="18" t="str">
        <f t="shared" si="4"/>
        <v/>
      </c>
      <c r="H127" s="33" t="str">
        <f t="shared" ca="1" si="5"/>
        <v xml:space="preserve"> </v>
      </c>
      <c r="I127" s="19" t="str">
        <f>IFERROR(Query1[[#This Row],[Handover completed]],"")</f>
        <v/>
      </c>
      <c r="J127" s="19" t="str">
        <f>IFERROR(Query1[[#This Row],[Total checks]],"")</f>
        <v/>
      </c>
      <c r="K127" s="19" t="str">
        <f>IFERROR(Query1[[#This Row],[Total Critical Checks]],"")</f>
        <v/>
      </c>
      <c r="L127" s="19" t="str">
        <f>IFERROR(Query1[[#This Row],[Completed Critical Checks]],"")</f>
        <v/>
      </c>
      <c r="M127" s="20" t="str">
        <f>IFERROR(Query1[[#This Row],[Completed]],"")</f>
        <v/>
      </c>
      <c r="N127" s="19" t="str">
        <f>IFERROR(Query1[[#This Row],[KPI_1 breached]],"")</f>
        <v/>
      </c>
      <c r="O127" s="19" t="str">
        <f>IFERROR(Query1[[#This Row],[KPI_2 breached]],"")</f>
        <v/>
      </c>
      <c r="P127" s="21" t="str">
        <f>IFERROR(Query1[[#This Row],[Source.Name]],"")</f>
        <v/>
      </c>
    </row>
    <row r="128" spans="1:16" x14ac:dyDescent="0.3">
      <c r="A128" s="15" t="str">
        <f>IFERROR(Query1[[#This Row],[Project Manager]],"")</f>
        <v/>
      </c>
      <c r="B128" s="15" t="str">
        <f>IFERROR(Query1[[#This Row],[Engagement Name]],"")</f>
        <v/>
      </c>
      <c r="C128" s="15" t="str">
        <f>IFERROR(Query1[[#This Row],[Track Name]],"")</f>
        <v/>
      </c>
      <c r="D128" s="15" t="str">
        <f>IFERROR(Query1[[#This Row],[Phase]],"")</f>
        <v/>
      </c>
      <c r="E128" s="16" t="str">
        <f>IFERROR(Query1[[#This Row],[RAG]],"")</f>
        <v/>
      </c>
      <c r="F128" s="17" t="str">
        <f>IFERROR(Query1[[#This Row],[Handover due date]],"")</f>
        <v/>
      </c>
      <c r="G128" s="18" t="str">
        <f t="shared" si="4"/>
        <v/>
      </c>
      <c r="H128" s="33" t="str">
        <f t="shared" ca="1" si="5"/>
        <v xml:space="preserve"> </v>
      </c>
      <c r="I128" s="19" t="str">
        <f>IFERROR(Query1[[#This Row],[Handover completed]],"")</f>
        <v/>
      </c>
      <c r="J128" s="19" t="str">
        <f>IFERROR(Query1[[#This Row],[Total checks]],"")</f>
        <v/>
      </c>
      <c r="K128" s="19" t="str">
        <f>IFERROR(Query1[[#This Row],[Total Critical Checks]],"")</f>
        <v/>
      </c>
      <c r="L128" s="19" t="str">
        <f>IFERROR(Query1[[#This Row],[Completed Critical Checks]],"")</f>
        <v/>
      </c>
      <c r="M128" s="20" t="str">
        <f>IFERROR(Query1[[#This Row],[Completed]],"")</f>
        <v/>
      </c>
      <c r="N128" s="19" t="str">
        <f>IFERROR(Query1[[#This Row],[KPI_1 breached]],"")</f>
        <v/>
      </c>
      <c r="O128" s="19" t="str">
        <f>IFERROR(Query1[[#This Row],[KPI_2 breached]],"")</f>
        <v/>
      </c>
      <c r="P128" s="21" t="str">
        <f>IFERROR(Query1[[#This Row],[Source.Name]],"")</f>
        <v/>
      </c>
    </row>
    <row r="129" spans="1:16" x14ac:dyDescent="0.3">
      <c r="A129" s="15" t="str">
        <f>IFERROR(Query1[[#This Row],[Project Manager]],"")</f>
        <v/>
      </c>
      <c r="B129" s="15" t="str">
        <f>IFERROR(Query1[[#This Row],[Engagement Name]],"")</f>
        <v/>
      </c>
      <c r="C129" s="15" t="str">
        <f>IFERROR(Query1[[#This Row],[Track Name]],"")</f>
        <v/>
      </c>
      <c r="D129" s="15" t="str">
        <f>IFERROR(Query1[[#This Row],[Phase]],"")</f>
        <v/>
      </c>
      <c r="E129" s="16" t="str">
        <f>IFERROR(Query1[[#This Row],[RAG]],"")</f>
        <v/>
      </c>
      <c r="F129" s="17" t="str">
        <f>IFERROR(Query1[[#This Row],[Handover due date]],"")</f>
        <v/>
      </c>
      <c r="G129" s="18" t="str">
        <f t="shared" si="4"/>
        <v/>
      </c>
      <c r="H129" s="33" t="str">
        <f t="shared" ca="1" si="5"/>
        <v xml:space="preserve"> </v>
      </c>
      <c r="I129" s="19" t="str">
        <f>IFERROR(Query1[[#This Row],[Handover completed]],"")</f>
        <v/>
      </c>
      <c r="J129" s="19" t="str">
        <f>IFERROR(Query1[[#This Row],[Total checks]],"")</f>
        <v/>
      </c>
      <c r="K129" s="19" t="str">
        <f>IFERROR(Query1[[#This Row],[Total Critical Checks]],"")</f>
        <v/>
      </c>
      <c r="L129" s="19" t="str">
        <f>IFERROR(Query1[[#This Row],[Completed Critical Checks]],"")</f>
        <v/>
      </c>
      <c r="M129" s="20" t="str">
        <f>IFERROR(Query1[[#This Row],[Completed]],"")</f>
        <v/>
      </c>
      <c r="N129" s="19" t="str">
        <f>IFERROR(Query1[[#This Row],[KPI_1 breached]],"")</f>
        <v/>
      </c>
      <c r="O129" s="19" t="str">
        <f>IFERROR(Query1[[#This Row],[KPI_2 breached]],"")</f>
        <v/>
      </c>
      <c r="P129" s="21" t="str">
        <f>IFERROR(Query1[[#This Row],[Source.Name]],"")</f>
        <v/>
      </c>
    </row>
    <row r="130" spans="1:16" x14ac:dyDescent="0.3">
      <c r="A130" s="15" t="str">
        <f>IFERROR(Query1[[#This Row],[Project Manager]],"")</f>
        <v/>
      </c>
      <c r="B130" s="15" t="str">
        <f>IFERROR(Query1[[#This Row],[Engagement Name]],"")</f>
        <v/>
      </c>
      <c r="C130" s="15" t="str">
        <f>IFERROR(Query1[[#This Row],[Track Name]],"")</f>
        <v/>
      </c>
      <c r="D130" s="15" t="str">
        <f>IFERROR(Query1[[#This Row],[Phase]],"")</f>
        <v/>
      </c>
      <c r="E130" s="16" t="str">
        <f>IFERROR(Query1[[#This Row],[RAG]],"")</f>
        <v/>
      </c>
      <c r="F130" s="17" t="str">
        <f>IFERROR(Query1[[#This Row],[Handover due date]],"")</f>
        <v/>
      </c>
      <c r="G130" s="18" t="str">
        <f t="shared" si="4"/>
        <v/>
      </c>
      <c r="H130" s="33" t="str">
        <f t="shared" ref="H130:H161" ca="1" si="6">IF(G130&lt;14,_xlfn.TEXTJOIN(" ",,"Will be breached in",ABS(TODAY()-F130),"days")," ")</f>
        <v xml:space="preserve"> </v>
      </c>
      <c r="I130" s="19" t="str">
        <f>IFERROR(Query1[[#This Row],[Handover completed]],"")</f>
        <v/>
      </c>
      <c r="J130" s="19" t="str">
        <f>IFERROR(Query1[[#This Row],[Total checks]],"")</f>
        <v/>
      </c>
      <c r="K130" s="19" t="str">
        <f>IFERROR(Query1[[#This Row],[Total Critical Checks]],"")</f>
        <v/>
      </c>
      <c r="L130" s="19" t="str">
        <f>IFERROR(Query1[[#This Row],[Completed Critical Checks]],"")</f>
        <v/>
      </c>
      <c r="M130" s="20" t="str">
        <f>IFERROR(Query1[[#This Row],[Completed]],"")</f>
        <v/>
      </c>
      <c r="N130" s="19" t="str">
        <f>IFERROR(Query1[[#This Row],[KPI_1 breached]],"")</f>
        <v/>
      </c>
      <c r="O130" s="19" t="str">
        <f>IFERROR(Query1[[#This Row],[KPI_2 breached]],"")</f>
        <v/>
      </c>
      <c r="P130" s="21" t="str">
        <f>IFERROR(Query1[[#This Row],[Source.Name]],"")</f>
        <v/>
      </c>
    </row>
    <row r="131" spans="1:16" x14ac:dyDescent="0.3">
      <c r="A131" s="15" t="str">
        <f>IFERROR(Query1[[#This Row],[Project Manager]],"")</f>
        <v/>
      </c>
      <c r="B131" s="15" t="str">
        <f>IFERROR(Query1[[#This Row],[Engagement Name]],"")</f>
        <v/>
      </c>
      <c r="C131" s="15" t="str">
        <f>IFERROR(Query1[[#This Row],[Track Name]],"")</f>
        <v/>
      </c>
      <c r="D131" s="15" t="str">
        <f>IFERROR(Query1[[#This Row],[Phase]],"")</f>
        <v/>
      </c>
      <c r="E131" s="16" t="str">
        <f>IFERROR(Query1[[#This Row],[RAG]],"")</f>
        <v/>
      </c>
      <c r="F131" s="17" t="str">
        <f>IFERROR(Query1[[#This Row],[Handover due date]],"")</f>
        <v/>
      </c>
      <c r="G131" s="18" t="str">
        <f t="shared" ref="G131:G184" si="7">IF(F131="","",
IF(D131="Cancelled","Cancelled",
IF(F131=0,"Undefined",
IFERROR(
IF(M131&gt;80%,"Completed",
ABS(
_xlfn.LET(_xlpm.varToday,$T$1,
IF(ISTEXT(F131)=TRUE,"",
IF(F131&lt;=_xlpm.varToday,"",_xlpm.varToday-F131))))),
"Breached"))))</f>
        <v/>
      </c>
      <c r="H131" s="33" t="str">
        <f t="shared" ca="1" si="6"/>
        <v xml:space="preserve"> </v>
      </c>
      <c r="I131" s="19" t="str">
        <f>IFERROR(Query1[[#This Row],[Handover completed]],"")</f>
        <v/>
      </c>
      <c r="J131" s="19" t="str">
        <f>IFERROR(Query1[[#This Row],[Total checks]],"")</f>
        <v/>
      </c>
      <c r="K131" s="19" t="str">
        <f>IFERROR(Query1[[#This Row],[Total Critical Checks]],"")</f>
        <v/>
      </c>
      <c r="L131" s="19" t="str">
        <f>IFERROR(Query1[[#This Row],[Completed Critical Checks]],"")</f>
        <v/>
      </c>
      <c r="M131" s="20" t="str">
        <f>IFERROR(Query1[[#This Row],[Completed]],"")</f>
        <v/>
      </c>
      <c r="N131" s="19" t="str">
        <f>IFERROR(Query1[[#This Row],[KPI_1 breached]],"")</f>
        <v/>
      </c>
      <c r="O131" s="19" t="str">
        <f>IFERROR(Query1[[#This Row],[KPI_2 breached]],"")</f>
        <v/>
      </c>
      <c r="P131" s="21" t="str">
        <f>IFERROR(Query1[[#This Row],[Source.Name]],"")</f>
        <v/>
      </c>
    </row>
    <row r="132" spans="1:16" x14ac:dyDescent="0.3">
      <c r="A132" s="15" t="str">
        <f>IFERROR(Query1[[#This Row],[Project Manager]],"")</f>
        <v/>
      </c>
      <c r="B132" s="15" t="str">
        <f>IFERROR(Query1[[#This Row],[Engagement Name]],"")</f>
        <v/>
      </c>
      <c r="C132" s="15" t="str">
        <f>IFERROR(Query1[[#This Row],[Track Name]],"")</f>
        <v/>
      </c>
      <c r="D132" s="15" t="str">
        <f>IFERROR(Query1[[#This Row],[Phase]],"")</f>
        <v/>
      </c>
      <c r="E132" s="16" t="str">
        <f>IFERROR(Query1[[#This Row],[RAG]],"")</f>
        <v/>
      </c>
      <c r="F132" s="17" t="str">
        <f>IFERROR(Query1[[#This Row],[Handover due date]],"")</f>
        <v/>
      </c>
      <c r="G132" s="18" t="str">
        <f t="shared" si="7"/>
        <v/>
      </c>
      <c r="H132" s="33" t="str">
        <f t="shared" ca="1" si="6"/>
        <v xml:space="preserve"> </v>
      </c>
      <c r="I132" s="19" t="str">
        <f>IFERROR(Query1[[#This Row],[Handover completed]],"")</f>
        <v/>
      </c>
      <c r="J132" s="19" t="str">
        <f>IFERROR(Query1[[#This Row],[Total checks]],"")</f>
        <v/>
      </c>
      <c r="K132" s="19" t="str">
        <f>IFERROR(Query1[[#This Row],[Total Critical Checks]],"")</f>
        <v/>
      </c>
      <c r="L132" s="19" t="str">
        <f>IFERROR(Query1[[#This Row],[Completed Critical Checks]],"")</f>
        <v/>
      </c>
      <c r="M132" s="20" t="str">
        <f>IFERROR(Query1[[#This Row],[Completed]],"")</f>
        <v/>
      </c>
      <c r="N132" s="19" t="str">
        <f>IFERROR(Query1[[#This Row],[KPI_1 breached]],"")</f>
        <v/>
      </c>
      <c r="O132" s="19" t="str">
        <f>IFERROR(Query1[[#This Row],[KPI_2 breached]],"")</f>
        <v/>
      </c>
      <c r="P132" s="21" t="str">
        <f>IFERROR(Query1[[#This Row],[Source.Name]],"")</f>
        <v/>
      </c>
    </row>
    <row r="133" spans="1:16" x14ac:dyDescent="0.3">
      <c r="A133" s="15" t="str">
        <f>IFERROR(Query1[[#This Row],[Project Manager]],"")</f>
        <v/>
      </c>
      <c r="B133" s="15" t="str">
        <f>IFERROR(Query1[[#This Row],[Engagement Name]],"")</f>
        <v/>
      </c>
      <c r="C133" s="15" t="str">
        <f>IFERROR(Query1[[#This Row],[Track Name]],"")</f>
        <v/>
      </c>
      <c r="D133" s="15" t="str">
        <f>IFERROR(Query1[[#This Row],[Phase]],"")</f>
        <v/>
      </c>
      <c r="E133" s="16" t="str">
        <f>IFERROR(Query1[[#This Row],[RAG]],"")</f>
        <v/>
      </c>
      <c r="F133" s="17" t="str">
        <f>IFERROR(Query1[[#This Row],[Handover due date]],"")</f>
        <v/>
      </c>
      <c r="G133" s="18" t="str">
        <f t="shared" si="7"/>
        <v/>
      </c>
      <c r="H133" s="33" t="str">
        <f t="shared" ca="1" si="6"/>
        <v xml:space="preserve"> </v>
      </c>
      <c r="I133" s="19" t="str">
        <f>IFERROR(Query1[[#This Row],[Handover completed]],"")</f>
        <v/>
      </c>
      <c r="J133" s="19" t="str">
        <f>IFERROR(Query1[[#This Row],[Total checks]],"")</f>
        <v/>
      </c>
      <c r="K133" s="19" t="str">
        <f>IFERROR(Query1[[#This Row],[Total Critical Checks]],"")</f>
        <v/>
      </c>
      <c r="L133" s="19" t="str">
        <f>IFERROR(Query1[[#This Row],[Completed Critical Checks]],"")</f>
        <v/>
      </c>
      <c r="M133" s="20" t="str">
        <f>IFERROR(Query1[[#This Row],[Completed]],"")</f>
        <v/>
      </c>
      <c r="N133" s="19" t="str">
        <f>IFERROR(Query1[[#This Row],[KPI_1 breached]],"")</f>
        <v/>
      </c>
      <c r="O133" s="19" t="str">
        <f>IFERROR(Query1[[#This Row],[KPI_2 breached]],"")</f>
        <v/>
      </c>
      <c r="P133" s="21" t="str">
        <f>IFERROR(Query1[[#This Row],[Source.Name]],"")</f>
        <v/>
      </c>
    </row>
    <row r="134" spans="1:16" x14ac:dyDescent="0.3">
      <c r="A134" s="15" t="str">
        <f>IFERROR(Query1[[#This Row],[Project Manager]],"")</f>
        <v/>
      </c>
      <c r="B134" s="15" t="str">
        <f>IFERROR(Query1[[#This Row],[Engagement Name]],"")</f>
        <v/>
      </c>
      <c r="C134" s="15" t="str">
        <f>IFERROR(Query1[[#This Row],[Track Name]],"")</f>
        <v/>
      </c>
      <c r="D134" s="15" t="str">
        <f>IFERROR(Query1[[#This Row],[Phase]],"")</f>
        <v/>
      </c>
      <c r="E134" s="16" t="str">
        <f>IFERROR(Query1[[#This Row],[RAG]],"")</f>
        <v/>
      </c>
      <c r="F134" s="17" t="str">
        <f>IFERROR(Query1[[#This Row],[Handover due date]],"")</f>
        <v/>
      </c>
      <c r="G134" s="18" t="str">
        <f t="shared" si="7"/>
        <v/>
      </c>
      <c r="H134" s="33" t="str">
        <f t="shared" ca="1" si="6"/>
        <v xml:space="preserve"> </v>
      </c>
      <c r="I134" s="19" t="str">
        <f>IFERROR(Query1[[#This Row],[Handover completed]],"")</f>
        <v/>
      </c>
      <c r="J134" s="19" t="str">
        <f>IFERROR(Query1[[#This Row],[Total checks]],"")</f>
        <v/>
      </c>
      <c r="K134" s="19" t="str">
        <f>IFERROR(Query1[[#This Row],[Total Critical Checks]],"")</f>
        <v/>
      </c>
      <c r="L134" s="19" t="str">
        <f>IFERROR(Query1[[#This Row],[Completed Critical Checks]],"")</f>
        <v/>
      </c>
      <c r="M134" s="20" t="str">
        <f>IFERROR(Query1[[#This Row],[Completed]],"")</f>
        <v/>
      </c>
      <c r="N134" s="19" t="str">
        <f>IFERROR(Query1[[#This Row],[KPI_1 breached]],"")</f>
        <v/>
      </c>
      <c r="O134" s="19" t="str">
        <f>IFERROR(Query1[[#This Row],[KPI_2 breached]],"")</f>
        <v/>
      </c>
      <c r="P134" s="21" t="str">
        <f>IFERROR(Query1[[#This Row],[Source.Name]],"")</f>
        <v/>
      </c>
    </row>
    <row r="135" spans="1:16" x14ac:dyDescent="0.3">
      <c r="A135" s="15" t="str">
        <f>IFERROR(Query1[[#This Row],[Project Manager]],"")</f>
        <v/>
      </c>
      <c r="B135" s="15" t="str">
        <f>IFERROR(Query1[[#This Row],[Engagement Name]],"")</f>
        <v/>
      </c>
      <c r="C135" s="15" t="str">
        <f>IFERROR(Query1[[#This Row],[Track Name]],"")</f>
        <v/>
      </c>
      <c r="D135" s="15" t="str">
        <f>IFERROR(Query1[[#This Row],[Phase]],"")</f>
        <v/>
      </c>
      <c r="E135" s="16" t="str">
        <f>IFERROR(Query1[[#This Row],[RAG]],"")</f>
        <v/>
      </c>
      <c r="F135" s="17" t="str">
        <f>IFERROR(Query1[[#This Row],[Handover due date]],"")</f>
        <v/>
      </c>
      <c r="G135" s="18" t="str">
        <f t="shared" si="7"/>
        <v/>
      </c>
      <c r="H135" s="33" t="str">
        <f t="shared" ca="1" si="6"/>
        <v xml:space="preserve"> </v>
      </c>
      <c r="I135" s="19" t="str">
        <f>IFERROR(Query1[[#This Row],[Handover completed]],"")</f>
        <v/>
      </c>
      <c r="J135" s="19" t="str">
        <f>IFERROR(Query1[[#This Row],[Total checks]],"")</f>
        <v/>
      </c>
      <c r="K135" s="19" t="str">
        <f>IFERROR(Query1[[#This Row],[Total Critical Checks]],"")</f>
        <v/>
      </c>
      <c r="L135" s="19" t="str">
        <f>IFERROR(Query1[[#This Row],[Completed Critical Checks]],"")</f>
        <v/>
      </c>
      <c r="M135" s="20" t="str">
        <f>IFERROR(Query1[[#This Row],[Completed]],"")</f>
        <v/>
      </c>
      <c r="N135" s="19" t="str">
        <f>IFERROR(Query1[[#This Row],[KPI_1 breached]],"")</f>
        <v/>
      </c>
      <c r="O135" s="19" t="str">
        <f>IFERROR(Query1[[#This Row],[KPI_2 breached]],"")</f>
        <v/>
      </c>
      <c r="P135" s="21" t="str">
        <f>IFERROR(Query1[[#This Row],[Source.Name]],"")</f>
        <v/>
      </c>
    </row>
    <row r="136" spans="1:16" x14ac:dyDescent="0.3">
      <c r="A136" s="15" t="str">
        <f>IFERROR(Query1[[#This Row],[Project Manager]],"")</f>
        <v/>
      </c>
      <c r="B136" s="15" t="str">
        <f>IFERROR(Query1[[#This Row],[Engagement Name]],"")</f>
        <v/>
      </c>
      <c r="C136" s="15" t="str">
        <f>IFERROR(Query1[[#This Row],[Track Name]],"")</f>
        <v/>
      </c>
      <c r="D136" s="15" t="str">
        <f>IFERROR(Query1[[#This Row],[Phase]],"")</f>
        <v/>
      </c>
      <c r="E136" s="16" t="str">
        <f>IFERROR(Query1[[#This Row],[RAG]],"")</f>
        <v/>
      </c>
      <c r="F136" s="17" t="str">
        <f>IFERROR(Query1[[#This Row],[Handover due date]],"")</f>
        <v/>
      </c>
      <c r="G136" s="18" t="str">
        <f t="shared" si="7"/>
        <v/>
      </c>
      <c r="H136" s="33" t="str">
        <f t="shared" ca="1" si="6"/>
        <v xml:space="preserve"> </v>
      </c>
      <c r="I136" s="19" t="str">
        <f>IFERROR(Query1[[#This Row],[Handover completed]],"")</f>
        <v/>
      </c>
      <c r="J136" s="19" t="str">
        <f>IFERROR(Query1[[#This Row],[Total checks]],"")</f>
        <v/>
      </c>
      <c r="K136" s="19" t="str">
        <f>IFERROR(Query1[[#This Row],[Total Critical Checks]],"")</f>
        <v/>
      </c>
      <c r="L136" s="19" t="str">
        <f>IFERROR(Query1[[#This Row],[Completed Critical Checks]],"")</f>
        <v/>
      </c>
      <c r="M136" s="20" t="str">
        <f>IFERROR(Query1[[#This Row],[Completed]],"")</f>
        <v/>
      </c>
      <c r="N136" s="19" t="str">
        <f>IFERROR(Query1[[#This Row],[KPI_1 breached]],"")</f>
        <v/>
      </c>
      <c r="O136" s="19" t="str">
        <f>IFERROR(Query1[[#This Row],[KPI_2 breached]],"")</f>
        <v/>
      </c>
      <c r="P136" s="21" t="str">
        <f>IFERROR(Query1[[#This Row],[Source.Name]],"")</f>
        <v/>
      </c>
    </row>
    <row r="137" spans="1:16" x14ac:dyDescent="0.3">
      <c r="A137" s="15" t="str">
        <f>IFERROR(Query1[[#This Row],[Project Manager]],"")</f>
        <v/>
      </c>
      <c r="B137" s="15" t="str">
        <f>IFERROR(Query1[[#This Row],[Engagement Name]],"")</f>
        <v/>
      </c>
      <c r="C137" s="15" t="str">
        <f>IFERROR(Query1[[#This Row],[Track Name]],"")</f>
        <v/>
      </c>
      <c r="D137" s="15" t="str">
        <f>IFERROR(Query1[[#This Row],[Phase]],"")</f>
        <v/>
      </c>
      <c r="E137" s="16" t="str">
        <f>IFERROR(Query1[[#This Row],[RAG]],"")</f>
        <v/>
      </c>
      <c r="F137" s="17" t="str">
        <f>IFERROR(Query1[[#This Row],[Handover due date]],"")</f>
        <v/>
      </c>
      <c r="G137" s="18" t="str">
        <f t="shared" si="7"/>
        <v/>
      </c>
      <c r="H137" s="33" t="str">
        <f t="shared" ca="1" si="6"/>
        <v xml:space="preserve"> </v>
      </c>
      <c r="I137" s="19" t="str">
        <f>IFERROR(Query1[[#This Row],[Handover completed]],"")</f>
        <v/>
      </c>
      <c r="J137" s="19" t="str">
        <f>IFERROR(Query1[[#This Row],[Total checks]],"")</f>
        <v/>
      </c>
      <c r="K137" s="19" t="str">
        <f>IFERROR(Query1[[#This Row],[Total Critical Checks]],"")</f>
        <v/>
      </c>
      <c r="L137" s="19" t="str">
        <f>IFERROR(Query1[[#This Row],[Completed Critical Checks]],"")</f>
        <v/>
      </c>
      <c r="M137" s="20" t="str">
        <f>IFERROR(Query1[[#This Row],[Completed]],"")</f>
        <v/>
      </c>
      <c r="N137" s="19" t="str">
        <f>IFERROR(Query1[[#This Row],[KPI_1 breached]],"")</f>
        <v/>
      </c>
      <c r="O137" s="19" t="str">
        <f>IFERROR(Query1[[#This Row],[KPI_2 breached]],"")</f>
        <v/>
      </c>
      <c r="P137" s="21" t="str">
        <f>IFERROR(Query1[[#This Row],[Source.Name]],"")</f>
        <v/>
      </c>
    </row>
    <row r="138" spans="1:16" x14ac:dyDescent="0.3">
      <c r="A138" s="15" t="str">
        <f>IFERROR(Query1[[#This Row],[Project Manager]],"")</f>
        <v/>
      </c>
      <c r="B138" s="15" t="str">
        <f>IFERROR(Query1[[#This Row],[Engagement Name]],"")</f>
        <v/>
      </c>
      <c r="C138" s="15" t="str">
        <f>IFERROR(Query1[[#This Row],[Track Name]],"")</f>
        <v/>
      </c>
      <c r="D138" s="15" t="str">
        <f>IFERROR(Query1[[#This Row],[Phase]],"")</f>
        <v/>
      </c>
      <c r="E138" s="16" t="str">
        <f>IFERROR(Query1[[#This Row],[RAG]],"")</f>
        <v/>
      </c>
      <c r="F138" s="17" t="str">
        <f>IFERROR(Query1[[#This Row],[Handover due date]],"")</f>
        <v/>
      </c>
      <c r="G138" s="18" t="str">
        <f t="shared" si="7"/>
        <v/>
      </c>
      <c r="H138" s="33" t="str">
        <f t="shared" ca="1" si="6"/>
        <v xml:space="preserve"> </v>
      </c>
      <c r="I138" s="19" t="str">
        <f>IFERROR(Query1[[#This Row],[Handover completed]],"")</f>
        <v/>
      </c>
      <c r="J138" s="19" t="str">
        <f>IFERROR(Query1[[#This Row],[Total checks]],"")</f>
        <v/>
      </c>
      <c r="K138" s="19" t="str">
        <f>IFERROR(Query1[[#This Row],[Total Critical Checks]],"")</f>
        <v/>
      </c>
      <c r="L138" s="19" t="str">
        <f>IFERROR(Query1[[#This Row],[Completed Critical Checks]],"")</f>
        <v/>
      </c>
      <c r="M138" s="20" t="str">
        <f>IFERROR(Query1[[#This Row],[Completed]],"")</f>
        <v/>
      </c>
      <c r="N138" s="19" t="str">
        <f>IFERROR(Query1[[#This Row],[KPI_1 breached]],"")</f>
        <v/>
      </c>
      <c r="O138" s="19" t="str">
        <f>IFERROR(Query1[[#This Row],[KPI_2 breached]],"")</f>
        <v/>
      </c>
      <c r="P138" s="21" t="str">
        <f>IFERROR(Query1[[#This Row],[Source.Name]],"")</f>
        <v/>
      </c>
    </row>
    <row r="139" spans="1:16" x14ac:dyDescent="0.3">
      <c r="A139" s="15" t="str">
        <f>IFERROR(Query1[[#This Row],[Project Manager]],"")</f>
        <v/>
      </c>
      <c r="B139" s="15" t="str">
        <f>IFERROR(Query1[[#This Row],[Engagement Name]],"")</f>
        <v/>
      </c>
      <c r="C139" s="15" t="str">
        <f>IFERROR(Query1[[#This Row],[Track Name]],"")</f>
        <v/>
      </c>
      <c r="D139" s="15" t="str">
        <f>IFERROR(Query1[[#This Row],[Phase]],"")</f>
        <v/>
      </c>
      <c r="E139" s="16" t="str">
        <f>IFERROR(Query1[[#This Row],[RAG]],"")</f>
        <v/>
      </c>
      <c r="F139" s="17" t="str">
        <f>IFERROR(Query1[[#This Row],[Handover due date]],"")</f>
        <v/>
      </c>
      <c r="G139" s="18" t="str">
        <f t="shared" si="7"/>
        <v/>
      </c>
      <c r="H139" s="33" t="str">
        <f t="shared" ca="1" si="6"/>
        <v xml:space="preserve"> </v>
      </c>
      <c r="I139" s="19" t="str">
        <f>IFERROR(Query1[[#This Row],[Handover completed]],"")</f>
        <v/>
      </c>
      <c r="J139" s="19" t="str">
        <f>IFERROR(Query1[[#This Row],[Total checks]],"")</f>
        <v/>
      </c>
      <c r="K139" s="19" t="str">
        <f>IFERROR(Query1[[#This Row],[Total Critical Checks]],"")</f>
        <v/>
      </c>
      <c r="L139" s="19" t="str">
        <f>IFERROR(Query1[[#This Row],[Completed Critical Checks]],"")</f>
        <v/>
      </c>
      <c r="M139" s="20" t="str">
        <f>IFERROR(Query1[[#This Row],[Completed]],"")</f>
        <v/>
      </c>
      <c r="N139" s="19" t="str">
        <f>IFERROR(Query1[[#This Row],[KPI_1 breached]],"")</f>
        <v/>
      </c>
      <c r="O139" s="19" t="str">
        <f>IFERROR(Query1[[#This Row],[KPI_2 breached]],"")</f>
        <v/>
      </c>
      <c r="P139" s="21" t="str">
        <f>IFERROR(Query1[[#This Row],[Source.Name]],"")</f>
        <v/>
      </c>
    </row>
    <row r="140" spans="1:16" x14ac:dyDescent="0.3">
      <c r="A140" s="15" t="str">
        <f>IFERROR(Query1[[#This Row],[Project Manager]],"")</f>
        <v/>
      </c>
      <c r="B140" s="15" t="str">
        <f>IFERROR(Query1[[#This Row],[Engagement Name]],"")</f>
        <v/>
      </c>
      <c r="C140" s="15" t="str">
        <f>IFERROR(Query1[[#This Row],[Track Name]],"")</f>
        <v/>
      </c>
      <c r="D140" s="15" t="str">
        <f>IFERROR(Query1[[#This Row],[Phase]],"")</f>
        <v/>
      </c>
      <c r="E140" s="16" t="str">
        <f>IFERROR(Query1[[#This Row],[RAG]],"")</f>
        <v/>
      </c>
      <c r="F140" s="17" t="str">
        <f>IFERROR(Query1[[#This Row],[Handover due date]],"")</f>
        <v/>
      </c>
      <c r="G140" s="18" t="str">
        <f t="shared" si="7"/>
        <v/>
      </c>
      <c r="H140" s="33" t="str">
        <f t="shared" ca="1" si="6"/>
        <v xml:space="preserve"> </v>
      </c>
      <c r="I140" s="19" t="str">
        <f>IFERROR(Query1[[#This Row],[Handover completed]],"")</f>
        <v/>
      </c>
      <c r="J140" s="19" t="str">
        <f>IFERROR(Query1[[#This Row],[Total checks]],"")</f>
        <v/>
      </c>
      <c r="K140" s="19" t="str">
        <f>IFERROR(Query1[[#This Row],[Total Critical Checks]],"")</f>
        <v/>
      </c>
      <c r="L140" s="19" t="str">
        <f>IFERROR(Query1[[#This Row],[Completed Critical Checks]],"")</f>
        <v/>
      </c>
      <c r="M140" s="20" t="str">
        <f>IFERROR(Query1[[#This Row],[Completed]],"")</f>
        <v/>
      </c>
      <c r="N140" s="19" t="str">
        <f>IFERROR(Query1[[#This Row],[KPI_1 breached]],"")</f>
        <v/>
      </c>
      <c r="O140" s="19" t="str">
        <f>IFERROR(Query1[[#This Row],[KPI_2 breached]],"")</f>
        <v/>
      </c>
      <c r="P140" s="21" t="str">
        <f>IFERROR(Query1[[#This Row],[Source.Name]],"")</f>
        <v/>
      </c>
    </row>
    <row r="141" spans="1:16" x14ac:dyDescent="0.3">
      <c r="A141" s="15" t="str">
        <f>IFERROR(Query1[[#This Row],[Project Manager]],"")</f>
        <v/>
      </c>
      <c r="B141" s="15" t="str">
        <f>IFERROR(Query1[[#This Row],[Engagement Name]],"")</f>
        <v/>
      </c>
      <c r="C141" s="15" t="str">
        <f>IFERROR(Query1[[#This Row],[Track Name]],"")</f>
        <v/>
      </c>
      <c r="D141" s="15" t="str">
        <f>IFERROR(Query1[[#This Row],[Phase]],"")</f>
        <v/>
      </c>
      <c r="E141" s="16" t="str">
        <f>IFERROR(Query1[[#This Row],[RAG]],"")</f>
        <v/>
      </c>
      <c r="F141" s="17" t="str">
        <f>IFERROR(Query1[[#This Row],[Handover due date]],"")</f>
        <v/>
      </c>
      <c r="G141" s="18" t="str">
        <f t="shared" si="7"/>
        <v/>
      </c>
      <c r="H141" s="33" t="str">
        <f t="shared" ca="1" si="6"/>
        <v xml:space="preserve"> </v>
      </c>
      <c r="I141" s="19" t="str">
        <f>IFERROR(Query1[[#This Row],[Handover completed]],"")</f>
        <v/>
      </c>
      <c r="J141" s="19" t="str">
        <f>IFERROR(Query1[[#This Row],[Total checks]],"")</f>
        <v/>
      </c>
      <c r="K141" s="19" t="str">
        <f>IFERROR(Query1[[#This Row],[Total Critical Checks]],"")</f>
        <v/>
      </c>
      <c r="L141" s="19" t="str">
        <f>IFERROR(Query1[[#This Row],[Completed Critical Checks]],"")</f>
        <v/>
      </c>
      <c r="M141" s="20" t="str">
        <f>IFERROR(Query1[[#This Row],[Completed]],"")</f>
        <v/>
      </c>
      <c r="N141" s="19" t="str">
        <f>IFERROR(Query1[[#This Row],[KPI_1 breached]],"")</f>
        <v/>
      </c>
      <c r="O141" s="19" t="str">
        <f>IFERROR(Query1[[#This Row],[KPI_2 breached]],"")</f>
        <v/>
      </c>
      <c r="P141" s="21" t="str">
        <f>IFERROR(Query1[[#This Row],[Source.Name]],"")</f>
        <v/>
      </c>
    </row>
    <row r="142" spans="1:16" x14ac:dyDescent="0.3">
      <c r="A142" s="15" t="str">
        <f>IFERROR(Query1[[#This Row],[Project Manager]],"")</f>
        <v/>
      </c>
      <c r="B142" s="15" t="str">
        <f>IFERROR(Query1[[#This Row],[Engagement Name]],"")</f>
        <v/>
      </c>
      <c r="C142" s="15" t="str">
        <f>IFERROR(Query1[[#This Row],[Track Name]],"")</f>
        <v/>
      </c>
      <c r="D142" s="15" t="str">
        <f>IFERROR(Query1[[#This Row],[Phase]],"")</f>
        <v/>
      </c>
      <c r="E142" s="16" t="str">
        <f>IFERROR(Query1[[#This Row],[RAG]],"")</f>
        <v/>
      </c>
      <c r="F142" s="17" t="str">
        <f>IFERROR(Query1[[#This Row],[Handover due date]],"")</f>
        <v/>
      </c>
      <c r="G142" s="18" t="str">
        <f t="shared" si="7"/>
        <v/>
      </c>
      <c r="H142" s="33" t="str">
        <f t="shared" ca="1" si="6"/>
        <v xml:space="preserve"> </v>
      </c>
      <c r="I142" s="19" t="str">
        <f>IFERROR(Query1[[#This Row],[Handover completed]],"")</f>
        <v/>
      </c>
      <c r="J142" s="19" t="str">
        <f>IFERROR(Query1[[#This Row],[Total checks]],"")</f>
        <v/>
      </c>
      <c r="K142" s="19" t="str">
        <f>IFERROR(Query1[[#This Row],[Total Critical Checks]],"")</f>
        <v/>
      </c>
      <c r="L142" s="19" t="str">
        <f>IFERROR(Query1[[#This Row],[Completed Critical Checks]],"")</f>
        <v/>
      </c>
      <c r="M142" s="20" t="str">
        <f>IFERROR(Query1[[#This Row],[Completed]],"")</f>
        <v/>
      </c>
      <c r="N142" s="19" t="str">
        <f>IFERROR(Query1[[#This Row],[KPI_1 breached]],"")</f>
        <v/>
      </c>
      <c r="O142" s="19" t="str">
        <f>IFERROR(Query1[[#This Row],[KPI_2 breached]],"")</f>
        <v/>
      </c>
      <c r="P142" s="21" t="str">
        <f>IFERROR(Query1[[#This Row],[Source.Name]],"")</f>
        <v/>
      </c>
    </row>
    <row r="143" spans="1:16" x14ac:dyDescent="0.3">
      <c r="A143" s="15" t="str">
        <f>IFERROR(Query1[[#This Row],[Project Manager]],"")</f>
        <v/>
      </c>
      <c r="B143" s="15" t="str">
        <f>IFERROR(Query1[[#This Row],[Engagement Name]],"")</f>
        <v/>
      </c>
      <c r="C143" s="15" t="str">
        <f>IFERROR(Query1[[#This Row],[Track Name]],"")</f>
        <v/>
      </c>
      <c r="D143" s="15" t="str">
        <f>IFERROR(Query1[[#This Row],[Phase]],"")</f>
        <v/>
      </c>
      <c r="E143" s="16" t="str">
        <f>IFERROR(Query1[[#This Row],[RAG]],"")</f>
        <v/>
      </c>
      <c r="F143" s="17" t="str">
        <f>IFERROR(Query1[[#This Row],[Handover due date]],"")</f>
        <v/>
      </c>
      <c r="G143" s="18" t="str">
        <f t="shared" si="7"/>
        <v/>
      </c>
      <c r="H143" s="33" t="str">
        <f t="shared" ca="1" si="6"/>
        <v xml:space="preserve"> </v>
      </c>
      <c r="I143" s="19" t="str">
        <f>IFERROR(Query1[[#This Row],[Handover completed]],"")</f>
        <v/>
      </c>
      <c r="J143" s="19" t="str">
        <f>IFERROR(Query1[[#This Row],[Total checks]],"")</f>
        <v/>
      </c>
      <c r="K143" s="19" t="str">
        <f>IFERROR(Query1[[#This Row],[Total Critical Checks]],"")</f>
        <v/>
      </c>
      <c r="L143" s="19" t="str">
        <f>IFERROR(Query1[[#This Row],[Completed Critical Checks]],"")</f>
        <v/>
      </c>
      <c r="M143" s="20" t="str">
        <f>IFERROR(Query1[[#This Row],[Completed]],"")</f>
        <v/>
      </c>
      <c r="N143" s="19" t="str">
        <f>IFERROR(Query1[[#This Row],[KPI_1 breached]],"")</f>
        <v/>
      </c>
      <c r="O143" s="19" t="str">
        <f>IFERROR(Query1[[#This Row],[KPI_2 breached]],"")</f>
        <v/>
      </c>
      <c r="P143" s="21" t="str">
        <f>IFERROR(Query1[[#This Row],[Source.Name]],"")</f>
        <v/>
      </c>
    </row>
    <row r="144" spans="1:16" x14ac:dyDescent="0.3">
      <c r="A144" s="15" t="str">
        <f>IFERROR(Query1[[#This Row],[Project Manager]],"")</f>
        <v/>
      </c>
      <c r="B144" s="15" t="str">
        <f>IFERROR(Query1[[#This Row],[Engagement Name]],"")</f>
        <v/>
      </c>
      <c r="C144" s="15" t="str">
        <f>IFERROR(Query1[[#This Row],[Track Name]],"")</f>
        <v/>
      </c>
      <c r="D144" s="15" t="str">
        <f>IFERROR(Query1[[#This Row],[Phase]],"")</f>
        <v/>
      </c>
      <c r="E144" s="16" t="str">
        <f>IFERROR(Query1[[#This Row],[RAG]],"")</f>
        <v/>
      </c>
      <c r="F144" s="17" t="str">
        <f>IFERROR(Query1[[#This Row],[Handover due date]],"")</f>
        <v/>
      </c>
      <c r="G144" s="18" t="str">
        <f t="shared" si="7"/>
        <v/>
      </c>
      <c r="H144" s="33" t="str">
        <f t="shared" ca="1" si="6"/>
        <v xml:space="preserve"> </v>
      </c>
      <c r="I144" s="19" t="str">
        <f>IFERROR(Query1[[#This Row],[Handover completed]],"")</f>
        <v/>
      </c>
      <c r="J144" s="19" t="str">
        <f>IFERROR(Query1[[#This Row],[Total checks]],"")</f>
        <v/>
      </c>
      <c r="K144" s="19" t="str">
        <f>IFERROR(Query1[[#This Row],[Total Critical Checks]],"")</f>
        <v/>
      </c>
      <c r="L144" s="19" t="str">
        <f>IFERROR(Query1[[#This Row],[Completed Critical Checks]],"")</f>
        <v/>
      </c>
      <c r="M144" s="20" t="str">
        <f>IFERROR(Query1[[#This Row],[Completed]],"")</f>
        <v/>
      </c>
      <c r="N144" s="19" t="str">
        <f>IFERROR(Query1[[#This Row],[KPI_1 breached]],"")</f>
        <v/>
      </c>
      <c r="O144" s="19" t="str">
        <f>IFERROR(Query1[[#This Row],[KPI_2 breached]],"")</f>
        <v/>
      </c>
      <c r="P144" s="21" t="str">
        <f>IFERROR(Query1[[#This Row],[Source.Name]],"")</f>
        <v/>
      </c>
    </row>
    <row r="145" spans="1:16" x14ac:dyDescent="0.3">
      <c r="A145" s="15" t="str">
        <f>IFERROR(Query1[[#This Row],[Project Manager]],"")</f>
        <v/>
      </c>
      <c r="B145" s="15" t="str">
        <f>IFERROR(Query1[[#This Row],[Engagement Name]],"")</f>
        <v/>
      </c>
      <c r="C145" s="15" t="str">
        <f>IFERROR(Query1[[#This Row],[Track Name]],"")</f>
        <v/>
      </c>
      <c r="D145" s="15" t="str">
        <f>IFERROR(Query1[[#This Row],[Phase]],"")</f>
        <v/>
      </c>
      <c r="E145" s="16" t="str">
        <f>IFERROR(Query1[[#This Row],[RAG]],"")</f>
        <v/>
      </c>
      <c r="F145" s="17" t="str">
        <f>IFERROR(Query1[[#This Row],[Handover due date]],"")</f>
        <v/>
      </c>
      <c r="G145" s="18" t="str">
        <f t="shared" si="7"/>
        <v/>
      </c>
      <c r="H145" s="33" t="str">
        <f t="shared" ca="1" si="6"/>
        <v xml:space="preserve"> </v>
      </c>
      <c r="I145" s="19" t="str">
        <f>IFERROR(Query1[[#This Row],[Handover completed]],"")</f>
        <v/>
      </c>
      <c r="J145" s="19" t="str">
        <f>IFERROR(Query1[[#This Row],[Total checks]],"")</f>
        <v/>
      </c>
      <c r="K145" s="19" t="str">
        <f>IFERROR(Query1[[#This Row],[Total Critical Checks]],"")</f>
        <v/>
      </c>
      <c r="L145" s="19" t="str">
        <f>IFERROR(Query1[[#This Row],[Completed Critical Checks]],"")</f>
        <v/>
      </c>
      <c r="M145" s="20" t="str">
        <f>IFERROR(Query1[[#This Row],[Completed]],"")</f>
        <v/>
      </c>
      <c r="N145" s="19" t="str">
        <f>IFERROR(Query1[[#This Row],[KPI_1 breached]],"")</f>
        <v/>
      </c>
      <c r="O145" s="19" t="str">
        <f>IFERROR(Query1[[#This Row],[KPI_2 breached]],"")</f>
        <v/>
      </c>
      <c r="P145" s="21" t="str">
        <f>IFERROR(Query1[[#This Row],[Source.Name]],"")</f>
        <v/>
      </c>
    </row>
    <row r="146" spans="1:16" x14ac:dyDescent="0.3">
      <c r="A146" s="15" t="str">
        <f>IFERROR(Query1[[#This Row],[Project Manager]],"")</f>
        <v/>
      </c>
      <c r="B146" s="15" t="str">
        <f>IFERROR(Query1[[#This Row],[Engagement Name]],"")</f>
        <v/>
      </c>
      <c r="C146" s="15" t="str">
        <f>IFERROR(Query1[[#This Row],[Track Name]],"")</f>
        <v/>
      </c>
      <c r="D146" s="15" t="str">
        <f>IFERROR(Query1[[#This Row],[Phase]],"")</f>
        <v/>
      </c>
      <c r="E146" s="16" t="str">
        <f>IFERROR(Query1[[#This Row],[RAG]],"")</f>
        <v/>
      </c>
      <c r="F146" s="17" t="str">
        <f>IFERROR(Query1[[#This Row],[Handover due date]],"")</f>
        <v/>
      </c>
      <c r="G146" s="18" t="str">
        <f t="shared" si="7"/>
        <v/>
      </c>
      <c r="H146" s="33" t="str">
        <f t="shared" ca="1" si="6"/>
        <v xml:space="preserve"> </v>
      </c>
      <c r="I146" s="19" t="str">
        <f>IFERROR(Query1[[#This Row],[Handover completed]],"")</f>
        <v/>
      </c>
      <c r="J146" s="19" t="str">
        <f>IFERROR(Query1[[#This Row],[Total checks]],"")</f>
        <v/>
      </c>
      <c r="K146" s="19" t="str">
        <f>IFERROR(Query1[[#This Row],[Total Critical Checks]],"")</f>
        <v/>
      </c>
      <c r="L146" s="19" t="str">
        <f>IFERROR(Query1[[#This Row],[Completed Critical Checks]],"")</f>
        <v/>
      </c>
      <c r="M146" s="20" t="str">
        <f>IFERROR(Query1[[#This Row],[Completed]],"")</f>
        <v/>
      </c>
      <c r="N146" s="19" t="str">
        <f>IFERROR(Query1[[#This Row],[KPI_1 breached]],"")</f>
        <v/>
      </c>
      <c r="O146" s="19" t="str">
        <f>IFERROR(Query1[[#This Row],[KPI_2 breached]],"")</f>
        <v/>
      </c>
      <c r="P146" s="21" t="str">
        <f>IFERROR(Query1[[#This Row],[Source.Name]],"")</f>
        <v/>
      </c>
    </row>
    <row r="147" spans="1:16" x14ac:dyDescent="0.3">
      <c r="A147" s="15" t="str">
        <f>IFERROR(Query1[[#This Row],[Project Manager]],"")</f>
        <v/>
      </c>
      <c r="B147" s="15" t="str">
        <f>IFERROR(Query1[[#This Row],[Engagement Name]],"")</f>
        <v/>
      </c>
      <c r="C147" s="15" t="str">
        <f>IFERROR(Query1[[#This Row],[Track Name]],"")</f>
        <v/>
      </c>
      <c r="D147" s="15" t="str">
        <f>IFERROR(Query1[[#This Row],[Phase]],"")</f>
        <v/>
      </c>
      <c r="E147" s="16" t="str">
        <f>IFERROR(Query1[[#This Row],[RAG]],"")</f>
        <v/>
      </c>
      <c r="F147" s="17" t="str">
        <f>IFERROR(Query1[[#This Row],[Handover due date]],"")</f>
        <v/>
      </c>
      <c r="G147" s="18" t="str">
        <f t="shared" si="7"/>
        <v/>
      </c>
      <c r="H147" s="33" t="str">
        <f t="shared" ca="1" si="6"/>
        <v xml:space="preserve"> </v>
      </c>
      <c r="I147" s="19" t="str">
        <f>IFERROR(Query1[[#This Row],[Handover completed]],"")</f>
        <v/>
      </c>
      <c r="J147" s="19" t="str">
        <f>IFERROR(Query1[[#This Row],[Total checks]],"")</f>
        <v/>
      </c>
      <c r="K147" s="19" t="str">
        <f>IFERROR(Query1[[#This Row],[Total Critical Checks]],"")</f>
        <v/>
      </c>
      <c r="L147" s="19" t="str">
        <f>IFERROR(Query1[[#This Row],[Completed Critical Checks]],"")</f>
        <v/>
      </c>
      <c r="M147" s="20" t="str">
        <f>IFERROR(Query1[[#This Row],[Completed]],"")</f>
        <v/>
      </c>
      <c r="N147" s="19" t="str">
        <f>IFERROR(Query1[[#This Row],[KPI_1 breached]],"")</f>
        <v/>
      </c>
      <c r="O147" s="19" t="str">
        <f>IFERROR(Query1[[#This Row],[KPI_2 breached]],"")</f>
        <v/>
      </c>
      <c r="P147" s="21" t="str">
        <f>IFERROR(Query1[[#This Row],[Source.Name]],"")</f>
        <v/>
      </c>
    </row>
    <row r="148" spans="1:16" x14ac:dyDescent="0.3">
      <c r="A148" s="15" t="str">
        <f>IFERROR(Query1[[#This Row],[Project Manager]],"")</f>
        <v/>
      </c>
      <c r="B148" s="15" t="str">
        <f>IFERROR(Query1[[#This Row],[Engagement Name]],"")</f>
        <v/>
      </c>
      <c r="C148" s="15" t="str">
        <f>IFERROR(Query1[[#This Row],[Track Name]],"")</f>
        <v/>
      </c>
      <c r="D148" s="15" t="str">
        <f>IFERROR(Query1[[#This Row],[Phase]],"")</f>
        <v/>
      </c>
      <c r="E148" s="16" t="str">
        <f>IFERROR(Query1[[#This Row],[RAG]],"")</f>
        <v/>
      </c>
      <c r="F148" s="17" t="str">
        <f>IFERROR(Query1[[#This Row],[Handover due date]],"")</f>
        <v/>
      </c>
      <c r="G148" s="18" t="str">
        <f t="shared" si="7"/>
        <v/>
      </c>
      <c r="H148" s="33" t="str">
        <f t="shared" ca="1" si="6"/>
        <v xml:space="preserve"> </v>
      </c>
      <c r="I148" s="19" t="str">
        <f>IFERROR(Query1[[#This Row],[Handover completed]],"")</f>
        <v/>
      </c>
      <c r="J148" s="19" t="str">
        <f>IFERROR(Query1[[#This Row],[Total checks]],"")</f>
        <v/>
      </c>
      <c r="K148" s="19" t="str">
        <f>IFERROR(Query1[[#This Row],[Total Critical Checks]],"")</f>
        <v/>
      </c>
      <c r="L148" s="19" t="str">
        <f>IFERROR(Query1[[#This Row],[Completed Critical Checks]],"")</f>
        <v/>
      </c>
      <c r="M148" s="20" t="str">
        <f>IFERROR(Query1[[#This Row],[Completed]],"")</f>
        <v/>
      </c>
      <c r="N148" s="19" t="str">
        <f>IFERROR(Query1[[#This Row],[KPI_1 breached]],"")</f>
        <v/>
      </c>
      <c r="O148" s="19" t="str">
        <f>IFERROR(Query1[[#This Row],[KPI_2 breached]],"")</f>
        <v/>
      </c>
      <c r="P148" s="21" t="str">
        <f>IFERROR(Query1[[#This Row],[Source.Name]],"")</f>
        <v/>
      </c>
    </row>
    <row r="149" spans="1:16" x14ac:dyDescent="0.3">
      <c r="A149" s="15" t="str">
        <f>IFERROR(Query1[[#This Row],[Project Manager]],"")</f>
        <v/>
      </c>
      <c r="B149" s="15" t="str">
        <f>IFERROR(Query1[[#This Row],[Engagement Name]],"")</f>
        <v/>
      </c>
      <c r="C149" s="15" t="str">
        <f>IFERROR(Query1[[#This Row],[Track Name]],"")</f>
        <v/>
      </c>
      <c r="D149" s="15" t="str">
        <f>IFERROR(Query1[[#This Row],[Phase]],"")</f>
        <v/>
      </c>
      <c r="E149" s="16" t="str">
        <f>IFERROR(Query1[[#This Row],[RAG]],"")</f>
        <v/>
      </c>
      <c r="F149" s="17" t="str">
        <f>IFERROR(Query1[[#This Row],[Handover due date]],"")</f>
        <v/>
      </c>
      <c r="G149" s="18" t="str">
        <f t="shared" si="7"/>
        <v/>
      </c>
      <c r="H149" s="33" t="str">
        <f t="shared" ca="1" si="6"/>
        <v xml:space="preserve"> </v>
      </c>
      <c r="I149" s="19" t="str">
        <f>IFERROR(Query1[[#This Row],[Handover completed]],"")</f>
        <v/>
      </c>
      <c r="J149" s="19" t="str">
        <f>IFERROR(Query1[[#This Row],[Total checks]],"")</f>
        <v/>
      </c>
      <c r="K149" s="19" t="str">
        <f>IFERROR(Query1[[#This Row],[Total Critical Checks]],"")</f>
        <v/>
      </c>
      <c r="L149" s="19" t="str">
        <f>IFERROR(Query1[[#This Row],[Completed Critical Checks]],"")</f>
        <v/>
      </c>
      <c r="M149" s="20" t="str">
        <f>IFERROR(Query1[[#This Row],[Completed]],"")</f>
        <v/>
      </c>
      <c r="N149" s="19" t="str">
        <f>IFERROR(Query1[[#This Row],[KPI_1 breached]],"")</f>
        <v/>
      </c>
      <c r="O149" s="19" t="str">
        <f>IFERROR(Query1[[#This Row],[KPI_2 breached]],"")</f>
        <v/>
      </c>
      <c r="P149" s="21" t="str">
        <f>IFERROR(Query1[[#This Row],[Source.Name]],"")</f>
        <v/>
      </c>
    </row>
    <row r="150" spans="1:16" x14ac:dyDescent="0.3">
      <c r="A150" s="15" t="str">
        <f>IFERROR(Query1[[#This Row],[Project Manager]],"")</f>
        <v/>
      </c>
      <c r="B150" s="15" t="str">
        <f>IFERROR(Query1[[#This Row],[Engagement Name]],"")</f>
        <v/>
      </c>
      <c r="C150" s="15" t="str">
        <f>IFERROR(Query1[[#This Row],[Track Name]],"")</f>
        <v/>
      </c>
      <c r="D150" s="15" t="str">
        <f>IFERROR(Query1[[#This Row],[Phase]],"")</f>
        <v/>
      </c>
      <c r="E150" s="16" t="str">
        <f>IFERROR(Query1[[#This Row],[RAG]],"")</f>
        <v/>
      </c>
      <c r="F150" s="17" t="str">
        <f>IFERROR(Query1[[#This Row],[Handover due date]],"")</f>
        <v/>
      </c>
      <c r="G150" s="18" t="str">
        <f t="shared" si="7"/>
        <v/>
      </c>
      <c r="H150" s="33" t="str">
        <f t="shared" ca="1" si="6"/>
        <v xml:space="preserve"> </v>
      </c>
      <c r="I150" s="19" t="str">
        <f>IFERROR(Query1[[#This Row],[Handover completed]],"")</f>
        <v/>
      </c>
      <c r="J150" s="19" t="str">
        <f>IFERROR(Query1[[#This Row],[Total checks]],"")</f>
        <v/>
      </c>
      <c r="K150" s="19" t="str">
        <f>IFERROR(Query1[[#This Row],[Total Critical Checks]],"")</f>
        <v/>
      </c>
      <c r="L150" s="19" t="str">
        <f>IFERROR(Query1[[#This Row],[Completed Critical Checks]],"")</f>
        <v/>
      </c>
      <c r="M150" s="20" t="str">
        <f>IFERROR(Query1[[#This Row],[Completed]],"")</f>
        <v/>
      </c>
      <c r="N150" s="19" t="str">
        <f>IFERROR(Query1[[#This Row],[KPI_1 breached]],"")</f>
        <v/>
      </c>
      <c r="O150" s="19" t="str">
        <f>IFERROR(Query1[[#This Row],[KPI_2 breached]],"")</f>
        <v/>
      </c>
      <c r="P150" s="21" t="str">
        <f>IFERROR(Query1[[#This Row],[Source.Name]],"")</f>
        <v/>
      </c>
    </row>
    <row r="151" spans="1:16" x14ac:dyDescent="0.3">
      <c r="A151" s="15" t="str">
        <f>IFERROR(Query1[[#This Row],[Project Manager]],"")</f>
        <v/>
      </c>
      <c r="B151" s="15" t="str">
        <f>IFERROR(Query1[[#This Row],[Engagement Name]],"")</f>
        <v/>
      </c>
      <c r="C151" s="15" t="str">
        <f>IFERROR(Query1[[#This Row],[Track Name]],"")</f>
        <v/>
      </c>
      <c r="D151" s="15" t="str">
        <f>IFERROR(Query1[[#This Row],[Phase]],"")</f>
        <v/>
      </c>
      <c r="E151" s="16" t="str">
        <f>IFERROR(Query1[[#This Row],[RAG]],"")</f>
        <v/>
      </c>
      <c r="F151" s="17" t="str">
        <f>IFERROR(Query1[[#This Row],[Handover due date]],"")</f>
        <v/>
      </c>
      <c r="G151" s="18" t="str">
        <f t="shared" si="7"/>
        <v/>
      </c>
      <c r="H151" s="33" t="str">
        <f t="shared" ca="1" si="6"/>
        <v xml:space="preserve"> </v>
      </c>
      <c r="I151" s="19" t="str">
        <f>IFERROR(Query1[[#This Row],[Handover completed]],"")</f>
        <v/>
      </c>
      <c r="J151" s="19" t="str">
        <f>IFERROR(Query1[[#This Row],[Total checks]],"")</f>
        <v/>
      </c>
      <c r="K151" s="19" t="str">
        <f>IFERROR(Query1[[#This Row],[Total Critical Checks]],"")</f>
        <v/>
      </c>
      <c r="L151" s="19" t="str">
        <f>IFERROR(Query1[[#This Row],[Completed Critical Checks]],"")</f>
        <v/>
      </c>
      <c r="M151" s="20" t="str">
        <f>IFERROR(Query1[[#This Row],[Completed]],"")</f>
        <v/>
      </c>
      <c r="N151" s="19" t="str">
        <f>IFERROR(Query1[[#This Row],[KPI_1 breached]],"")</f>
        <v/>
      </c>
      <c r="O151" s="19" t="str">
        <f>IFERROR(Query1[[#This Row],[KPI_2 breached]],"")</f>
        <v/>
      </c>
      <c r="P151" s="21" t="str">
        <f>IFERROR(Query1[[#This Row],[Source.Name]],"")</f>
        <v/>
      </c>
    </row>
    <row r="152" spans="1:16" x14ac:dyDescent="0.3">
      <c r="A152" s="15" t="str">
        <f>IFERROR(Query1[[#This Row],[Project Manager]],"")</f>
        <v/>
      </c>
      <c r="B152" s="15" t="str">
        <f>IFERROR(Query1[[#This Row],[Engagement Name]],"")</f>
        <v/>
      </c>
      <c r="C152" s="15" t="str">
        <f>IFERROR(Query1[[#This Row],[Track Name]],"")</f>
        <v/>
      </c>
      <c r="D152" s="15" t="str">
        <f>IFERROR(Query1[[#This Row],[Phase]],"")</f>
        <v/>
      </c>
      <c r="E152" s="16" t="str">
        <f>IFERROR(Query1[[#This Row],[RAG]],"")</f>
        <v/>
      </c>
      <c r="F152" s="17" t="str">
        <f>IFERROR(Query1[[#This Row],[Handover due date]],"")</f>
        <v/>
      </c>
      <c r="G152" s="18" t="str">
        <f t="shared" si="7"/>
        <v/>
      </c>
      <c r="H152" s="33" t="str">
        <f t="shared" ca="1" si="6"/>
        <v xml:space="preserve"> </v>
      </c>
      <c r="I152" s="19" t="str">
        <f>IFERROR(Query1[[#This Row],[Handover completed]],"")</f>
        <v/>
      </c>
      <c r="J152" s="19" t="str">
        <f>IFERROR(Query1[[#This Row],[Total checks]],"")</f>
        <v/>
      </c>
      <c r="K152" s="19" t="str">
        <f>IFERROR(Query1[[#This Row],[Total Critical Checks]],"")</f>
        <v/>
      </c>
      <c r="L152" s="19" t="str">
        <f>IFERROR(Query1[[#This Row],[Completed Critical Checks]],"")</f>
        <v/>
      </c>
      <c r="M152" s="20" t="str">
        <f>IFERROR(Query1[[#This Row],[Completed]],"")</f>
        <v/>
      </c>
      <c r="N152" s="19" t="str">
        <f>IFERROR(Query1[[#This Row],[KPI_1 breached]],"")</f>
        <v/>
      </c>
      <c r="O152" s="19" t="str">
        <f>IFERROR(Query1[[#This Row],[KPI_2 breached]],"")</f>
        <v/>
      </c>
      <c r="P152" s="21" t="str">
        <f>IFERROR(Query1[[#This Row],[Source.Name]],"")</f>
        <v/>
      </c>
    </row>
    <row r="153" spans="1:16" x14ac:dyDescent="0.3">
      <c r="A153" s="15" t="str">
        <f>IFERROR(Query1[[#This Row],[Project Manager]],"")</f>
        <v/>
      </c>
      <c r="B153" s="15" t="str">
        <f>IFERROR(Query1[[#This Row],[Engagement Name]],"")</f>
        <v/>
      </c>
      <c r="C153" s="15" t="str">
        <f>IFERROR(Query1[[#This Row],[Track Name]],"")</f>
        <v/>
      </c>
      <c r="D153" s="15" t="str">
        <f>IFERROR(Query1[[#This Row],[Phase]],"")</f>
        <v/>
      </c>
      <c r="E153" s="16" t="str">
        <f>IFERROR(Query1[[#This Row],[RAG]],"")</f>
        <v/>
      </c>
      <c r="F153" s="17" t="str">
        <f>IFERROR(Query1[[#This Row],[Handover due date]],"")</f>
        <v/>
      </c>
      <c r="G153" s="18" t="str">
        <f t="shared" si="7"/>
        <v/>
      </c>
      <c r="H153" s="33" t="str">
        <f t="shared" ca="1" si="6"/>
        <v xml:space="preserve"> </v>
      </c>
      <c r="I153" s="19" t="str">
        <f>IFERROR(Query1[[#This Row],[Handover completed]],"")</f>
        <v/>
      </c>
      <c r="J153" s="19" t="str">
        <f>IFERROR(Query1[[#This Row],[Total checks]],"")</f>
        <v/>
      </c>
      <c r="K153" s="19" t="str">
        <f>IFERROR(Query1[[#This Row],[Total Critical Checks]],"")</f>
        <v/>
      </c>
      <c r="L153" s="19" t="str">
        <f>IFERROR(Query1[[#This Row],[Completed Critical Checks]],"")</f>
        <v/>
      </c>
      <c r="M153" s="20" t="str">
        <f>IFERROR(Query1[[#This Row],[Completed]],"")</f>
        <v/>
      </c>
      <c r="N153" s="19" t="str">
        <f>IFERROR(Query1[[#This Row],[KPI_1 breached]],"")</f>
        <v/>
      </c>
      <c r="O153" s="19" t="str">
        <f>IFERROR(Query1[[#This Row],[KPI_2 breached]],"")</f>
        <v/>
      </c>
      <c r="P153" s="21" t="str">
        <f>IFERROR(Query1[[#This Row],[Source.Name]],"")</f>
        <v/>
      </c>
    </row>
    <row r="154" spans="1:16" x14ac:dyDescent="0.3">
      <c r="A154" s="15" t="str">
        <f>IFERROR(Query1[[#This Row],[Project Manager]],"")</f>
        <v/>
      </c>
      <c r="B154" s="15" t="str">
        <f>IFERROR(Query1[[#This Row],[Engagement Name]],"")</f>
        <v/>
      </c>
      <c r="C154" s="15" t="str">
        <f>IFERROR(Query1[[#This Row],[Track Name]],"")</f>
        <v/>
      </c>
      <c r="D154" s="15" t="str">
        <f>IFERROR(Query1[[#This Row],[Phase]],"")</f>
        <v/>
      </c>
      <c r="E154" s="16" t="str">
        <f>IFERROR(Query1[[#This Row],[RAG]],"")</f>
        <v/>
      </c>
      <c r="F154" s="17" t="str">
        <f>IFERROR(Query1[[#This Row],[Handover due date]],"")</f>
        <v/>
      </c>
      <c r="G154" s="18" t="str">
        <f t="shared" si="7"/>
        <v/>
      </c>
      <c r="H154" s="33" t="str">
        <f t="shared" ca="1" si="6"/>
        <v xml:space="preserve"> </v>
      </c>
      <c r="I154" s="19" t="str">
        <f>IFERROR(Query1[[#This Row],[Handover completed]],"")</f>
        <v/>
      </c>
      <c r="J154" s="19" t="str">
        <f>IFERROR(Query1[[#This Row],[Total checks]],"")</f>
        <v/>
      </c>
      <c r="K154" s="19" t="str">
        <f>IFERROR(Query1[[#This Row],[Total Critical Checks]],"")</f>
        <v/>
      </c>
      <c r="L154" s="19" t="str">
        <f>IFERROR(Query1[[#This Row],[Completed Critical Checks]],"")</f>
        <v/>
      </c>
      <c r="M154" s="20" t="str">
        <f>IFERROR(Query1[[#This Row],[Completed]],"")</f>
        <v/>
      </c>
      <c r="N154" s="19" t="str">
        <f>IFERROR(Query1[[#This Row],[KPI_1 breached]],"")</f>
        <v/>
      </c>
      <c r="O154" s="19" t="str">
        <f>IFERROR(Query1[[#This Row],[KPI_2 breached]],"")</f>
        <v/>
      </c>
      <c r="P154" s="21" t="str">
        <f>IFERROR(Query1[[#This Row],[Source.Name]],"")</f>
        <v/>
      </c>
    </row>
    <row r="155" spans="1:16" x14ac:dyDescent="0.3">
      <c r="A155" s="15" t="str">
        <f>IFERROR(Query1[[#This Row],[Project Manager]],"")</f>
        <v/>
      </c>
      <c r="B155" s="15" t="str">
        <f>IFERROR(Query1[[#This Row],[Engagement Name]],"")</f>
        <v/>
      </c>
      <c r="C155" s="15" t="str">
        <f>IFERROR(Query1[[#This Row],[Track Name]],"")</f>
        <v/>
      </c>
      <c r="D155" s="15" t="str">
        <f>IFERROR(Query1[[#This Row],[Phase]],"")</f>
        <v/>
      </c>
      <c r="E155" s="16" t="str">
        <f>IFERROR(Query1[[#This Row],[RAG]],"")</f>
        <v/>
      </c>
      <c r="F155" s="17" t="str">
        <f>IFERROR(Query1[[#This Row],[Handover due date]],"")</f>
        <v/>
      </c>
      <c r="G155" s="18" t="str">
        <f t="shared" si="7"/>
        <v/>
      </c>
      <c r="H155" s="33" t="str">
        <f t="shared" ca="1" si="6"/>
        <v xml:space="preserve"> </v>
      </c>
      <c r="I155" s="19" t="str">
        <f>IFERROR(Query1[[#This Row],[Handover completed]],"")</f>
        <v/>
      </c>
      <c r="J155" s="19" t="str">
        <f>IFERROR(Query1[[#This Row],[Total checks]],"")</f>
        <v/>
      </c>
      <c r="K155" s="19" t="str">
        <f>IFERROR(Query1[[#This Row],[Total Critical Checks]],"")</f>
        <v/>
      </c>
      <c r="L155" s="19" t="str">
        <f>IFERROR(Query1[[#This Row],[Completed Critical Checks]],"")</f>
        <v/>
      </c>
      <c r="M155" s="20" t="str">
        <f>IFERROR(Query1[[#This Row],[Completed]],"")</f>
        <v/>
      </c>
      <c r="N155" s="19" t="str">
        <f>IFERROR(Query1[[#This Row],[KPI_1 breached]],"")</f>
        <v/>
      </c>
      <c r="O155" s="19" t="str">
        <f>IFERROR(Query1[[#This Row],[KPI_2 breached]],"")</f>
        <v/>
      </c>
      <c r="P155" s="21" t="str">
        <f>IFERROR(Query1[[#This Row],[Source.Name]],"")</f>
        <v/>
      </c>
    </row>
    <row r="156" spans="1:16" x14ac:dyDescent="0.3">
      <c r="A156" s="15" t="str">
        <f>IFERROR(Query1[[#This Row],[Project Manager]],"")</f>
        <v/>
      </c>
      <c r="B156" s="15" t="str">
        <f>IFERROR(Query1[[#This Row],[Engagement Name]],"")</f>
        <v/>
      </c>
      <c r="C156" s="15" t="str">
        <f>IFERROR(Query1[[#This Row],[Track Name]],"")</f>
        <v/>
      </c>
      <c r="D156" s="15" t="str">
        <f>IFERROR(Query1[[#This Row],[Phase]],"")</f>
        <v/>
      </c>
      <c r="E156" s="16" t="str">
        <f>IFERROR(Query1[[#This Row],[RAG]],"")</f>
        <v/>
      </c>
      <c r="F156" s="17" t="str">
        <f>IFERROR(Query1[[#This Row],[Handover due date]],"")</f>
        <v/>
      </c>
      <c r="G156" s="18" t="str">
        <f t="shared" si="7"/>
        <v/>
      </c>
      <c r="H156" s="33" t="str">
        <f t="shared" ca="1" si="6"/>
        <v xml:space="preserve"> </v>
      </c>
      <c r="I156" s="19" t="str">
        <f>IFERROR(Query1[[#This Row],[Handover completed]],"")</f>
        <v/>
      </c>
      <c r="J156" s="19" t="str">
        <f>IFERROR(Query1[[#This Row],[Total checks]],"")</f>
        <v/>
      </c>
      <c r="K156" s="19" t="str">
        <f>IFERROR(Query1[[#This Row],[Total Critical Checks]],"")</f>
        <v/>
      </c>
      <c r="L156" s="19" t="str">
        <f>IFERROR(Query1[[#This Row],[Completed Critical Checks]],"")</f>
        <v/>
      </c>
      <c r="M156" s="20" t="str">
        <f>IFERROR(Query1[[#This Row],[Completed]],"")</f>
        <v/>
      </c>
      <c r="N156" s="19" t="str">
        <f>IFERROR(Query1[[#This Row],[KPI_1 breached]],"")</f>
        <v/>
      </c>
      <c r="O156" s="19" t="str">
        <f>IFERROR(Query1[[#This Row],[KPI_2 breached]],"")</f>
        <v/>
      </c>
      <c r="P156" s="21" t="str">
        <f>IFERROR(Query1[[#This Row],[Source.Name]],"")</f>
        <v/>
      </c>
    </row>
    <row r="157" spans="1:16" x14ac:dyDescent="0.3">
      <c r="A157" s="15" t="str">
        <f>IFERROR(Query1[[#This Row],[Project Manager]],"")</f>
        <v/>
      </c>
      <c r="B157" s="15" t="str">
        <f>IFERROR(Query1[[#This Row],[Engagement Name]],"")</f>
        <v/>
      </c>
      <c r="C157" s="15" t="str">
        <f>IFERROR(Query1[[#This Row],[Track Name]],"")</f>
        <v/>
      </c>
      <c r="D157" s="15" t="str">
        <f>IFERROR(Query1[[#This Row],[Phase]],"")</f>
        <v/>
      </c>
      <c r="E157" s="16" t="str">
        <f>IFERROR(Query1[[#This Row],[RAG]],"")</f>
        <v/>
      </c>
      <c r="F157" s="17" t="str">
        <f>IFERROR(Query1[[#This Row],[Handover due date]],"")</f>
        <v/>
      </c>
      <c r="G157" s="18" t="str">
        <f t="shared" si="7"/>
        <v/>
      </c>
      <c r="H157" s="33" t="str">
        <f t="shared" ca="1" si="6"/>
        <v xml:space="preserve"> </v>
      </c>
      <c r="I157" s="19" t="str">
        <f>IFERROR(Query1[[#This Row],[Handover completed]],"")</f>
        <v/>
      </c>
      <c r="J157" s="19" t="str">
        <f>IFERROR(Query1[[#This Row],[Total checks]],"")</f>
        <v/>
      </c>
      <c r="K157" s="19" t="str">
        <f>IFERROR(Query1[[#This Row],[Total Critical Checks]],"")</f>
        <v/>
      </c>
      <c r="L157" s="19" t="str">
        <f>IFERROR(Query1[[#This Row],[Completed Critical Checks]],"")</f>
        <v/>
      </c>
      <c r="M157" s="20" t="str">
        <f>IFERROR(Query1[[#This Row],[Completed]],"")</f>
        <v/>
      </c>
      <c r="N157" s="19" t="str">
        <f>IFERROR(Query1[[#This Row],[KPI_1 breached]],"")</f>
        <v/>
      </c>
      <c r="O157" s="19" t="str">
        <f>IFERROR(Query1[[#This Row],[KPI_2 breached]],"")</f>
        <v/>
      </c>
      <c r="P157" s="21" t="str">
        <f>IFERROR(Query1[[#This Row],[Source.Name]],"")</f>
        <v/>
      </c>
    </row>
    <row r="158" spans="1:16" x14ac:dyDescent="0.3">
      <c r="A158" s="15" t="str">
        <f>IFERROR(Query1[[#This Row],[Project Manager]],"")</f>
        <v/>
      </c>
      <c r="B158" s="15" t="str">
        <f>IFERROR(Query1[[#This Row],[Engagement Name]],"")</f>
        <v/>
      </c>
      <c r="C158" s="15" t="str">
        <f>IFERROR(Query1[[#This Row],[Track Name]],"")</f>
        <v/>
      </c>
      <c r="D158" s="15" t="str">
        <f>IFERROR(Query1[[#This Row],[Phase]],"")</f>
        <v/>
      </c>
      <c r="E158" s="16" t="str">
        <f>IFERROR(Query1[[#This Row],[RAG]],"")</f>
        <v/>
      </c>
      <c r="F158" s="17" t="str">
        <f>IFERROR(Query1[[#This Row],[Handover due date]],"")</f>
        <v/>
      </c>
      <c r="G158" s="18" t="str">
        <f t="shared" si="7"/>
        <v/>
      </c>
      <c r="H158" s="33" t="str">
        <f t="shared" ca="1" si="6"/>
        <v xml:space="preserve"> </v>
      </c>
      <c r="I158" s="19" t="str">
        <f>IFERROR(Query1[[#This Row],[Handover completed]],"")</f>
        <v/>
      </c>
      <c r="J158" s="19" t="str">
        <f>IFERROR(Query1[[#This Row],[Total checks]],"")</f>
        <v/>
      </c>
      <c r="K158" s="19" t="str">
        <f>IFERROR(Query1[[#This Row],[Total Critical Checks]],"")</f>
        <v/>
      </c>
      <c r="L158" s="19" t="str">
        <f>IFERROR(Query1[[#This Row],[Completed Critical Checks]],"")</f>
        <v/>
      </c>
      <c r="M158" s="20" t="str">
        <f>IFERROR(Query1[[#This Row],[Completed]],"")</f>
        <v/>
      </c>
      <c r="N158" s="19" t="str">
        <f>IFERROR(Query1[[#This Row],[KPI_1 breached]],"")</f>
        <v/>
      </c>
      <c r="O158" s="19" t="str">
        <f>IFERROR(Query1[[#This Row],[KPI_2 breached]],"")</f>
        <v/>
      </c>
      <c r="P158" s="21" t="str">
        <f>IFERROR(Query1[[#This Row],[Source.Name]],"")</f>
        <v/>
      </c>
    </row>
    <row r="159" spans="1:16" x14ac:dyDescent="0.3">
      <c r="A159" s="15" t="str">
        <f>IFERROR(Query1[[#This Row],[Project Manager]],"")</f>
        <v/>
      </c>
      <c r="B159" s="15" t="str">
        <f>IFERROR(Query1[[#This Row],[Engagement Name]],"")</f>
        <v/>
      </c>
      <c r="C159" s="15" t="str">
        <f>IFERROR(Query1[[#This Row],[Track Name]],"")</f>
        <v/>
      </c>
      <c r="D159" s="15" t="str">
        <f>IFERROR(Query1[[#This Row],[Phase]],"")</f>
        <v/>
      </c>
      <c r="E159" s="16" t="str">
        <f>IFERROR(Query1[[#This Row],[RAG]],"")</f>
        <v/>
      </c>
      <c r="F159" s="17" t="str">
        <f>IFERROR(Query1[[#This Row],[Handover due date]],"")</f>
        <v/>
      </c>
      <c r="G159" s="18" t="str">
        <f t="shared" si="7"/>
        <v/>
      </c>
      <c r="H159" s="33" t="str">
        <f t="shared" ca="1" si="6"/>
        <v xml:space="preserve"> </v>
      </c>
      <c r="I159" s="19" t="str">
        <f>IFERROR(Query1[[#This Row],[Handover completed]],"")</f>
        <v/>
      </c>
      <c r="J159" s="19" t="str">
        <f>IFERROR(Query1[[#This Row],[Total checks]],"")</f>
        <v/>
      </c>
      <c r="K159" s="19" t="str">
        <f>IFERROR(Query1[[#This Row],[Total Critical Checks]],"")</f>
        <v/>
      </c>
      <c r="L159" s="19" t="str">
        <f>IFERROR(Query1[[#This Row],[Completed Critical Checks]],"")</f>
        <v/>
      </c>
      <c r="M159" s="20" t="str">
        <f>IFERROR(Query1[[#This Row],[Completed]],"")</f>
        <v/>
      </c>
      <c r="N159" s="19" t="str">
        <f>IFERROR(Query1[[#This Row],[KPI_1 breached]],"")</f>
        <v/>
      </c>
      <c r="O159" s="19" t="str">
        <f>IFERROR(Query1[[#This Row],[KPI_2 breached]],"")</f>
        <v/>
      </c>
      <c r="P159" s="21" t="str">
        <f>IFERROR(Query1[[#This Row],[Source.Name]],"")</f>
        <v/>
      </c>
    </row>
    <row r="160" spans="1:16" x14ac:dyDescent="0.3">
      <c r="A160" s="15" t="str">
        <f>IFERROR(Query1[[#This Row],[Project Manager]],"")</f>
        <v/>
      </c>
      <c r="B160" s="15" t="str">
        <f>IFERROR(Query1[[#This Row],[Engagement Name]],"")</f>
        <v/>
      </c>
      <c r="C160" s="15" t="str">
        <f>IFERROR(Query1[[#This Row],[Track Name]],"")</f>
        <v/>
      </c>
      <c r="D160" s="15" t="str">
        <f>IFERROR(Query1[[#This Row],[Phase]],"")</f>
        <v/>
      </c>
      <c r="E160" s="16" t="str">
        <f>IFERROR(Query1[[#This Row],[RAG]],"")</f>
        <v/>
      </c>
      <c r="F160" s="17" t="str">
        <f>IFERROR(Query1[[#This Row],[Handover due date]],"")</f>
        <v/>
      </c>
      <c r="G160" s="18" t="str">
        <f t="shared" si="7"/>
        <v/>
      </c>
      <c r="H160" s="33" t="str">
        <f t="shared" ca="1" si="6"/>
        <v xml:space="preserve"> </v>
      </c>
      <c r="I160" s="19" t="str">
        <f>IFERROR(Query1[[#This Row],[Handover completed]],"")</f>
        <v/>
      </c>
      <c r="J160" s="19" t="str">
        <f>IFERROR(Query1[[#This Row],[Total checks]],"")</f>
        <v/>
      </c>
      <c r="K160" s="19" t="str">
        <f>IFERROR(Query1[[#This Row],[Total Critical Checks]],"")</f>
        <v/>
      </c>
      <c r="L160" s="19" t="str">
        <f>IFERROR(Query1[[#This Row],[Completed Critical Checks]],"")</f>
        <v/>
      </c>
      <c r="M160" s="20" t="str">
        <f>IFERROR(Query1[[#This Row],[Completed]],"")</f>
        <v/>
      </c>
      <c r="N160" s="19" t="str">
        <f>IFERROR(Query1[[#This Row],[KPI_1 breached]],"")</f>
        <v/>
      </c>
      <c r="O160" s="19" t="str">
        <f>IFERROR(Query1[[#This Row],[KPI_2 breached]],"")</f>
        <v/>
      </c>
      <c r="P160" s="21" t="str">
        <f>IFERROR(Query1[[#This Row],[Source.Name]],"")</f>
        <v/>
      </c>
    </row>
    <row r="161" spans="1:16" x14ac:dyDescent="0.3">
      <c r="A161" s="15" t="str">
        <f>IFERROR(Query1[[#This Row],[Project Manager]],"")</f>
        <v/>
      </c>
      <c r="B161" s="15" t="str">
        <f>IFERROR(Query1[[#This Row],[Engagement Name]],"")</f>
        <v/>
      </c>
      <c r="C161" s="15" t="str">
        <f>IFERROR(Query1[[#This Row],[Track Name]],"")</f>
        <v/>
      </c>
      <c r="D161" s="15" t="str">
        <f>IFERROR(Query1[[#This Row],[Phase]],"")</f>
        <v/>
      </c>
      <c r="E161" s="16" t="str">
        <f>IFERROR(Query1[[#This Row],[RAG]],"")</f>
        <v/>
      </c>
      <c r="F161" s="17" t="str">
        <f>IFERROR(Query1[[#This Row],[Handover due date]],"")</f>
        <v/>
      </c>
      <c r="G161" s="18" t="str">
        <f t="shared" si="7"/>
        <v/>
      </c>
      <c r="H161" s="33" t="str">
        <f t="shared" ca="1" si="6"/>
        <v xml:space="preserve"> </v>
      </c>
      <c r="I161" s="19" t="str">
        <f>IFERROR(Query1[[#This Row],[Handover completed]],"")</f>
        <v/>
      </c>
      <c r="J161" s="19" t="str">
        <f>IFERROR(Query1[[#This Row],[Total checks]],"")</f>
        <v/>
      </c>
      <c r="K161" s="19" t="str">
        <f>IFERROR(Query1[[#This Row],[Total Critical Checks]],"")</f>
        <v/>
      </c>
      <c r="L161" s="19" t="str">
        <f>IFERROR(Query1[[#This Row],[Completed Critical Checks]],"")</f>
        <v/>
      </c>
      <c r="M161" s="20" t="str">
        <f>IFERROR(Query1[[#This Row],[Completed]],"")</f>
        <v/>
      </c>
      <c r="N161" s="19" t="str">
        <f>IFERROR(Query1[[#This Row],[KPI_1 breached]],"")</f>
        <v/>
      </c>
      <c r="O161" s="19" t="str">
        <f>IFERROR(Query1[[#This Row],[KPI_2 breached]],"")</f>
        <v/>
      </c>
      <c r="P161" s="21" t="str">
        <f>IFERROR(Query1[[#This Row],[Source.Name]],"")</f>
        <v/>
      </c>
    </row>
    <row r="162" spans="1:16" x14ac:dyDescent="0.3">
      <c r="A162" s="15" t="str">
        <f>IFERROR(Query1[[#This Row],[Project Manager]],"")</f>
        <v/>
      </c>
      <c r="B162" s="15" t="str">
        <f>IFERROR(Query1[[#This Row],[Engagement Name]],"")</f>
        <v/>
      </c>
      <c r="C162" s="15" t="str">
        <f>IFERROR(Query1[[#This Row],[Track Name]],"")</f>
        <v/>
      </c>
      <c r="D162" s="15" t="str">
        <f>IFERROR(Query1[[#This Row],[Phase]],"")</f>
        <v/>
      </c>
      <c r="E162" s="16" t="str">
        <f>IFERROR(Query1[[#This Row],[RAG]],"")</f>
        <v/>
      </c>
      <c r="F162" s="17" t="str">
        <f>IFERROR(Query1[[#This Row],[Handover due date]],"")</f>
        <v/>
      </c>
      <c r="G162" s="18" t="str">
        <f t="shared" si="7"/>
        <v/>
      </c>
      <c r="H162" s="33" t="str">
        <f t="shared" ref="H162:H174" ca="1" si="8">IF(G162&lt;14,_xlfn.TEXTJOIN(" ",,"Will be breached in",ABS(TODAY()-F162),"days")," ")</f>
        <v xml:space="preserve"> </v>
      </c>
      <c r="I162" s="19" t="str">
        <f>IFERROR(Query1[[#This Row],[Handover completed]],"")</f>
        <v/>
      </c>
      <c r="J162" s="19" t="str">
        <f>IFERROR(Query1[[#This Row],[Total checks]],"")</f>
        <v/>
      </c>
      <c r="K162" s="19" t="str">
        <f>IFERROR(Query1[[#This Row],[Total Critical Checks]],"")</f>
        <v/>
      </c>
      <c r="L162" s="19" t="str">
        <f>IFERROR(Query1[[#This Row],[Completed Critical Checks]],"")</f>
        <v/>
      </c>
      <c r="M162" s="20" t="str">
        <f>IFERROR(Query1[[#This Row],[Completed]],"")</f>
        <v/>
      </c>
      <c r="N162" s="19" t="str">
        <f>IFERROR(Query1[[#This Row],[KPI_1 breached]],"")</f>
        <v/>
      </c>
      <c r="O162" s="19" t="str">
        <f>IFERROR(Query1[[#This Row],[KPI_2 breached]],"")</f>
        <v/>
      </c>
      <c r="P162" s="21" t="str">
        <f>IFERROR(Query1[[#This Row],[Source.Name]],"")</f>
        <v/>
      </c>
    </row>
    <row r="163" spans="1:16" x14ac:dyDescent="0.3">
      <c r="A163" s="15" t="str">
        <f>IFERROR(Query1[[#This Row],[Project Manager]],"")</f>
        <v/>
      </c>
      <c r="B163" s="15" t="str">
        <f>IFERROR(Query1[[#This Row],[Engagement Name]],"")</f>
        <v/>
      </c>
      <c r="C163" s="15" t="str">
        <f>IFERROR(Query1[[#This Row],[Track Name]],"")</f>
        <v/>
      </c>
      <c r="D163" s="15" t="str">
        <f>IFERROR(Query1[[#This Row],[Phase]],"")</f>
        <v/>
      </c>
      <c r="E163" s="16" t="str">
        <f>IFERROR(Query1[[#This Row],[RAG]],"")</f>
        <v/>
      </c>
      <c r="F163" s="17" t="str">
        <f>IFERROR(Query1[[#This Row],[Handover due date]],"")</f>
        <v/>
      </c>
      <c r="G163" s="18" t="str">
        <f t="shared" si="7"/>
        <v/>
      </c>
      <c r="H163" s="33" t="str">
        <f t="shared" ca="1" si="8"/>
        <v xml:space="preserve"> </v>
      </c>
      <c r="I163" s="19" t="str">
        <f>IFERROR(Query1[[#This Row],[Handover completed]],"")</f>
        <v/>
      </c>
      <c r="J163" s="19" t="str">
        <f>IFERROR(Query1[[#This Row],[Total checks]],"")</f>
        <v/>
      </c>
      <c r="K163" s="19" t="str">
        <f>IFERROR(Query1[[#This Row],[Total Critical Checks]],"")</f>
        <v/>
      </c>
      <c r="L163" s="19" t="str">
        <f>IFERROR(Query1[[#This Row],[Completed Critical Checks]],"")</f>
        <v/>
      </c>
      <c r="M163" s="20" t="str">
        <f>IFERROR(Query1[[#This Row],[Completed]],"")</f>
        <v/>
      </c>
      <c r="N163" s="19" t="str">
        <f>IFERROR(Query1[[#This Row],[KPI_1 breached]],"")</f>
        <v/>
      </c>
      <c r="O163" s="19" t="str">
        <f>IFERROR(Query1[[#This Row],[KPI_2 breached]],"")</f>
        <v/>
      </c>
      <c r="P163" s="21" t="str">
        <f>IFERROR(Query1[[#This Row],[Source.Name]],"")</f>
        <v/>
      </c>
    </row>
    <row r="164" spans="1:16" x14ac:dyDescent="0.3">
      <c r="A164" s="15" t="str">
        <f>IFERROR(Query1[[#This Row],[Project Manager]],"")</f>
        <v/>
      </c>
      <c r="B164" s="15" t="str">
        <f>IFERROR(Query1[[#This Row],[Engagement Name]],"")</f>
        <v/>
      </c>
      <c r="C164" s="15" t="str">
        <f>IFERROR(Query1[[#This Row],[Track Name]],"")</f>
        <v/>
      </c>
      <c r="D164" s="15" t="str">
        <f>IFERROR(Query1[[#This Row],[Phase]],"")</f>
        <v/>
      </c>
      <c r="E164" s="16" t="str">
        <f>IFERROR(Query1[[#This Row],[RAG]],"")</f>
        <v/>
      </c>
      <c r="F164" s="17" t="str">
        <f>IFERROR(Query1[[#This Row],[Handover due date]],"")</f>
        <v/>
      </c>
      <c r="G164" s="18" t="str">
        <f t="shared" si="7"/>
        <v/>
      </c>
      <c r="H164" s="33" t="str">
        <f t="shared" ca="1" si="8"/>
        <v xml:space="preserve"> </v>
      </c>
      <c r="I164" s="19" t="str">
        <f>IFERROR(Query1[[#This Row],[Handover completed]],"")</f>
        <v/>
      </c>
      <c r="J164" s="19" t="str">
        <f>IFERROR(Query1[[#This Row],[Total checks]],"")</f>
        <v/>
      </c>
      <c r="K164" s="19" t="str">
        <f>IFERROR(Query1[[#This Row],[Total Critical Checks]],"")</f>
        <v/>
      </c>
      <c r="L164" s="19" t="str">
        <f>IFERROR(Query1[[#This Row],[Completed Critical Checks]],"")</f>
        <v/>
      </c>
      <c r="M164" s="20" t="str">
        <f>IFERROR(Query1[[#This Row],[Completed]],"")</f>
        <v/>
      </c>
      <c r="N164" s="19" t="str">
        <f>IFERROR(Query1[[#This Row],[KPI_1 breached]],"")</f>
        <v/>
      </c>
      <c r="O164" s="19" t="str">
        <f>IFERROR(Query1[[#This Row],[KPI_2 breached]],"")</f>
        <v/>
      </c>
      <c r="P164" s="21" t="str">
        <f>IFERROR(Query1[[#This Row],[Source.Name]],"")</f>
        <v/>
      </c>
    </row>
    <row r="165" spans="1:16" x14ac:dyDescent="0.3">
      <c r="A165" s="15" t="str">
        <f>IFERROR(Query1[[#This Row],[Project Manager]],"")</f>
        <v/>
      </c>
      <c r="B165" s="15" t="str">
        <f>IFERROR(Query1[[#This Row],[Engagement Name]],"")</f>
        <v/>
      </c>
      <c r="C165" s="15" t="str">
        <f>IFERROR(Query1[[#This Row],[Track Name]],"")</f>
        <v/>
      </c>
      <c r="D165" s="15" t="str">
        <f>IFERROR(Query1[[#This Row],[Phase]],"")</f>
        <v/>
      </c>
      <c r="E165" s="16" t="str">
        <f>IFERROR(Query1[[#This Row],[RAG]],"")</f>
        <v/>
      </c>
      <c r="F165" s="17" t="str">
        <f>IFERROR(Query1[[#This Row],[Handover due date]],"")</f>
        <v/>
      </c>
      <c r="G165" s="18" t="str">
        <f t="shared" si="7"/>
        <v/>
      </c>
      <c r="H165" s="33" t="str">
        <f t="shared" ca="1" si="8"/>
        <v xml:space="preserve"> </v>
      </c>
      <c r="I165" s="19" t="str">
        <f>IFERROR(Query1[[#This Row],[Handover completed]],"")</f>
        <v/>
      </c>
      <c r="J165" s="19" t="str">
        <f>IFERROR(Query1[[#This Row],[Total checks]],"")</f>
        <v/>
      </c>
      <c r="K165" s="19" t="str">
        <f>IFERROR(Query1[[#This Row],[Total Critical Checks]],"")</f>
        <v/>
      </c>
      <c r="L165" s="19" t="str">
        <f>IFERROR(Query1[[#This Row],[Completed Critical Checks]],"")</f>
        <v/>
      </c>
      <c r="M165" s="20" t="str">
        <f>IFERROR(Query1[[#This Row],[Completed]],"")</f>
        <v/>
      </c>
      <c r="N165" s="19" t="str">
        <f>IFERROR(Query1[[#This Row],[KPI_1 breached]],"")</f>
        <v/>
      </c>
      <c r="O165" s="19" t="str">
        <f>IFERROR(Query1[[#This Row],[KPI_2 breached]],"")</f>
        <v/>
      </c>
      <c r="P165" s="21" t="str">
        <f>IFERROR(Query1[[#This Row],[Source.Name]],"")</f>
        <v/>
      </c>
    </row>
    <row r="166" spans="1:16" x14ac:dyDescent="0.3">
      <c r="A166" s="15" t="str">
        <f>IFERROR(Query1[[#This Row],[Project Manager]],"")</f>
        <v/>
      </c>
      <c r="B166" s="15" t="str">
        <f>IFERROR(Query1[[#This Row],[Engagement Name]],"")</f>
        <v/>
      </c>
      <c r="C166" s="15" t="str">
        <f>IFERROR(Query1[[#This Row],[Track Name]],"")</f>
        <v/>
      </c>
      <c r="D166" s="15" t="str">
        <f>IFERROR(Query1[[#This Row],[Phase]],"")</f>
        <v/>
      </c>
      <c r="E166" s="16" t="str">
        <f>IFERROR(Query1[[#This Row],[RAG]],"")</f>
        <v/>
      </c>
      <c r="F166" s="17" t="str">
        <f>IFERROR(Query1[[#This Row],[Handover due date]],"")</f>
        <v/>
      </c>
      <c r="G166" s="18" t="str">
        <f t="shared" si="7"/>
        <v/>
      </c>
      <c r="H166" s="33" t="str">
        <f t="shared" ca="1" si="8"/>
        <v xml:space="preserve"> </v>
      </c>
      <c r="I166" s="19" t="str">
        <f>IFERROR(Query1[[#This Row],[Handover completed]],"")</f>
        <v/>
      </c>
      <c r="J166" s="19" t="str">
        <f>IFERROR(Query1[[#This Row],[Total checks]],"")</f>
        <v/>
      </c>
      <c r="K166" s="19" t="str">
        <f>IFERROR(Query1[[#This Row],[Total Critical Checks]],"")</f>
        <v/>
      </c>
      <c r="L166" s="19" t="str">
        <f>IFERROR(Query1[[#This Row],[Completed Critical Checks]],"")</f>
        <v/>
      </c>
      <c r="M166" s="20" t="str">
        <f>IFERROR(Query1[[#This Row],[Completed]],"")</f>
        <v/>
      </c>
      <c r="N166" s="19" t="str">
        <f>IFERROR(Query1[[#This Row],[KPI_1 breached]],"")</f>
        <v/>
      </c>
      <c r="O166" s="19" t="str">
        <f>IFERROR(Query1[[#This Row],[KPI_2 breached]],"")</f>
        <v/>
      </c>
      <c r="P166" s="21" t="str">
        <f>IFERROR(Query1[[#This Row],[Source.Name]],"")</f>
        <v/>
      </c>
    </row>
    <row r="167" spans="1:16" x14ac:dyDescent="0.3">
      <c r="A167" s="15" t="str">
        <f>IFERROR(Query1[[#This Row],[Project Manager]],"")</f>
        <v/>
      </c>
      <c r="B167" s="15" t="str">
        <f>IFERROR(Query1[[#This Row],[Engagement Name]],"")</f>
        <v/>
      </c>
      <c r="C167" s="15" t="str">
        <f>IFERROR(Query1[[#This Row],[Track Name]],"")</f>
        <v/>
      </c>
      <c r="D167" s="15" t="str">
        <f>IFERROR(Query1[[#This Row],[Phase]],"")</f>
        <v/>
      </c>
      <c r="E167" s="16" t="str">
        <f>IFERROR(Query1[[#This Row],[RAG]],"")</f>
        <v/>
      </c>
      <c r="F167" s="17" t="str">
        <f>IFERROR(Query1[[#This Row],[Handover due date]],"")</f>
        <v/>
      </c>
      <c r="G167" s="18" t="str">
        <f t="shared" si="7"/>
        <v/>
      </c>
      <c r="H167" s="33" t="str">
        <f t="shared" ca="1" si="8"/>
        <v xml:space="preserve"> </v>
      </c>
      <c r="I167" s="19" t="str">
        <f>IFERROR(Query1[[#This Row],[Handover completed]],"")</f>
        <v/>
      </c>
      <c r="J167" s="19" t="str">
        <f>IFERROR(Query1[[#This Row],[Total checks]],"")</f>
        <v/>
      </c>
      <c r="K167" s="19" t="str">
        <f>IFERROR(Query1[[#This Row],[Total Critical Checks]],"")</f>
        <v/>
      </c>
      <c r="L167" s="19" t="str">
        <f>IFERROR(Query1[[#This Row],[Completed Critical Checks]],"")</f>
        <v/>
      </c>
      <c r="M167" s="20" t="str">
        <f>IFERROR(Query1[[#This Row],[Completed]],"")</f>
        <v/>
      </c>
      <c r="N167" s="19" t="str">
        <f>IFERROR(Query1[[#This Row],[KPI_1 breached]],"")</f>
        <v/>
      </c>
      <c r="O167" s="19" t="str">
        <f>IFERROR(Query1[[#This Row],[KPI_2 breached]],"")</f>
        <v/>
      </c>
      <c r="P167" s="21" t="str">
        <f>IFERROR(Query1[[#This Row],[Source.Name]],"")</f>
        <v/>
      </c>
    </row>
    <row r="168" spans="1:16" x14ac:dyDescent="0.3">
      <c r="A168" s="15" t="str">
        <f>IFERROR(Query1[[#This Row],[Project Manager]],"")</f>
        <v/>
      </c>
      <c r="B168" s="15" t="str">
        <f>IFERROR(Query1[[#This Row],[Engagement Name]],"")</f>
        <v/>
      </c>
      <c r="C168" s="15" t="str">
        <f>IFERROR(Query1[[#This Row],[Track Name]],"")</f>
        <v/>
      </c>
      <c r="D168" s="15" t="str">
        <f>IFERROR(Query1[[#This Row],[Phase]],"")</f>
        <v/>
      </c>
      <c r="E168" s="16" t="str">
        <f>IFERROR(Query1[[#This Row],[RAG]],"")</f>
        <v/>
      </c>
      <c r="F168" s="17" t="str">
        <f>IFERROR(Query1[[#This Row],[Handover due date]],"")</f>
        <v/>
      </c>
      <c r="G168" s="18" t="str">
        <f t="shared" si="7"/>
        <v/>
      </c>
      <c r="H168" s="33" t="str">
        <f t="shared" ca="1" si="8"/>
        <v xml:space="preserve"> </v>
      </c>
      <c r="I168" s="19" t="str">
        <f>IFERROR(Query1[[#This Row],[Handover completed]],"")</f>
        <v/>
      </c>
      <c r="J168" s="19" t="str">
        <f>IFERROR(Query1[[#This Row],[Total checks]],"")</f>
        <v/>
      </c>
      <c r="K168" s="19" t="str">
        <f>IFERROR(Query1[[#This Row],[Total Critical Checks]],"")</f>
        <v/>
      </c>
      <c r="L168" s="19" t="str">
        <f>IFERROR(Query1[[#This Row],[Completed Critical Checks]],"")</f>
        <v/>
      </c>
      <c r="M168" s="20" t="str">
        <f>IFERROR(Query1[[#This Row],[Completed]],"")</f>
        <v/>
      </c>
      <c r="N168" s="19" t="str">
        <f>IFERROR(Query1[[#This Row],[KPI_1 breached]],"")</f>
        <v/>
      </c>
      <c r="O168" s="19" t="str">
        <f>IFERROR(Query1[[#This Row],[KPI_2 breached]],"")</f>
        <v/>
      </c>
      <c r="P168" s="21" t="str">
        <f>IFERROR(Query1[[#This Row],[Source.Name]],"")</f>
        <v/>
      </c>
    </row>
    <row r="169" spans="1:16" x14ac:dyDescent="0.3">
      <c r="A169" s="15" t="str">
        <f>IFERROR(Query1[[#This Row],[Project Manager]],"")</f>
        <v/>
      </c>
      <c r="B169" s="15" t="str">
        <f>IFERROR(Query1[[#This Row],[Engagement Name]],"")</f>
        <v/>
      </c>
      <c r="C169" s="15" t="str">
        <f>IFERROR(Query1[[#This Row],[Track Name]],"")</f>
        <v/>
      </c>
      <c r="D169" s="15" t="str">
        <f>IFERROR(Query1[[#This Row],[Phase]],"")</f>
        <v/>
      </c>
      <c r="E169" s="16" t="str">
        <f>IFERROR(Query1[[#This Row],[RAG]],"")</f>
        <v/>
      </c>
      <c r="F169" s="17" t="str">
        <f>IFERROR(Query1[[#This Row],[Handover due date]],"")</f>
        <v/>
      </c>
      <c r="G169" s="18" t="str">
        <f t="shared" si="7"/>
        <v/>
      </c>
      <c r="H169" s="33" t="str">
        <f t="shared" ca="1" si="8"/>
        <v xml:space="preserve"> </v>
      </c>
      <c r="I169" s="19" t="str">
        <f>IFERROR(Query1[[#This Row],[Handover completed]],"")</f>
        <v/>
      </c>
      <c r="J169" s="19" t="str">
        <f>IFERROR(Query1[[#This Row],[Total checks]],"")</f>
        <v/>
      </c>
      <c r="K169" s="19" t="str">
        <f>IFERROR(Query1[[#This Row],[Total Critical Checks]],"")</f>
        <v/>
      </c>
      <c r="L169" s="19" t="str">
        <f>IFERROR(Query1[[#This Row],[Completed Critical Checks]],"")</f>
        <v/>
      </c>
      <c r="M169" s="20" t="str">
        <f>IFERROR(Query1[[#This Row],[Completed]],"")</f>
        <v/>
      </c>
      <c r="N169" s="19" t="str">
        <f>IFERROR(Query1[[#This Row],[KPI_1 breached]],"")</f>
        <v/>
      </c>
      <c r="O169" s="19" t="str">
        <f>IFERROR(Query1[[#This Row],[KPI_2 breached]],"")</f>
        <v/>
      </c>
      <c r="P169" s="21" t="str">
        <f>IFERROR(Query1[[#This Row],[Source.Name]],"")</f>
        <v/>
      </c>
    </row>
    <row r="170" spans="1:16" x14ac:dyDescent="0.3">
      <c r="A170" s="15" t="str">
        <f>IFERROR(Query1[[#This Row],[Project Manager]],"")</f>
        <v/>
      </c>
      <c r="B170" s="15" t="str">
        <f>IFERROR(Query1[[#This Row],[Engagement Name]],"")</f>
        <v/>
      </c>
      <c r="C170" s="15" t="str">
        <f>IFERROR(Query1[[#This Row],[Track Name]],"")</f>
        <v/>
      </c>
      <c r="D170" s="15" t="str">
        <f>IFERROR(Query1[[#This Row],[Phase]],"")</f>
        <v/>
      </c>
      <c r="E170" s="16" t="str">
        <f>IFERROR(Query1[[#This Row],[RAG]],"")</f>
        <v/>
      </c>
      <c r="F170" s="17" t="str">
        <f>IFERROR(Query1[[#This Row],[Handover due date]],"")</f>
        <v/>
      </c>
      <c r="G170" s="18" t="str">
        <f t="shared" si="7"/>
        <v/>
      </c>
      <c r="H170" s="33" t="str">
        <f t="shared" ca="1" si="8"/>
        <v xml:space="preserve"> </v>
      </c>
      <c r="I170" s="19" t="str">
        <f>IFERROR(Query1[[#This Row],[Handover completed]],"")</f>
        <v/>
      </c>
      <c r="J170" s="19" t="str">
        <f>IFERROR(Query1[[#This Row],[Total checks]],"")</f>
        <v/>
      </c>
      <c r="K170" s="19" t="str">
        <f>IFERROR(Query1[[#This Row],[Total Critical Checks]],"")</f>
        <v/>
      </c>
      <c r="L170" s="19" t="str">
        <f>IFERROR(Query1[[#This Row],[Completed Critical Checks]],"")</f>
        <v/>
      </c>
      <c r="M170" s="20" t="str">
        <f>IFERROR(Query1[[#This Row],[Completed]],"")</f>
        <v/>
      </c>
      <c r="N170" s="19" t="str">
        <f>IFERROR(Query1[[#This Row],[KPI_1 breached]],"")</f>
        <v/>
      </c>
      <c r="O170" s="19" t="str">
        <f>IFERROR(Query1[[#This Row],[KPI_2 breached]],"")</f>
        <v/>
      </c>
      <c r="P170" s="21" t="str">
        <f>IFERROR(Query1[[#This Row],[Source.Name]],"")</f>
        <v/>
      </c>
    </row>
    <row r="171" spans="1:16" x14ac:dyDescent="0.3">
      <c r="A171" s="15" t="str">
        <f>IFERROR(Query1[[#This Row],[Project Manager]],"")</f>
        <v/>
      </c>
      <c r="B171" s="15" t="str">
        <f>IFERROR(Query1[[#This Row],[Engagement Name]],"")</f>
        <v/>
      </c>
      <c r="C171" s="15" t="str">
        <f>IFERROR(Query1[[#This Row],[Track Name]],"")</f>
        <v/>
      </c>
      <c r="D171" s="15" t="str">
        <f>IFERROR(Query1[[#This Row],[Phase]],"")</f>
        <v/>
      </c>
      <c r="E171" s="16" t="str">
        <f>IFERROR(Query1[[#This Row],[RAG]],"")</f>
        <v/>
      </c>
      <c r="F171" s="17" t="str">
        <f>IFERROR(Query1[[#This Row],[Handover due date]],"")</f>
        <v/>
      </c>
      <c r="G171" s="18" t="str">
        <f t="shared" si="7"/>
        <v/>
      </c>
      <c r="H171" s="33" t="str">
        <f t="shared" ca="1" si="8"/>
        <v xml:space="preserve"> </v>
      </c>
      <c r="I171" s="19" t="str">
        <f>IFERROR(Query1[[#This Row],[Handover completed]],"")</f>
        <v/>
      </c>
      <c r="J171" s="19" t="str">
        <f>IFERROR(Query1[[#This Row],[Total checks]],"")</f>
        <v/>
      </c>
      <c r="K171" s="19" t="str">
        <f>IFERROR(Query1[[#This Row],[Total Critical Checks]],"")</f>
        <v/>
      </c>
      <c r="L171" s="19" t="str">
        <f>IFERROR(Query1[[#This Row],[Completed Critical Checks]],"")</f>
        <v/>
      </c>
      <c r="M171" s="20" t="str">
        <f>IFERROR(Query1[[#This Row],[Completed]],"")</f>
        <v/>
      </c>
      <c r="N171" s="19" t="str">
        <f>IFERROR(Query1[[#This Row],[KPI_1 breached]],"")</f>
        <v/>
      </c>
      <c r="O171" s="19" t="str">
        <f>IFERROR(Query1[[#This Row],[KPI_2 breached]],"")</f>
        <v/>
      </c>
      <c r="P171" s="21" t="str">
        <f>IFERROR(Query1[[#This Row],[Source.Name]],"")</f>
        <v/>
      </c>
    </row>
    <row r="172" spans="1:16" x14ac:dyDescent="0.3">
      <c r="A172" s="15" t="str">
        <f>IFERROR(Query1[[#This Row],[Project Manager]],"")</f>
        <v/>
      </c>
      <c r="B172" s="15" t="str">
        <f>IFERROR(Query1[[#This Row],[Engagement Name]],"")</f>
        <v/>
      </c>
      <c r="C172" s="15" t="str">
        <f>IFERROR(Query1[[#This Row],[Track Name]],"")</f>
        <v/>
      </c>
      <c r="D172" s="15" t="str">
        <f>IFERROR(Query1[[#This Row],[Phase]],"")</f>
        <v/>
      </c>
      <c r="E172" s="16" t="str">
        <f>IFERROR(Query1[[#This Row],[RAG]],"")</f>
        <v/>
      </c>
      <c r="F172" s="17" t="str">
        <f>IFERROR(Query1[[#This Row],[Handover due date]],"")</f>
        <v/>
      </c>
      <c r="G172" s="18" t="str">
        <f t="shared" si="7"/>
        <v/>
      </c>
      <c r="H172" s="33" t="str">
        <f t="shared" ca="1" si="8"/>
        <v xml:space="preserve"> </v>
      </c>
      <c r="I172" s="19" t="str">
        <f>IFERROR(Query1[[#This Row],[Handover completed]],"")</f>
        <v/>
      </c>
      <c r="J172" s="19" t="str">
        <f>IFERROR(Query1[[#This Row],[Total checks]],"")</f>
        <v/>
      </c>
      <c r="K172" s="19" t="str">
        <f>IFERROR(Query1[[#This Row],[Total Critical Checks]],"")</f>
        <v/>
      </c>
      <c r="L172" s="19" t="str">
        <f>IFERROR(Query1[[#This Row],[Completed Critical Checks]],"")</f>
        <v/>
      </c>
      <c r="M172" s="20" t="str">
        <f>IFERROR(Query1[[#This Row],[Completed]],"")</f>
        <v/>
      </c>
      <c r="N172" s="19" t="str">
        <f>IFERROR(Query1[[#This Row],[KPI_1 breached]],"")</f>
        <v/>
      </c>
      <c r="O172" s="19" t="str">
        <f>IFERROR(Query1[[#This Row],[KPI_2 breached]],"")</f>
        <v/>
      </c>
      <c r="P172" s="21" t="str">
        <f>IFERROR(Query1[[#This Row],[Source.Name]],"")</f>
        <v/>
      </c>
    </row>
    <row r="173" spans="1:16" x14ac:dyDescent="0.3">
      <c r="A173" s="15" t="str">
        <f>IFERROR(Query1[[#This Row],[Project Manager]],"")</f>
        <v/>
      </c>
      <c r="B173" s="15" t="str">
        <f>IFERROR(Query1[[#This Row],[Engagement Name]],"")</f>
        <v/>
      </c>
      <c r="C173" s="15" t="str">
        <f>IFERROR(Query1[[#This Row],[Track Name]],"")</f>
        <v/>
      </c>
      <c r="D173" s="15" t="str">
        <f>IFERROR(Query1[[#This Row],[Phase]],"")</f>
        <v/>
      </c>
      <c r="E173" s="16" t="str">
        <f>IFERROR(Query1[[#This Row],[RAG]],"")</f>
        <v/>
      </c>
      <c r="F173" s="17" t="str">
        <f>IFERROR(Query1[[#This Row],[Handover due date]],"")</f>
        <v/>
      </c>
      <c r="G173" s="18" t="str">
        <f t="shared" si="7"/>
        <v/>
      </c>
      <c r="H173" s="33" t="str">
        <f t="shared" ca="1" si="8"/>
        <v xml:space="preserve"> </v>
      </c>
      <c r="I173" s="19" t="str">
        <f>IFERROR(Query1[[#This Row],[Handover completed]],"")</f>
        <v/>
      </c>
      <c r="J173" s="19" t="str">
        <f>IFERROR(Query1[[#This Row],[Total checks]],"")</f>
        <v/>
      </c>
      <c r="K173" s="19" t="str">
        <f>IFERROR(Query1[[#This Row],[Total Critical Checks]],"")</f>
        <v/>
      </c>
      <c r="L173" s="19" t="str">
        <f>IFERROR(Query1[[#This Row],[Completed Critical Checks]],"")</f>
        <v/>
      </c>
      <c r="M173" s="20" t="str">
        <f>IFERROR(Query1[[#This Row],[Completed]],"")</f>
        <v/>
      </c>
      <c r="N173" s="19" t="str">
        <f>IFERROR(Query1[[#This Row],[KPI_1 breached]],"")</f>
        <v/>
      </c>
      <c r="O173" s="19" t="str">
        <f>IFERROR(Query1[[#This Row],[KPI_2 breached]],"")</f>
        <v/>
      </c>
      <c r="P173" s="21" t="str">
        <f>IFERROR(Query1[[#This Row],[Source.Name]],"")</f>
        <v/>
      </c>
    </row>
    <row r="174" spans="1:16" x14ac:dyDescent="0.3">
      <c r="A174" s="15" t="str">
        <f>IFERROR(Query1[[#This Row],[Project Manager]],"")</f>
        <v/>
      </c>
      <c r="B174" s="15" t="str">
        <f>IFERROR(Query1[[#This Row],[Engagement Name]],"")</f>
        <v/>
      </c>
      <c r="C174" s="15" t="str">
        <f>IFERROR(Query1[[#This Row],[Track Name]],"")</f>
        <v/>
      </c>
      <c r="D174" s="15" t="str">
        <f>IFERROR(Query1[[#This Row],[Phase]],"")</f>
        <v/>
      </c>
      <c r="E174" s="16" t="str">
        <f>IFERROR(Query1[[#This Row],[RAG]],"")</f>
        <v/>
      </c>
      <c r="F174" s="17" t="str">
        <f>IFERROR(Query1[[#This Row],[Handover due date]],"")</f>
        <v/>
      </c>
      <c r="G174" s="18" t="str">
        <f t="shared" si="7"/>
        <v/>
      </c>
      <c r="H174" s="33" t="str">
        <f t="shared" ca="1" si="8"/>
        <v xml:space="preserve"> </v>
      </c>
      <c r="I174" s="19" t="str">
        <f>IFERROR(Query1[[#This Row],[Handover completed]],"")</f>
        <v/>
      </c>
      <c r="J174" s="19" t="str">
        <f>IFERROR(Query1[[#This Row],[Total checks]],"")</f>
        <v/>
      </c>
      <c r="K174" s="19" t="str">
        <f>IFERROR(Query1[[#This Row],[Total Critical Checks]],"")</f>
        <v/>
      </c>
      <c r="L174" s="19" t="str">
        <f>IFERROR(Query1[[#This Row],[Completed Critical Checks]],"")</f>
        <v/>
      </c>
      <c r="M174" s="20" t="str">
        <f>IFERROR(Query1[[#This Row],[Completed]],"")</f>
        <v/>
      </c>
      <c r="N174" s="19" t="str">
        <f>IFERROR(Query1[[#This Row],[KPI_1 breached]],"")</f>
        <v/>
      </c>
      <c r="O174" s="19" t="str">
        <f>IFERROR(Query1[[#This Row],[KPI_2 breached]],"")</f>
        <v/>
      </c>
      <c r="P174" s="21" t="str">
        <f>IFERROR(Query1[[#This Row],[Source.Name]],"")</f>
        <v/>
      </c>
    </row>
    <row r="175" spans="1:16" x14ac:dyDescent="0.3">
      <c r="A175" s="15" t="str">
        <f>IFERROR(Query1[[#This Row],[Project Manager]],"")</f>
        <v/>
      </c>
      <c r="B175" s="15" t="str">
        <f>IFERROR(Query1[[#This Row],[Engagement Name]],"")</f>
        <v/>
      </c>
      <c r="C175" s="15" t="str">
        <f>IFERROR(Query1[[#This Row],[Track Name]],"")</f>
        <v/>
      </c>
      <c r="D175" s="15" t="str">
        <f>IFERROR(Query1[[#This Row],[Phase]],"")</f>
        <v/>
      </c>
      <c r="E175" s="16" t="str">
        <f>IFERROR(Query1[[#This Row],[RAG]],"")</f>
        <v/>
      </c>
      <c r="F175" s="17" t="str">
        <f>IFERROR(Query1[[#This Row],[Handover due date]],"")</f>
        <v/>
      </c>
      <c r="G175" s="18" t="str">
        <f t="shared" si="7"/>
        <v/>
      </c>
      <c r="I175" s="19" t="str">
        <f>IFERROR(Query1[[#This Row],[Handover completed]],"")</f>
        <v/>
      </c>
      <c r="J175" s="19" t="str">
        <f>IFERROR(Query1[[#This Row],[Total checks]],"")</f>
        <v/>
      </c>
      <c r="K175" s="19" t="str">
        <f>IFERROR(Query1[[#This Row],[Total Critical Checks]],"")</f>
        <v/>
      </c>
      <c r="L175" s="19" t="str">
        <f>IFERROR(Query1[[#This Row],[Completed Critical Checks]],"")</f>
        <v/>
      </c>
      <c r="M175" s="20" t="str">
        <f>IFERROR(Query1[[#This Row],[Completed]],"")</f>
        <v/>
      </c>
      <c r="N175" s="19" t="str">
        <f>IFERROR(Query1[[#This Row],[KPI_1 breached]],"")</f>
        <v/>
      </c>
      <c r="O175" s="19" t="str">
        <f>IFERROR(Query1[[#This Row],[KPI_2 breached]],"")</f>
        <v/>
      </c>
      <c r="P175" s="21" t="str">
        <f>IFERROR(Query1[[#This Row],[Source.Name]],"")</f>
        <v/>
      </c>
    </row>
    <row r="176" spans="1:16" x14ac:dyDescent="0.3">
      <c r="A176" s="15" t="str">
        <f>IFERROR(Query1[[#This Row],[Project Manager]],"")</f>
        <v/>
      </c>
      <c r="B176" s="15" t="str">
        <f>IFERROR(Query1[[#This Row],[Engagement Name]],"")</f>
        <v/>
      </c>
      <c r="C176" s="15" t="str">
        <f>IFERROR(Query1[[#This Row],[Track Name]],"")</f>
        <v/>
      </c>
      <c r="D176" s="15" t="str">
        <f>IFERROR(Query1[[#This Row],[Phase]],"")</f>
        <v/>
      </c>
      <c r="E176" s="16" t="str">
        <f>IFERROR(Query1[[#This Row],[RAG]],"")</f>
        <v/>
      </c>
      <c r="F176" s="17" t="str">
        <f>IFERROR(Query1[[#This Row],[Handover due date]],"")</f>
        <v/>
      </c>
      <c r="G176" s="18" t="str">
        <f t="shared" si="7"/>
        <v/>
      </c>
      <c r="I176" s="19" t="str">
        <f>IFERROR(Query1[[#This Row],[Handover completed]],"")</f>
        <v/>
      </c>
      <c r="J176" s="19" t="str">
        <f>IFERROR(Query1[[#This Row],[Total checks]],"")</f>
        <v/>
      </c>
      <c r="K176" s="19" t="str">
        <f>IFERROR(Query1[[#This Row],[Total Critical Checks]],"")</f>
        <v/>
      </c>
      <c r="L176" s="19" t="str">
        <f>IFERROR(Query1[[#This Row],[Completed Critical Checks]],"")</f>
        <v/>
      </c>
      <c r="M176" s="20" t="str">
        <f>IFERROR(Query1[[#This Row],[Completed]],"")</f>
        <v/>
      </c>
      <c r="N176" s="19" t="str">
        <f>IFERROR(Query1[[#This Row],[KPI_1 breached]],"")</f>
        <v/>
      </c>
      <c r="O176" s="19" t="str">
        <f>IFERROR(Query1[[#This Row],[KPI_2 breached]],"")</f>
        <v/>
      </c>
      <c r="P176" s="21" t="str">
        <f>IFERROR(Query1[[#This Row],[Source.Name]],"")</f>
        <v/>
      </c>
    </row>
    <row r="177" spans="1:16" x14ac:dyDescent="0.3">
      <c r="A177" s="15" t="str">
        <f>IFERROR(Query1[[#This Row],[Project Manager]],"")</f>
        <v/>
      </c>
      <c r="B177" s="15" t="str">
        <f>IFERROR(Query1[[#This Row],[Engagement Name]],"")</f>
        <v/>
      </c>
      <c r="C177" s="15" t="str">
        <f>IFERROR(Query1[[#This Row],[Track Name]],"")</f>
        <v/>
      </c>
      <c r="D177" s="15" t="str">
        <f>IFERROR(Query1[[#This Row],[Phase]],"")</f>
        <v/>
      </c>
      <c r="E177" s="16" t="str">
        <f>IFERROR(Query1[[#This Row],[RAG]],"")</f>
        <v/>
      </c>
      <c r="F177" s="17" t="str">
        <f>IFERROR(Query1[[#This Row],[Handover due date]],"")</f>
        <v/>
      </c>
      <c r="G177" s="18" t="str">
        <f t="shared" si="7"/>
        <v/>
      </c>
      <c r="I177" s="19" t="str">
        <f>IFERROR(Query1[[#This Row],[Handover completed]],"")</f>
        <v/>
      </c>
      <c r="J177" s="19" t="str">
        <f>IFERROR(Query1[[#This Row],[Total checks]],"")</f>
        <v/>
      </c>
      <c r="K177" s="19" t="str">
        <f>IFERROR(Query1[[#This Row],[Total Critical Checks]],"")</f>
        <v/>
      </c>
      <c r="L177" s="19" t="str">
        <f>IFERROR(Query1[[#This Row],[Completed Critical Checks]],"")</f>
        <v/>
      </c>
      <c r="M177" s="20" t="str">
        <f>IFERROR(Query1[[#This Row],[Completed]],"")</f>
        <v/>
      </c>
      <c r="N177" s="19" t="str">
        <f>IFERROR(Query1[[#This Row],[KPI_1 breached]],"")</f>
        <v/>
      </c>
      <c r="O177" s="19" t="str">
        <f>IFERROR(Query1[[#This Row],[KPI_2 breached]],"")</f>
        <v/>
      </c>
      <c r="P177" s="21" t="str">
        <f>IFERROR(Query1[[#This Row],[Source.Name]],"")</f>
        <v/>
      </c>
    </row>
    <row r="178" spans="1:16" x14ac:dyDescent="0.3">
      <c r="A178" s="15" t="str">
        <f>IFERROR(Query1[[#This Row],[Project Manager]],"")</f>
        <v/>
      </c>
      <c r="B178" s="15" t="str">
        <f>IFERROR(Query1[[#This Row],[Engagement Name]],"")</f>
        <v/>
      </c>
      <c r="C178" s="15" t="str">
        <f>IFERROR(Query1[[#This Row],[Track Name]],"")</f>
        <v/>
      </c>
      <c r="D178" s="15" t="str">
        <f>IFERROR(Query1[[#This Row],[Phase]],"")</f>
        <v/>
      </c>
      <c r="E178" s="16" t="str">
        <f>IFERROR(Query1[[#This Row],[RAG]],"")</f>
        <v/>
      </c>
      <c r="F178" s="17" t="str">
        <f>IFERROR(Query1[[#This Row],[Handover due date]],"")</f>
        <v/>
      </c>
      <c r="G178" s="18" t="str">
        <f t="shared" si="7"/>
        <v/>
      </c>
      <c r="I178" s="19" t="str">
        <f>IFERROR(Query1[[#This Row],[Handover completed]],"")</f>
        <v/>
      </c>
      <c r="J178" s="19" t="str">
        <f>IFERROR(Query1[[#This Row],[Total checks]],"")</f>
        <v/>
      </c>
      <c r="K178" s="19" t="str">
        <f>IFERROR(Query1[[#This Row],[Total Critical Checks]],"")</f>
        <v/>
      </c>
      <c r="L178" s="19" t="str">
        <f>IFERROR(Query1[[#This Row],[Completed Critical Checks]],"")</f>
        <v/>
      </c>
      <c r="M178" s="20" t="str">
        <f>IFERROR(Query1[[#This Row],[Completed]],"")</f>
        <v/>
      </c>
      <c r="N178" s="19" t="str">
        <f>IFERROR(Query1[[#This Row],[KPI_1 breached]],"")</f>
        <v/>
      </c>
      <c r="O178" s="19" t="str">
        <f>IFERROR(Query1[[#This Row],[KPI_2 breached]],"")</f>
        <v/>
      </c>
      <c r="P178" s="21" t="str">
        <f>IFERROR(Query1[[#This Row],[Source.Name]],"")</f>
        <v/>
      </c>
    </row>
    <row r="179" spans="1:16" x14ac:dyDescent="0.3">
      <c r="A179" s="15" t="str">
        <f>IFERROR(Query1[[#This Row],[Project Manager]],"")</f>
        <v/>
      </c>
      <c r="B179" s="15" t="str">
        <f>IFERROR(Query1[[#This Row],[Engagement Name]],"")</f>
        <v/>
      </c>
      <c r="C179" s="15" t="str">
        <f>IFERROR(Query1[[#This Row],[Track Name]],"")</f>
        <v/>
      </c>
      <c r="D179" s="15" t="str">
        <f>IFERROR(Query1[[#This Row],[Phase]],"")</f>
        <v/>
      </c>
      <c r="E179" s="16" t="str">
        <f>IFERROR(Query1[[#This Row],[RAG]],"")</f>
        <v/>
      </c>
      <c r="F179" s="17" t="str">
        <f>IFERROR(Query1[[#This Row],[Handover due date]],"")</f>
        <v/>
      </c>
      <c r="G179" s="18" t="str">
        <f t="shared" si="7"/>
        <v/>
      </c>
      <c r="I179" s="19" t="str">
        <f>IFERROR(Query1[[#This Row],[Handover completed]],"")</f>
        <v/>
      </c>
      <c r="J179" s="19" t="str">
        <f>IFERROR(Query1[[#This Row],[Total checks]],"")</f>
        <v/>
      </c>
      <c r="K179" s="19" t="str">
        <f>IFERROR(Query1[[#This Row],[Total Critical Checks]],"")</f>
        <v/>
      </c>
      <c r="L179" s="19" t="str">
        <f>IFERROR(Query1[[#This Row],[Completed Critical Checks]],"")</f>
        <v/>
      </c>
      <c r="M179" s="20" t="str">
        <f>IFERROR(Query1[[#This Row],[Completed]],"")</f>
        <v/>
      </c>
      <c r="N179" s="19" t="str">
        <f>IFERROR(Query1[[#This Row],[KPI_1 breached]],"")</f>
        <v/>
      </c>
      <c r="O179" s="19" t="str">
        <f>IFERROR(Query1[[#This Row],[KPI_2 breached]],"")</f>
        <v/>
      </c>
      <c r="P179" s="21" t="str">
        <f>IFERROR(Query1[[#This Row],[Source.Name]],"")</f>
        <v/>
      </c>
    </row>
    <row r="180" spans="1:16" x14ac:dyDescent="0.3">
      <c r="A180" s="15" t="str">
        <f>IFERROR(Query1[[#This Row],[Project Manager]],"")</f>
        <v/>
      </c>
      <c r="B180" s="15" t="str">
        <f>IFERROR(Query1[[#This Row],[Engagement Name]],"")</f>
        <v/>
      </c>
      <c r="C180" s="15" t="str">
        <f>IFERROR(Query1[[#This Row],[Track Name]],"")</f>
        <v/>
      </c>
      <c r="D180" s="15" t="str">
        <f>IFERROR(Query1[[#This Row],[Phase]],"")</f>
        <v/>
      </c>
      <c r="E180" s="16" t="str">
        <f>IFERROR(Query1[[#This Row],[RAG]],"")</f>
        <v/>
      </c>
      <c r="F180" s="17" t="str">
        <f>IFERROR(Query1[[#This Row],[Handover due date]],"")</f>
        <v/>
      </c>
      <c r="G180" s="18" t="str">
        <f t="shared" si="7"/>
        <v/>
      </c>
      <c r="I180" s="19" t="str">
        <f>IFERROR(Query1[[#This Row],[Handover completed]],"")</f>
        <v/>
      </c>
      <c r="J180" s="19" t="str">
        <f>IFERROR(Query1[[#This Row],[Total checks]],"")</f>
        <v/>
      </c>
      <c r="K180" s="19" t="str">
        <f>IFERROR(Query1[[#This Row],[Total Critical Checks]],"")</f>
        <v/>
      </c>
      <c r="L180" s="19" t="str">
        <f>IFERROR(Query1[[#This Row],[Completed Critical Checks]],"")</f>
        <v/>
      </c>
      <c r="M180" s="20" t="str">
        <f>IFERROR(Query1[[#This Row],[Completed]],"")</f>
        <v/>
      </c>
      <c r="N180" s="19" t="str">
        <f>IFERROR(Query1[[#This Row],[KPI_1 breached]],"")</f>
        <v/>
      </c>
      <c r="O180" s="19" t="str">
        <f>IFERROR(Query1[[#This Row],[KPI_2 breached]],"")</f>
        <v/>
      </c>
      <c r="P180" s="21" t="str">
        <f>IFERROR(Query1[[#This Row],[Source.Name]],"")</f>
        <v/>
      </c>
    </row>
    <row r="181" spans="1:16" x14ac:dyDescent="0.3">
      <c r="A181" s="15" t="str">
        <f>IFERROR(Query1[[#This Row],[Project Manager]],"")</f>
        <v/>
      </c>
      <c r="B181" s="15" t="str">
        <f>IFERROR(Query1[[#This Row],[Engagement Name]],"")</f>
        <v/>
      </c>
      <c r="C181" s="15" t="str">
        <f>IFERROR(Query1[[#This Row],[Track Name]],"")</f>
        <v/>
      </c>
      <c r="D181" s="15" t="str">
        <f>IFERROR(Query1[[#This Row],[Phase]],"")</f>
        <v/>
      </c>
      <c r="E181" s="16" t="str">
        <f>IFERROR(Query1[[#This Row],[RAG]],"")</f>
        <v/>
      </c>
      <c r="F181" s="17" t="str">
        <f>IFERROR(Query1[[#This Row],[Handover due date]],"")</f>
        <v/>
      </c>
      <c r="G181" s="18" t="str">
        <f t="shared" si="7"/>
        <v/>
      </c>
      <c r="I181" s="19" t="str">
        <f>IFERROR(Query1[[#This Row],[Handover completed]],"")</f>
        <v/>
      </c>
      <c r="J181" s="19" t="str">
        <f>IFERROR(Query1[[#This Row],[Total checks]],"")</f>
        <v/>
      </c>
      <c r="K181" s="19" t="str">
        <f>IFERROR(Query1[[#This Row],[Total Critical Checks]],"")</f>
        <v/>
      </c>
      <c r="L181" s="19" t="str">
        <f>IFERROR(Query1[[#This Row],[Completed Critical Checks]],"")</f>
        <v/>
      </c>
      <c r="M181" s="20" t="str">
        <f>IFERROR(Query1[[#This Row],[Completed]],"")</f>
        <v/>
      </c>
      <c r="N181" s="19" t="str">
        <f>IFERROR(Query1[[#This Row],[KPI_1 breached]],"")</f>
        <v/>
      </c>
      <c r="O181" s="19" t="str">
        <f>IFERROR(Query1[[#This Row],[KPI_2 breached]],"")</f>
        <v/>
      </c>
      <c r="P181" s="21" t="str">
        <f>IFERROR(Query1[[#This Row],[Source.Name]],"")</f>
        <v/>
      </c>
    </row>
    <row r="182" spans="1:16" x14ac:dyDescent="0.3">
      <c r="A182" s="15" t="str">
        <f>IFERROR(Query1[[#This Row],[Project Manager]],"")</f>
        <v/>
      </c>
      <c r="B182" s="15" t="str">
        <f>IFERROR(Query1[[#This Row],[Engagement Name]],"")</f>
        <v/>
      </c>
      <c r="C182" s="15" t="str">
        <f>IFERROR(Query1[[#This Row],[Track Name]],"")</f>
        <v/>
      </c>
      <c r="D182" s="15" t="str">
        <f>IFERROR(Query1[[#This Row],[Phase]],"")</f>
        <v/>
      </c>
      <c r="E182" s="16" t="str">
        <f>IFERROR(Query1[[#This Row],[RAG]],"")</f>
        <v/>
      </c>
      <c r="F182" s="17" t="str">
        <f>IFERROR(Query1[[#This Row],[Handover due date]],"")</f>
        <v/>
      </c>
      <c r="G182" s="18" t="str">
        <f t="shared" si="7"/>
        <v/>
      </c>
      <c r="I182" s="19" t="str">
        <f>IFERROR(Query1[[#This Row],[Handover completed]],"")</f>
        <v/>
      </c>
      <c r="J182" s="19" t="str">
        <f>IFERROR(Query1[[#This Row],[Total checks]],"")</f>
        <v/>
      </c>
      <c r="K182" s="19" t="str">
        <f>IFERROR(Query1[[#This Row],[Total Critical Checks]],"")</f>
        <v/>
      </c>
      <c r="L182" s="19" t="str">
        <f>IFERROR(Query1[[#This Row],[Completed Critical Checks]],"")</f>
        <v/>
      </c>
      <c r="M182" s="20" t="str">
        <f>IFERROR(Query1[[#This Row],[Completed]],"")</f>
        <v/>
      </c>
      <c r="N182" s="19" t="str">
        <f>IFERROR(Query1[[#This Row],[KPI_1 breached]],"")</f>
        <v/>
      </c>
      <c r="O182" s="19" t="str">
        <f>IFERROR(Query1[[#This Row],[KPI_2 breached]],"")</f>
        <v/>
      </c>
      <c r="P182" s="21" t="str">
        <f>IFERROR(Query1[[#This Row],[Source.Name]],"")</f>
        <v/>
      </c>
    </row>
    <row r="183" spans="1:16" x14ac:dyDescent="0.3">
      <c r="A183" s="15" t="str">
        <f>IFERROR(Query1[[#This Row],[Project Manager]],"")</f>
        <v/>
      </c>
      <c r="B183" s="15" t="str">
        <f>IFERROR(Query1[[#This Row],[Engagement Name]],"")</f>
        <v/>
      </c>
      <c r="C183" s="15" t="str">
        <f>IFERROR(Query1[[#This Row],[Track Name]],"")</f>
        <v/>
      </c>
      <c r="D183" s="15" t="str">
        <f>IFERROR(Query1[[#This Row],[Phase]],"")</f>
        <v/>
      </c>
      <c r="E183" s="16" t="str">
        <f>IFERROR(Query1[[#This Row],[RAG]],"")</f>
        <v/>
      </c>
      <c r="F183" s="17" t="str">
        <f>IFERROR(Query1[[#This Row],[Handover due date]],"")</f>
        <v/>
      </c>
      <c r="G183" s="18" t="str">
        <f t="shared" si="7"/>
        <v/>
      </c>
      <c r="I183" s="19" t="str">
        <f>IFERROR(Query1[[#This Row],[Handover completed]],"")</f>
        <v/>
      </c>
      <c r="J183" s="19" t="str">
        <f>IFERROR(Query1[[#This Row],[Total checks]],"")</f>
        <v/>
      </c>
      <c r="K183" s="19" t="str">
        <f>IFERROR(Query1[[#This Row],[Total Critical Checks]],"")</f>
        <v/>
      </c>
      <c r="L183" s="19" t="str">
        <f>IFERROR(Query1[[#This Row],[Completed Critical Checks]],"")</f>
        <v/>
      </c>
      <c r="M183" s="20" t="str">
        <f>IFERROR(Query1[[#This Row],[Completed]],"")</f>
        <v/>
      </c>
      <c r="N183" s="19" t="str">
        <f>IFERROR(Query1[[#This Row],[KPI_1 breached]],"")</f>
        <v/>
      </c>
      <c r="O183" s="19" t="str">
        <f>IFERROR(Query1[[#This Row],[KPI_2 breached]],"")</f>
        <v/>
      </c>
      <c r="P183" s="21" t="str">
        <f>IFERROR(Query1[[#This Row],[Source.Name]],"")</f>
        <v/>
      </c>
    </row>
    <row r="184" spans="1:16" x14ac:dyDescent="0.3">
      <c r="A184" s="15" t="str">
        <f>IFERROR(Query1[[#This Row],[Project Manager]],"")</f>
        <v/>
      </c>
      <c r="B184" s="15" t="str">
        <f>IFERROR(Query1[[#This Row],[Engagement Name]],"")</f>
        <v/>
      </c>
      <c r="C184" s="15" t="str">
        <f>IFERROR(Query1[[#This Row],[Track Name]],"")</f>
        <v/>
      </c>
      <c r="D184" s="15" t="str">
        <f>IFERROR(Query1[[#This Row],[Phase]],"")</f>
        <v/>
      </c>
      <c r="E184" s="16" t="str">
        <f>IFERROR(Query1[[#This Row],[RAG]],"")</f>
        <v/>
      </c>
      <c r="F184" s="17" t="str">
        <f>IFERROR(Query1[[#This Row],[Handover due date]],"")</f>
        <v/>
      </c>
      <c r="G184" s="18" t="str">
        <f t="shared" si="7"/>
        <v/>
      </c>
      <c r="I184" s="19" t="str">
        <f>IFERROR(Query1[[#This Row],[Handover completed]],"")</f>
        <v/>
      </c>
      <c r="J184" s="19" t="str">
        <f>IFERROR(Query1[[#This Row],[Total checks]],"")</f>
        <v/>
      </c>
      <c r="K184" s="19" t="str">
        <f>IFERROR(Query1[[#This Row],[Total Critical Checks]],"")</f>
        <v/>
      </c>
      <c r="L184" s="19" t="str">
        <f>IFERROR(Query1[[#This Row],[Completed Critical Checks]],"")</f>
        <v/>
      </c>
      <c r="M184" s="20" t="str">
        <f>IFERROR(Query1[[#This Row],[Completed]],"")</f>
        <v/>
      </c>
      <c r="N184" s="19" t="str">
        <f>IFERROR(Query1[[#This Row],[KPI_1 breached]],"")</f>
        <v/>
      </c>
      <c r="O184" s="19" t="str">
        <f>IFERROR(Query1[[#This Row],[KPI_2 breached]],"")</f>
        <v/>
      </c>
      <c r="P184" s="21" t="str">
        <f>IFERROR(Query1[[#This Row],[Source.Name]],"")</f>
        <v/>
      </c>
    </row>
  </sheetData>
  <autoFilter ref="A1:P184" xr:uid="{0677E35A-BDBC-45C7-9CE0-75D33958AF17}"/>
  <conditionalFormatting sqref="E1:E1048576">
    <cfRule type="containsText" dxfId="9" priority="2" operator="containsText" text="Blue">
      <formula>NOT(ISERROR(SEARCH("Blue",E1)))</formula>
    </cfRule>
    <cfRule type="containsText" dxfId="8" priority="8" operator="containsText" text="Undefined">
      <formula>NOT(ISERROR(SEARCH("Undefined",E1)))</formula>
    </cfRule>
    <cfRule type="cellIs" dxfId="7" priority="10" operator="equal">
      <formula>"Red"</formula>
    </cfRule>
    <cfRule type="cellIs" dxfId="6" priority="11" operator="equal">
      <formula>"Amber"</formula>
    </cfRule>
    <cfRule type="cellIs" dxfId="5" priority="12" operator="equal">
      <formula>"Green"</formula>
    </cfRule>
  </conditionalFormatting>
  <conditionalFormatting sqref="G1 G2:H1048576">
    <cfRule type="containsText" dxfId="4" priority="5" operator="containsText" text="Completed">
      <formula>NOT(ISERROR(SEARCH("Completed",G1)))</formula>
    </cfRule>
    <cfRule type="containsText" dxfId="3" priority="6" operator="containsText" text="Breached">
      <formula>NOT(ISERROR(SEARCH("Breached",G1)))</formula>
    </cfRule>
  </conditionalFormatting>
  <conditionalFormatting sqref="G2:H1048576 G1">
    <cfRule type="containsText" dxfId="2" priority="4" operator="containsText" text="Cancelled">
      <formula>NOT(ISERROR(SEARCH("Cancelled",G1)))</formula>
    </cfRule>
  </conditionalFormatting>
  <conditionalFormatting sqref="G2:H1048576">
    <cfRule type="containsText" dxfId="1" priority="3" operator="containsText" text="Undefined">
      <formula>NOT(ISERROR(SEARCH("Undefined",G2)))</formula>
    </cfRule>
  </conditionalFormatting>
  <conditionalFormatting sqref="H2:H1048576">
    <cfRule type="containsText" dxfId="0" priority="1" operator="containsText" text="Will be breached">
      <formula>NOT(ISERROR(SEARCH("Will be breached",H2)))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PowerQuery</vt:lpstr>
      <vt:lpstr>Dashboard</vt:lpstr>
      <vt:lpstr>Search bar</vt:lpstr>
      <vt:lpstr>SA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2025-04-22T17:56:49Z</dcterms:created>
  <dcterms:modified xsi:type="dcterms:W3CDTF">2025-04-23T12:31:06Z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2025-04-22T17:57:10Z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1fd47b8c-4281-48d0-9b8c-9cbcdcc0f150</vt:lpwstr>
  </property>
  <property fmtid="{D5CDD505-2E9C-101B-9397-08002B2CF9AE}" pid="8" name="MSIP_Label_e463cba9-5f6c-478d-9329-7b2295e4e8ed_ContentBits">
    <vt:lpwstr>0</vt:lpwstr>
  </property>
</Properties>
</file>