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ings and predictions" sheetId="1" r:id="rId4"/>
  </sheets>
  <definedNames/>
  <calcPr/>
</workbook>
</file>

<file path=xl/sharedStrings.xml><?xml version="1.0" encoding="utf-8"?>
<sst xmlns="http://schemas.openxmlformats.org/spreadsheetml/2006/main" count="32" uniqueCount="28">
  <si>
    <t>Users</t>
  </si>
  <si>
    <t>Ratings</t>
  </si>
  <si>
    <t>Metrics</t>
  </si>
  <si>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</si>
  <si>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</si>
  <si>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</si>
  <si>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</si>
  <si>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</si>
  <si>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</si>
  <si>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</si>
  <si>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</si>
  <si>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</si>
  <si>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</si>
  <si>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 xml:space="preserve"> </t>
  </si>
  <si>
    <t>Rating Count</t>
  </si>
  <si>
    <t>Count</t>
  </si>
  <si>
    <t>Predictions</t>
  </si>
  <si>
    <t>Abs Error</t>
  </si>
  <si>
    <t>MAE (by User)</t>
  </si>
  <si>
    <t>&lt;---- MAE by Movie</t>
  </si>
  <si>
    <t>overall</t>
  </si>
  <si>
    <t>movie</t>
  </si>
  <si>
    <t>user</t>
  </si>
  <si>
    <t>Squared Error</t>
  </si>
  <si>
    <t>MSE (by user)</t>
  </si>
  <si>
    <t>RMSE(by user)</t>
  </si>
  <si>
    <t>Correlations between Ratings and Predictions</t>
  </si>
  <si>
    <t>Overall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</si>
</sst>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rgb="FF000000"/>
      <name val="Calibri"/>
    </font>
    <font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164" xfId="0" applyFont="1" applyNumberFormat="1"/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7.71"/>
    <col customWidth="1" min="2" max="2" width="16.71"/>
    <col customWidth="1" min="3" max="4" width="7.71"/>
    <col customWidth="1" min="5" max="5" width="10.86"/>
    <col customWidth="1" min="6" max="12" width="7.71"/>
    <col customWidth="1" min="13" max="13" width="13.14"/>
    <col customWidth="1" min="14" max="34" width="7.71"/>
  </cols>
  <sheetData>
    <row r="1" ht="13.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3.5" customHeight="1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13.5" customHeight="1">
      <c r="A3" s="1">
        <v>5136.0</v>
      </c>
      <c r="B3" s="1">
        <v>4.5</v>
      </c>
      <c r="C3" s="1">
        <v>5.0</v>
      </c>
      <c r="D3" s="1">
        <v>5.0</v>
      </c>
      <c r="E3" s="1">
        <v>4.0</v>
      </c>
      <c r="F3" s="1">
        <v>5.0</v>
      </c>
      <c r="G3" s="1">
        <v>5.0</v>
      </c>
      <c r="H3" s="1">
        <v>5.0</v>
      </c>
      <c r="I3" s="1">
        <v>3.0</v>
      </c>
      <c r="J3" s="1"/>
      <c r="K3" s="1">
        <v>5.0</v>
      </c>
      <c r="L3" s="1"/>
      <c r="M3" s="1">
        <f t="shared" ref="M3:M12" si="1">COUNT(B3:K3)</f>
        <v>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3.5" customHeight="1">
      <c r="A4" s="1">
        <v>918.0</v>
      </c>
      <c r="B4" s="1">
        <v>5.0</v>
      </c>
      <c r="C4" s="1">
        <v>5.0</v>
      </c>
      <c r="D4" s="1">
        <v>4.5</v>
      </c>
      <c r="E4" s="1"/>
      <c r="F4" s="1">
        <v>3.0</v>
      </c>
      <c r="G4" s="1"/>
      <c r="H4" s="1">
        <v>5.0</v>
      </c>
      <c r="I4" s="1"/>
      <c r="J4" s="1">
        <v>5.0</v>
      </c>
      <c r="K4" s="1"/>
      <c r="L4" s="1"/>
      <c r="M4" s="1">
        <f t="shared" si="1"/>
        <v>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3.5" customHeight="1">
      <c r="A5" s="1">
        <v>2824.0</v>
      </c>
      <c r="B5" s="1">
        <v>4.5</v>
      </c>
      <c r="C5" s="1"/>
      <c r="D5" s="1">
        <v>5.0</v>
      </c>
      <c r="E5" s="1"/>
      <c r="F5" s="1">
        <v>4.5</v>
      </c>
      <c r="G5" s="1">
        <v>4.0</v>
      </c>
      <c r="H5" s="1"/>
      <c r="I5" s="1"/>
      <c r="J5" s="1">
        <v>5.0</v>
      </c>
      <c r="K5" s="1"/>
      <c r="L5" s="1"/>
      <c r="M5" s="1">
        <f t="shared" si="1"/>
        <v>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ht="13.5" customHeight="1">
      <c r="A6" s="1">
        <v>860.0</v>
      </c>
      <c r="B6" s="1">
        <v>4.0</v>
      </c>
      <c r="C6" s="1">
        <v>4.0</v>
      </c>
      <c r="D6" s="1">
        <v>4.5</v>
      </c>
      <c r="E6" s="1"/>
      <c r="F6" s="1">
        <v>2.5</v>
      </c>
      <c r="G6" s="1">
        <v>3.0</v>
      </c>
      <c r="H6" s="1"/>
      <c r="I6" s="1">
        <v>4.0</v>
      </c>
      <c r="J6" s="1">
        <v>4.5</v>
      </c>
      <c r="K6" s="1"/>
      <c r="L6" s="1"/>
      <c r="M6" s="1">
        <f t="shared" si="1"/>
        <v>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ht="13.5" customHeight="1">
      <c r="A7" s="1">
        <v>442.0</v>
      </c>
      <c r="B7" s="1">
        <v>3.0</v>
      </c>
      <c r="C7" s="1"/>
      <c r="D7" s="1">
        <v>3.0</v>
      </c>
      <c r="E7" s="1">
        <v>4.0</v>
      </c>
      <c r="F7" s="1">
        <v>1.0</v>
      </c>
      <c r="G7" s="1">
        <v>5.0</v>
      </c>
      <c r="H7" s="1">
        <v>3.0</v>
      </c>
      <c r="I7" s="1">
        <v>2.0</v>
      </c>
      <c r="J7" s="1">
        <v>4.0</v>
      </c>
      <c r="K7" s="1">
        <v>5.0</v>
      </c>
      <c r="L7" s="1"/>
      <c r="M7" s="1">
        <f t="shared" si="1"/>
        <v>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ht="13.5" customHeight="1">
      <c r="A8" s="1">
        <v>3556.0</v>
      </c>
      <c r="B8" s="1">
        <v>4.0</v>
      </c>
      <c r="C8" s="1">
        <v>4.0</v>
      </c>
      <c r="D8" s="1">
        <v>4.0</v>
      </c>
      <c r="E8" s="1">
        <v>4.0</v>
      </c>
      <c r="F8" s="1">
        <v>3.0</v>
      </c>
      <c r="G8" s="1">
        <v>5.0</v>
      </c>
      <c r="H8" s="1"/>
      <c r="I8" s="1"/>
      <c r="J8" s="1"/>
      <c r="K8" s="1">
        <v>4.0</v>
      </c>
      <c r="L8" s="1"/>
      <c r="M8" s="1">
        <f t="shared" si="1"/>
        <v>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ht="13.5" customHeight="1">
      <c r="A9" s="1">
        <v>5261.0</v>
      </c>
      <c r="B9" s="1"/>
      <c r="C9" s="1"/>
      <c r="D9" s="1">
        <v>5.0</v>
      </c>
      <c r="E9" s="1"/>
      <c r="F9" s="1">
        <v>1.5</v>
      </c>
      <c r="G9" s="1">
        <v>0.5</v>
      </c>
      <c r="H9" s="1"/>
      <c r="I9" s="1">
        <v>4.0</v>
      </c>
      <c r="J9" s="1">
        <v>5.0</v>
      </c>
      <c r="K9" s="1"/>
      <c r="L9" s="1"/>
      <c r="M9" s="1">
        <f t="shared" si="1"/>
        <v>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ht="13.5" customHeight="1">
      <c r="A10" s="1">
        <v>2492.0</v>
      </c>
      <c r="B10" s="1">
        <v>4.5</v>
      </c>
      <c r="C10" s="1">
        <v>3.5</v>
      </c>
      <c r="D10" s="1">
        <v>3.5</v>
      </c>
      <c r="E10" s="1">
        <v>3.5</v>
      </c>
      <c r="F10" s="1">
        <v>4.0</v>
      </c>
      <c r="G10" s="1">
        <v>4.0</v>
      </c>
      <c r="H10" s="1"/>
      <c r="I10" s="1">
        <v>4.0</v>
      </c>
      <c r="J10" s="1">
        <v>4.0</v>
      </c>
      <c r="K10" s="1">
        <v>5.0</v>
      </c>
      <c r="L10" s="1"/>
      <c r="M10" s="1">
        <f t="shared" si="1"/>
        <v>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ht="13.5" customHeight="1">
      <c r="A11" s="1">
        <v>4942.0</v>
      </c>
      <c r="B11" s="1"/>
      <c r="C11" s="1">
        <v>3.5</v>
      </c>
      <c r="D11" s="1">
        <v>4.0</v>
      </c>
      <c r="E11" s="1">
        <v>4.0</v>
      </c>
      <c r="F11" s="1">
        <v>3.5</v>
      </c>
      <c r="G11" s="1">
        <v>4.0</v>
      </c>
      <c r="H11" s="1">
        <v>5.0</v>
      </c>
      <c r="I11" s="1"/>
      <c r="J11" s="1">
        <v>5.0</v>
      </c>
      <c r="K11" s="1">
        <v>3.5</v>
      </c>
      <c r="L11" s="1"/>
      <c r="M11" s="1">
        <f t="shared" si="1"/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ht="13.5" customHeight="1">
      <c r="A12" s="1">
        <v>2267.0</v>
      </c>
      <c r="B12" s="1"/>
      <c r="C12" s="1"/>
      <c r="D12" s="1">
        <v>3.5</v>
      </c>
      <c r="E12" s="1"/>
      <c r="F12" s="1"/>
      <c r="G12" s="1">
        <v>5.0</v>
      </c>
      <c r="H12" s="1">
        <v>1.5</v>
      </c>
      <c r="I12" s="1"/>
      <c r="J12" s="1">
        <v>4.0</v>
      </c>
      <c r="K12" s="1"/>
      <c r="L12" s="1"/>
      <c r="M12" s="1">
        <f t="shared" si="1"/>
        <v>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ht="13.5" customHeight="1">
      <c r="A14" s="1" t="s">
        <v>15</v>
      </c>
      <c r="B14" s="1">
        <f t="shared" ref="B14:K14" si="2">COUNT(B3:B12)</f>
        <v>7</v>
      </c>
      <c r="C14" s="1">
        <f t="shared" si="2"/>
        <v>6</v>
      </c>
      <c r="D14" s="1">
        <f t="shared" si="2"/>
        <v>10</v>
      </c>
      <c r="E14" s="1">
        <f t="shared" si="2"/>
        <v>5</v>
      </c>
      <c r="F14" s="1">
        <f t="shared" si="2"/>
        <v>9</v>
      </c>
      <c r="G14" s="1">
        <f t="shared" si="2"/>
        <v>9</v>
      </c>
      <c r="H14" s="1">
        <f t="shared" si="2"/>
        <v>5</v>
      </c>
      <c r="I14" s="1">
        <f t="shared" si="2"/>
        <v>5</v>
      </c>
      <c r="J14" s="1">
        <f t="shared" si="2"/>
        <v>8</v>
      </c>
      <c r="K14" s="1">
        <f t="shared" si="2"/>
        <v>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ht="13.5" customHeight="1">
      <c r="A16" s="1" t="s">
        <v>0</v>
      </c>
      <c r="B16" s="1" t="s">
        <v>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ht="13.5" customHeight="1">
      <c r="A17" s="1">
        <v>5136.0</v>
      </c>
      <c r="B17" s="1">
        <v>4.1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4.1</v>
      </c>
      <c r="J17" s="1"/>
      <c r="K17" s="1">
        <v>4.4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ht="13.5" customHeight="1">
      <c r="A18" s="1">
        <v>918.0</v>
      </c>
      <c r="B18" s="1">
        <v>4.0</v>
      </c>
      <c r="C18" s="1">
        <v>2.3</v>
      </c>
      <c r="D18" s="1">
        <v>4.6</v>
      </c>
      <c r="E18" s="1"/>
      <c r="F18" s="1">
        <v>2.6</v>
      </c>
      <c r="G18" s="1"/>
      <c r="H18" s="1">
        <v>4.4</v>
      </c>
      <c r="I18" s="1"/>
      <c r="J18" s="1">
        <v>5.0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ht="13.5" customHeight="1">
      <c r="A19" s="1">
        <v>2824.0</v>
      </c>
      <c r="B19" s="1">
        <v>4.7</v>
      </c>
      <c r="C19" s="1"/>
      <c r="D19" s="1">
        <v>4.8</v>
      </c>
      <c r="E19" s="1"/>
      <c r="F19" s="1">
        <v>3.9</v>
      </c>
      <c r="G19" s="1">
        <v>4.2</v>
      </c>
      <c r="H19" s="1"/>
      <c r="I19" s="1"/>
      <c r="J19" s="1">
        <v>4.2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13.5" customHeight="1">
      <c r="A20" s="1">
        <v>860.0</v>
      </c>
      <c r="B20" s="1">
        <v>4.0</v>
      </c>
      <c r="C20" s="1">
        <v>3.0</v>
      </c>
      <c r="D20" s="1">
        <v>3.8</v>
      </c>
      <c r="E20" s="1"/>
      <c r="F20" s="1">
        <v>4.1</v>
      </c>
      <c r="G20" s="1">
        <v>3.6</v>
      </c>
      <c r="H20" s="1"/>
      <c r="I20" s="1">
        <v>2.8</v>
      </c>
      <c r="J20" s="1">
        <v>4.1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3.5" customHeight="1">
      <c r="A21" s="1">
        <v>442.0</v>
      </c>
      <c r="B21" s="1">
        <v>3.6</v>
      </c>
      <c r="C21" s="1"/>
      <c r="D21" s="1">
        <v>4.2</v>
      </c>
      <c r="E21" s="1">
        <v>3.0</v>
      </c>
      <c r="F21" s="1">
        <v>2.2</v>
      </c>
      <c r="G21" s="1">
        <v>4.2</v>
      </c>
      <c r="H21" s="1">
        <v>2.2</v>
      </c>
      <c r="I21" s="1">
        <v>2.0</v>
      </c>
      <c r="J21" s="1">
        <v>4.5</v>
      </c>
      <c r="K21" s="1">
        <v>5.0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3.5" customHeight="1">
      <c r="A22" s="1">
        <v>3556.0</v>
      </c>
      <c r="B22" s="1">
        <v>4.3</v>
      </c>
      <c r="C22" s="1">
        <v>4.7</v>
      </c>
      <c r="D22" s="1">
        <v>3.7</v>
      </c>
      <c r="E22" s="1">
        <v>2.0</v>
      </c>
      <c r="F22" s="1">
        <v>4.4</v>
      </c>
      <c r="G22" s="1">
        <v>4.1</v>
      </c>
      <c r="H22" s="1"/>
      <c r="I22" s="1"/>
      <c r="J22" s="1"/>
      <c r="K22" s="1">
        <v>4.3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3.5" customHeight="1">
      <c r="A23" s="1">
        <v>5261.0</v>
      </c>
      <c r="B23" s="1"/>
      <c r="C23" s="1"/>
      <c r="D23" s="1">
        <v>4.6</v>
      </c>
      <c r="E23" s="1"/>
      <c r="F23" s="1">
        <v>3.5</v>
      </c>
      <c r="G23" s="1">
        <v>1.7</v>
      </c>
      <c r="H23" s="1"/>
      <c r="I23" s="1">
        <v>4.0</v>
      </c>
      <c r="J23" s="1">
        <v>4.5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3.5" customHeight="1">
      <c r="A24" s="1">
        <v>2492.0</v>
      </c>
      <c r="B24" s="1">
        <v>4.1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1"/>
      <c r="I24" s="1">
        <v>4.0</v>
      </c>
      <c r="J24" s="1">
        <v>3.2</v>
      </c>
      <c r="K24" s="1">
        <v>4.6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3.5" customHeight="1">
      <c r="A25" s="1">
        <v>4942.0</v>
      </c>
      <c r="B25" s="1"/>
      <c r="C25" s="1">
        <v>2.4</v>
      </c>
      <c r="D25" s="1">
        <v>3.3</v>
      </c>
      <c r="E25" s="1">
        <v>5.0</v>
      </c>
      <c r="F25" s="1">
        <v>4.2</v>
      </c>
      <c r="G25" s="1">
        <v>4.6</v>
      </c>
      <c r="H25" s="1">
        <v>4.4</v>
      </c>
      <c r="I25" s="1"/>
      <c r="J25" s="1">
        <v>4.2</v>
      </c>
      <c r="K25" s="1">
        <v>4.1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3.5" customHeight="1">
      <c r="A26" s="1">
        <v>2267.0</v>
      </c>
      <c r="B26" s="1"/>
      <c r="C26" s="1"/>
      <c r="D26" s="1">
        <v>3.9</v>
      </c>
      <c r="E26" s="1"/>
      <c r="F26" s="1"/>
      <c r="G26" s="1">
        <v>4.4</v>
      </c>
      <c r="H26" s="1">
        <v>2.6</v>
      </c>
      <c r="I26" s="1"/>
      <c r="J26" s="1">
        <v>2.5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3.5" customHeight="1">
      <c r="A28" s="1" t="s">
        <v>0</v>
      </c>
      <c r="B28" s="1" t="s">
        <v>17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18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3.5" customHeight="1">
      <c r="A29" s="1">
        <v>5136.0</v>
      </c>
      <c r="B29" s="1">
        <f t="shared" ref="B29:K29" si="3">IF(ISNUMBER(B3),ABS(B3-B17),"")</f>
        <v>0.4</v>
      </c>
      <c r="C29" s="1">
        <f t="shared" si="3"/>
        <v>0.7</v>
      </c>
      <c r="D29" s="1">
        <f t="shared" si="3"/>
        <v>0.3</v>
      </c>
      <c r="E29" s="1">
        <f t="shared" si="3"/>
        <v>0.3</v>
      </c>
      <c r="F29" s="1">
        <f t="shared" si="3"/>
        <v>1.2</v>
      </c>
      <c r="G29" s="1">
        <f t="shared" si="3"/>
        <v>0.2</v>
      </c>
      <c r="H29" s="1">
        <f t="shared" si="3"/>
        <v>1.8</v>
      </c>
      <c r="I29" s="1">
        <f t="shared" si="3"/>
        <v>1.1</v>
      </c>
      <c r="J29" s="1" t="str">
        <f t="shared" si="3"/>
        <v/>
      </c>
      <c r="K29" s="1">
        <f t="shared" si="3"/>
        <v>0.6</v>
      </c>
      <c r="L29" s="1"/>
      <c r="M29" s="1">
        <f t="shared" ref="M29:M38" si="5">SUM(B29:K29)/M3</f>
        <v>0.7333333333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3.5" customHeight="1">
      <c r="A30" s="1">
        <v>918.0</v>
      </c>
      <c r="B30" s="1">
        <f t="shared" ref="B30:K30" si="4">IF(ISNUMBER(B4),ABS(B4-B18),"")</f>
        <v>1</v>
      </c>
      <c r="C30" s="1">
        <f t="shared" si="4"/>
        <v>2.7</v>
      </c>
      <c r="D30" s="1">
        <f t="shared" si="4"/>
        <v>0.1</v>
      </c>
      <c r="E30" s="1" t="str">
        <f t="shared" si="4"/>
        <v/>
      </c>
      <c r="F30" s="1">
        <f t="shared" si="4"/>
        <v>0.4</v>
      </c>
      <c r="G30" s="1" t="str">
        <f t="shared" si="4"/>
        <v/>
      </c>
      <c r="H30" s="1">
        <f t="shared" si="4"/>
        <v>0.6</v>
      </c>
      <c r="I30" s="1" t="str">
        <f t="shared" si="4"/>
        <v/>
      </c>
      <c r="J30" s="1">
        <f t="shared" si="4"/>
        <v>0</v>
      </c>
      <c r="K30" s="1" t="str">
        <f t="shared" si="4"/>
        <v/>
      </c>
      <c r="L30" s="1"/>
      <c r="M30" s="1">
        <f t="shared" si="5"/>
        <v>0.8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3.5" customHeight="1">
      <c r="A31" s="1">
        <v>2824.0</v>
      </c>
      <c r="B31" s="1">
        <f t="shared" ref="B31:K31" si="6">IF(ISNUMBER(B5),ABS(B5-B19),"")</f>
        <v>0.2</v>
      </c>
      <c r="C31" s="1" t="str">
        <f t="shared" si="6"/>
        <v/>
      </c>
      <c r="D31" s="1">
        <f t="shared" si="6"/>
        <v>0.2</v>
      </c>
      <c r="E31" s="1" t="str">
        <f t="shared" si="6"/>
        <v/>
      </c>
      <c r="F31" s="1">
        <f t="shared" si="6"/>
        <v>0.6</v>
      </c>
      <c r="G31" s="1">
        <f t="shared" si="6"/>
        <v>0.2</v>
      </c>
      <c r="H31" s="1" t="str">
        <f t="shared" si="6"/>
        <v/>
      </c>
      <c r="I31" s="1" t="str">
        <f t="shared" si="6"/>
        <v/>
      </c>
      <c r="J31" s="1">
        <f t="shared" si="6"/>
        <v>0.8</v>
      </c>
      <c r="K31" s="1" t="str">
        <f t="shared" si="6"/>
        <v/>
      </c>
      <c r="L31" s="1"/>
      <c r="M31" s="1">
        <f t="shared" si="5"/>
        <v>0.4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3.5" customHeight="1">
      <c r="A32" s="1">
        <v>860.0</v>
      </c>
      <c r="B32" s="1">
        <f t="shared" ref="B32:K32" si="7">IF(ISNUMBER(B6),ABS(B6-B20),"")</f>
        <v>0</v>
      </c>
      <c r="C32" s="1">
        <f t="shared" si="7"/>
        <v>1</v>
      </c>
      <c r="D32" s="1">
        <f t="shared" si="7"/>
        <v>0.7</v>
      </c>
      <c r="E32" s="1" t="str">
        <f t="shared" si="7"/>
        <v/>
      </c>
      <c r="F32" s="1">
        <f t="shared" si="7"/>
        <v>1.6</v>
      </c>
      <c r="G32" s="1">
        <f t="shared" si="7"/>
        <v>0.6</v>
      </c>
      <c r="H32" s="1" t="str">
        <f t="shared" si="7"/>
        <v/>
      </c>
      <c r="I32" s="1">
        <f t="shared" si="7"/>
        <v>1.2</v>
      </c>
      <c r="J32" s="1">
        <f t="shared" si="7"/>
        <v>0.4</v>
      </c>
      <c r="K32" s="1" t="str">
        <f t="shared" si="7"/>
        <v/>
      </c>
      <c r="L32" s="1"/>
      <c r="M32" s="1">
        <f t="shared" si="5"/>
        <v>0.7857142857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3.5" customHeight="1">
      <c r="A33" s="1">
        <v>442.0</v>
      </c>
      <c r="B33" s="1">
        <f t="shared" ref="B33:K33" si="8">IF(ISNUMBER(B7),ABS(B7-B21),"")</f>
        <v>0.6</v>
      </c>
      <c r="C33" s="1" t="str">
        <f t="shared" si="8"/>
        <v/>
      </c>
      <c r="D33" s="1">
        <f t="shared" si="8"/>
        <v>1.2</v>
      </c>
      <c r="E33" s="1">
        <f t="shared" si="8"/>
        <v>1</v>
      </c>
      <c r="F33" s="1">
        <f t="shared" si="8"/>
        <v>1.2</v>
      </c>
      <c r="G33" s="1">
        <f t="shared" si="8"/>
        <v>0.8</v>
      </c>
      <c r="H33" s="1">
        <f t="shared" si="8"/>
        <v>0.8</v>
      </c>
      <c r="I33" s="1">
        <f t="shared" si="8"/>
        <v>0</v>
      </c>
      <c r="J33" s="1">
        <f t="shared" si="8"/>
        <v>0.5</v>
      </c>
      <c r="K33" s="1">
        <f t="shared" si="8"/>
        <v>0</v>
      </c>
      <c r="L33" s="1"/>
      <c r="M33" s="1">
        <f t="shared" si="5"/>
        <v>0.6777777778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3.5" customHeight="1">
      <c r="A34" s="1">
        <v>3556.0</v>
      </c>
      <c r="B34" s="1">
        <f t="shared" ref="B34:K34" si="9">IF(ISNUMBER(B8),ABS(B8-B22),"")</f>
        <v>0.3</v>
      </c>
      <c r="C34" s="1">
        <f t="shared" si="9"/>
        <v>0.7</v>
      </c>
      <c r="D34" s="1">
        <f t="shared" si="9"/>
        <v>0.3</v>
      </c>
      <c r="E34" s="1">
        <f t="shared" si="9"/>
        <v>2</v>
      </c>
      <c r="F34" s="1">
        <f t="shared" si="9"/>
        <v>1.4</v>
      </c>
      <c r="G34" s="1">
        <f t="shared" si="9"/>
        <v>0.9</v>
      </c>
      <c r="H34" s="1" t="str">
        <f t="shared" si="9"/>
        <v/>
      </c>
      <c r="I34" s="1" t="str">
        <f t="shared" si="9"/>
        <v/>
      </c>
      <c r="J34" s="1" t="str">
        <f t="shared" si="9"/>
        <v/>
      </c>
      <c r="K34" s="1">
        <f t="shared" si="9"/>
        <v>0.3</v>
      </c>
      <c r="L34" s="1"/>
      <c r="M34" s="1">
        <f t="shared" si="5"/>
        <v>0.8428571429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3.5" customHeight="1">
      <c r="A35" s="1">
        <v>5261.0</v>
      </c>
      <c r="B35" s="1" t="str">
        <f t="shared" ref="B35:K35" si="10">IF(ISNUMBER(B9),ABS(B9-B23),"")</f>
        <v/>
      </c>
      <c r="C35" s="1" t="str">
        <f t="shared" si="10"/>
        <v/>
      </c>
      <c r="D35" s="1">
        <f t="shared" si="10"/>
        <v>0.4</v>
      </c>
      <c r="E35" s="1" t="str">
        <f t="shared" si="10"/>
        <v/>
      </c>
      <c r="F35" s="1">
        <f t="shared" si="10"/>
        <v>2</v>
      </c>
      <c r="G35" s="1">
        <f t="shared" si="10"/>
        <v>1.2</v>
      </c>
      <c r="H35" s="1" t="str">
        <f t="shared" si="10"/>
        <v/>
      </c>
      <c r="I35" s="1">
        <f t="shared" si="10"/>
        <v>0</v>
      </c>
      <c r="J35" s="1">
        <f t="shared" si="10"/>
        <v>0.5</v>
      </c>
      <c r="K35" s="1" t="str">
        <f t="shared" si="10"/>
        <v/>
      </c>
      <c r="L35" s="1"/>
      <c r="M35" s="1">
        <f t="shared" si="5"/>
        <v>0.82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3.5" customHeight="1">
      <c r="A36" s="1">
        <v>2492.0</v>
      </c>
      <c r="B36" s="1">
        <f t="shared" ref="B36:K36" si="11">IF(ISNUMBER(B10),ABS(B10-B24),"")</f>
        <v>0.4</v>
      </c>
      <c r="C36" s="1">
        <f t="shared" si="11"/>
        <v>0.8</v>
      </c>
      <c r="D36" s="1">
        <f t="shared" si="11"/>
        <v>0.7</v>
      </c>
      <c r="E36" s="1">
        <f t="shared" si="11"/>
        <v>0.8</v>
      </c>
      <c r="F36" s="1">
        <f t="shared" si="11"/>
        <v>0.7</v>
      </c>
      <c r="G36" s="1">
        <f t="shared" si="11"/>
        <v>0.7</v>
      </c>
      <c r="H36" s="1" t="str">
        <f t="shared" si="11"/>
        <v/>
      </c>
      <c r="I36" s="1">
        <f t="shared" si="11"/>
        <v>0</v>
      </c>
      <c r="J36" s="1">
        <f t="shared" si="11"/>
        <v>0.8</v>
      </c>
      <c r="K36" s="1">
        <f t="shared" si="11"/>
        <v>0.4</v>
      </c>
      <c r="L36" s="1"/>
      <c r="M36" s="1">
        <f t="shared" si="5"/>
        <v>0.5888888889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3.5" customHeight="1">
      <c r="A37" s="1">
        <v>4942.0</v>
      </c>
      <c r="B37" s="1" t="str">
        <f t="shared" ref="B37:K37" si="12">IF(ISNUMBER(B11),ABS(B11-B25),"")</f>
        <v/>
      </c>
      <c r="C37" s="1">
        <f t="shared" si="12"/>
        <v>1.1</v>
      </c>
      <c r="D37" s="1">
        <f t="shared" si="12"/>
        <v>0.7</v>
      </c>
      <c r="E37" s="1">
        <f t="shared" si="12"/>
        <v>1</v>
      </c>
      <c r="F37" s="1">
        <f t="shared" si="12"/>
        <v>0.7</v>
      </c>
      <c r="G37" s="1">
        <f t="shared" si="12"/>
        <v>0.6</v>
      </c>
      <c r="H37" s="1">
        <f t="shared" si="12"/>
        <v>0.6</v>
      </c>
      <c r="I37" s="1" t="str">
        <f t="shared" si="12"/>
        <v/>
      </c>
      <c r="J37" s="1">
        <f t="shared" si="12"/>
        <v>0.8</v>
      </c>
      <c r="K37" s="1">
        <f t="shared" si="12"/>
        <v>0.6</v>
      </c>
      <c r="L37" s="1"/>
      <c r="M37" s="1">
        <f t="shared" si="5"/>
        <v>0.7625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3.5" customHeight="1">
      <c r="A38" s="1">
        <v>2267.0</v>
      </c>
      <c r="B38" s="1" t="str">
        <f t="shared" ref="B38:K38" si="13">IF(ISNUMBER(B12),ABS(B12-B26),"")</f>
        <v/>
      </c>
      <c r="C38" s="1" t="str">
        <f t="shared" si="13"/>
        <v/>
      </c>
      <c r="D38" s="1">
        <f t="shared" si="13"/>
        <v>0.4</v>
      </c>
      <c r="E38" s="1" t="str">
        <f t="shared" si="13"/>
        <v/>
      </c>
      <c r="F38" s="1" t="str">
        <f t="shared" si="13"/>
        <v/>
      </c>
      <c r="G38" s="1">
        <f t="shared" si="13"/>
        <v>0.6</v>
      </c>
      <c r="H38" s="1">
        <f t="shared" si="13"/>
        <v>1.1</v>
      </c>
      <c r="I38" s="1" t="str">
        <f t="shared" si="13"/>
        <v/>
      </c>
      <c r="J38" s="1">
        <f t="shared" si="13"/>
        <v>1.5</v>
      </c>
      <c r="K38" s="1" t="str">
        <f t="shared" si="13"/>
        <v/>
      </c>
      <c r="L38" s="1"/>
      <c r="M38" s="1">
        <f t="shared" si="5"/>
        <v>0.9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f>MIN(A31)</f>
        <v>2824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3.5" customHeight="1">
      <c r="A40" s="1"/>
      <c r="B40" s="1">
        <f t="shared" ref="B40:K40" si="14">SUM(B29:B38)/count(B3:B12)</f>
        <v>0.4142857143</v>
      </c>
      <c r="C40" s="1">
        <f t="shared" si="14"/>
        <v>1.166666667</v>
      </c>
      <c r="D40" s="1">
        <f t="shared" si="14"/>
        <v>0.5</v>
      </c>
      <c r="E40" s="1">
        <f t="shared" si="14"/>
        <v>1.02</v>
      </c>
      <c r="F40" s="1">
        <f t="shared" si="14"/>
        <v>1.088888889</v>
      </c>
      <c r="G40" s="1">
        <f t="shared" si="14"/>
        <v>0.6444444444</v>
      </c>
      <c r="H40" s="1">
        <f t="shared" si="14"/>
        <v>0.98</v>
      </c>
      <c r="I40" s="1">
        <f t="shared" si="14"/>
        <v>0.46</v>
      </c>
      <c r="J40" s="1">
        <f t="shared" si="14"/>
        <v>0.6625</v>
      </c>
      <c r="K40" s="1">
        <f t="shared" si="14"/>
        <v>0.38</v>
      </c>
      <c r="L40" s="1"/>
      <c r="M40" s="1" t="s">
        <v>19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3.5" customHeight="1">
      <c r="A41" s="1"/>
      <c r="B41" s="2">
        <f>AVERAGE(B29:K38)</f>
        <v>0.7246376812</v>
      </c>
      <c r="C41" s="3" t="s">
        <v>20</v>
      </c>
      <c r="D41" s="1"/>
      <c r="E41" s="1"/>
      <c r="F41" s="1"/>
      <c r="G41" s="1"/>
      <c r="H41" s="1"/>
      <c r="I41" s="1"/>
      <c r="J41" s="1"/>
      <c r="K41" s="1"/>
      <c r="L41" s="1"/>
      <c r="M41" s="1">
        <f>MIN(B40:K40)</f>
        <v>0.38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3.5" customHeight="1">
      <c r="A42" s="1"/>
      <c r="B42" s="4">
        <f>AVERAGE(B40:K40)</f>
        <v>0.7316785714</v>
      </c>
      <c r="C42" s="3" t="s">
        <v>21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3.5" customHeight="1">
      <c r="A43" s="1"/>
      <c r="B43" s="4">
        <f>AVERAGE(M29:M38)</f>
        <v>0.7311071429</v>
      </c>
      <c r="C43" s="3" t="s">
        <v>22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3.5" customHeight="1">
      <c r="A47" s="1"/>
      <c r="B47" s="1" t="s">
        <v>23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3.5" customHeight="1">
      <c r="A48" s="1" t="s">
        <v>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">
        <v>24</v>
      </c>
      <c r="N48" s="1" t="s">
        <v>25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3.5" customHeight="1">
      <c r="A49" s="1">
        <v>5136.0</v>
      </c>
      <c r="B49" s="5">
        <f t="shared" ref="B49:K49" si="15">IF(ISNUMBER(B3),POW((B3-B17),2),"")</f>
        <v>0.16</v>
      </c>
      <c r="C49" s="5">
        <f t="shared" si="15"/>
        <v>0.49</v>
      </c>
      <c r="D49" s="5">
        <f t="shared" si="15"/>
        <v>0.09</v>
      </c>
      <c r="E49" s="5">
        <f t="shared" si="15"/>
        <v>0.09</v>
      </c>
      <c r="F49" s="5">
        <f t="shared" si="15"/>
        <v>1.44</v>
      </c>
      <c r="G49" s="5">
        <f t="shared" si="15"/>
        <v>0.04</v>
      </c>
      <c r="H49" s="5">
        <f t="shared" si="15"/>
        <v>3.24</v>
      </c>
      <c r="I49" s="5">
        <f t="shared" si="15"/>
        <v>1.21</v>
      </c>
      <c r="J49" s="5" t="str">
        <f t="shared" si="15"/>
        <v/>
      </c>
      <c r="K49" s="5">
        <f t="shared" si="15"/>
        <v>0.36</v>
      </c>
      <c r="L49" s="1"/>
      <c r="M49" s="1">
        <f t="shared" ref="M49:M58" si="17">AVERAGE(B49:K49)</f>
        <v>0.7911111111</v>
      </c>
      <c r="N49" s="1">
        <f t="shared" ref="N49:N59" si="18">SQRT(M49)</f>
        <v>0.8894442709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3.5" customHeight="1">
      <c r="A50" s="1">
        <v>918.0</v>
      </c>
      <c r="B50" s="5">
        <f t="shared" ref="B50:K50" si="16">IF(ISNUMBER(B4),POW((B4-B18),2),"")</f>
        <v>1</v>
      </c>
      <c r="C50" s="5">
        <f t="shared" si="16"/>
        <v>7.29</v>
      </c>
      <c r="D50" s="5">
        <f t="shared" si="16"/>
        <v>0.01</v>
      </c>
      <c r="E50" s="5" t="str">
        <f t="shared" si="16"/>
        <v/>
      </c>
      <c r="F50" s="5">
        <f t="shared" si="16"/>
        <v>0.16</v>
      </c>
      <c r="G50" s="5" t="str">
        <f t="shared" si="16"/>
        <v/>
      </c>
      <c r="H50" s="5">
        <f t="shared" si="16"/>
        <v>0.36</v>
      </c>
      <c r="I50" s="5" t="str">
        <f t="shared" si="16"/>
        <v/>
      </c>
      <c r="J50" s="5">
        <f t="shared" si="16"/>
        <v>0</v>
      </c>
      <c r="K50" s="5" t="str">
        <f t="shared" si="16"/>
        <v/>
      </c>
      <c r="L50" s="1"/>
      <c r="M50" s="1">
        <f t="shared" si="17"/>
        <v>1.47</v>
      </c>
      <c r="N50" s="1">
        <f t="shared" si="18"/>
        <v>1.212435565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3.5" customHeight="1">
      <c r="A51" s="1">
        <v>2824.0</v>
      </c>
      <c r="B51" s="5">
        <f t="shared" ref="B51:K51" si="19">IF(ISNUMBER(B5),POW((B5-B19),2),"")</f>
        <v>0.04</v>
      </c>
      <c r="C51" s="5" t="str">
        <f t="shared" si="19"/>
        <v/>
      </c>
      <c r="D51" s="5">
        <f t="shared" si="19"/>
        <v>0.04</v>
      </c>
      <c r="E51" s="5" t="str">
        <f t="shared" si="19"/>
        <v/>
      </c>
      <c r="F51" s="5">
        <f t="shared" si="19"/>
        <v>0.36</v>
      </c>
      <c r="G51" s="5">
        <f t="shared" si="19"/>
        <v>0.04</v>
      </c>
      <c r="H51" s="5" t="str">
        <f t="shared" si="19"/>
        <v/>
      </c>
      <c r="I51" s="5" t="str">
        <f t="shared" si="19"/>
        <v/>
      </c>
      <c r="J51" s="5">
        <f t="shared" si="19"/>
        <v>0.64</v>
      </c>
      <c r="K51" s="5" t="str">
        <f t="shared" si="19"/>
        <v/>
      </c>
      <c r="L51" s="1"/>
      <c r="M51" s="1">
        <f t="shared" si="17"/>
        <v>0.224</v>
      </c>
      <c r="N51" s="1">
        <f t="shared" si="18"/>
        <v>0.4732863826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3.5" customHeight="1">
      <c r="A52" s="1">
        <v>860.0</v>
      </c>
      <c r="B52" s="5">
        <f t="shared" ref="B52:K52" si="20">IF(ISNUMBER(B6),POW((B6-B20),2),"")</f>
        <v>0</v>
      </c>
      <c r="C52" s="5">
        <f t="shared" si="20"/>
        <v>1</v>
      </c>
      <c r="D52" s="5">
        <f t="shared" si="20"/>
        <v>0.49</v>
      </c>
      <c r="E52" s="5" t="str">
        <f t="shared" si="20"/>
        <v/>
      </c>
      <c r="F52" s="5">
        <f t="shared" si="20"/>
        <v>2.56</v>
      </c>
      <c r="G52" s="5">
        <f t="shared" si="20"/>
        <v>0.36</v>
      </c>
      <c r="H52" s="5" t="str">
        <f t="shared" si="20"/>
        <v/>
      </c>
      <c r="I52" s="5">
        <f t="shared" si="20"/>
        <v>1.44</v>
      </c>
      <c r="J52" s="5">
        <f t="shared" si="20"/>
        <v>0.16</v>
      </c>
      <c r="K52" s="5" t="str">
        <f t="shared" si="20"/>
        <v/>
      </c>
      <c r="L52" s="1"/>
      <c r="M52" s="1">
        <f t="shared" si="17"/>
        <v>0.8585714286</v>
      </c>
      <c r="N52" s="1">
        <f t="shared" si="18"/>
        <v>0.9265912953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3.5" customHeight="1">
      <c r="A53" s="1">
        <v>442.0</v>
      </c>
      <c r="B53" s="5">
        <f t="shared" ref="B53:K53" si="21">IF(ISNUMBER(B7),POW((B7-B21),2),"")</f>
        <v>0.36</v>
      </c>
      <c r="C53" s="5" t="str">
        <f t="shared" si="21"/>
        <v/>
      </c>
      <c r="D53" s="5">
        <f t="shared" si="21"/>
        <v>1.44</v>
      </c>
      <c r="E53" s="5">
        <f t="shared" si="21"/>
        <v>1</v>
      </c>
      <c r="F53" s="5">
        <f t="shared" si="21"/>
        <v>1.44</v>
      </c>
      <c r="G53" s="5">
        <f t="shared" si="21"/>
        <v>0.64</v>
      </c>
      <c r="H53" s="5">
        <f t="shared" si="21"/>
        <v>0.64</v>
      </c>
      <c r="I53" s="5">
        <f t="shared" si="21"/>
        <v>0</v>
      </c>
      <c r="J53" s="5">
        <f t="shared" si="21"/>
        <v>0.25</v>
      </c>
      <c r="K53" s="5">
        <f t="shared" si="21"/>
        <v>0</v>
      </c>
      <c r="L53" s="1"/>
      <c r="M53" s="1">
        <f t="shared" si="17"/>
        <v>0.6411111111</v>
      </c>
      <c r="N53" s="1">
        <f t="shared" si="18"/>
        <v>0.8006941433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3.5" customHeight="1">
      <c r="A54" s="1">
        <v>3556.0</v>
      </c>
      <c r="B54" s="5">
        <f t="shared" ref="B54:K54" si="22">IF(ISNUMBER(B8),POW((B8-B22),2),"")</f>
        <v>0.09</v>
      </c>
      <c r="C54" s="5">
        <f t="shared" si="22"/>
        <v>0.49</v>
      </c>
      <c r="D54" s="5">
        <f t="shared" si="22"/>
        <v>0.09</v>
      </c>
      <c r="E54" s="5">
        <f t="shared" si="22"/>
        <v>4</v>
      </c>
      <c r="F54" s="5">
        <f t="shared" si="22"/>
        <v>1.96</v>
      </c>
      <c r="G54" s="5">
        <f t="shared" si="22"/>
        <v>0.81</v>
      </c>
      <c r="H54" s="5" t="str">
        <f t="shared" si="22"/>
        <v/>
      </c>
      <c r="I54" s="5" t="str">
        <f t="shared" si="22"/>
        <v/>
      </c>
      <c r="J54" s="5" t="str">
        <f t="shared" si="22"/>
        <v/>
      </c>
      <c r="K54" s="5">
        <f t="shared" si="22"/>
        <v>0.09</v>
      </c>
      <c r="L54" s="1"/>
      <c r="M54" s="1">
        <f t="shared" si="17"/>
        <v>1.075714286</v>
      </c>
      <c r="N54" s="1">
        <f t="shared" si="18"/>
        <v>1.03716647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3.5" customHeight="1">
      <c r="A55" s="1">
        <v>5261.0</v>
      </c>
      <c r="B55" s="5" t="str">
        <f t="shared" ref="B55:K55" si="23">IF(ISNUMBER(B9),POW((B9-B23),2),"")</f>
        <v/>
      </c>
      <c r="C55" s="5" t="str">
        <f t="shared" si="23"/>
        <v/>
      </c>
      <c r="D55" s="5">
        <f t="shared" si="23"/>
        <v>0.16</v>
      </c>
      <c r="E55" s="5" t="str">
        <f t="shared" si="23"/>
        <v/>
      </c>
      <c r="F55" s="5">
        <f t="shared" si="23"/>
        <v>4</v>
      </c>
      <c r="G55" s="5">
        <f t="shared" si="23"/>
        <v>1.44</v>
      </c>
      <c r="H55" s="5" t="str">
        <f t="shared" si="23"/>
        <v/>
      </c>
      <c r="I55" s="5">
        <f t="shared" si="23"/>
        <v>0</v>
      </c>
      <c r="J55" s="5">
        <f t="shared" si="23"/>
        <v>0.25</v>
      </c>
      <c r="K55" s="5" t="str">
        <f t="shared" si="23"/>
        <v/>
      </c>
      <c r="L55" s="1"/>
      <c r="M55" s="1">
        <f t="shared" si="17"/>
        <v>1.17</v>
      </c>
      <c r="N55" s="1">
        <f t="shared" si="18"/>
        <v>1.081665383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3.5" customHeight="1">
      <c r="A56" s="1">
        <v>2492.0</v>
      </c>
      <c r="B56" s="5">
        <f t="shared" ref="B56:K56" si="24">IF(ISNUMBER(B10),POW((B10-B24),2),"")</f>
        <v>0.16</v>
      </c>
      <c r="C56" s="5">
        <f t="shared" si="24"/>
        <v>0.64</v>
      </c>
      <c r="D56" s="5">
        <f t="shared" si="24"/>
        <v>0.49</v>
      </c>
      <c r="E56" s="5">
        <f t="shared" si="24"/>
        <v>0.64</v>
      </c>
      <c r="F56" s="5">
        <f t="shared" si="24"/>
        <v>0.49</v>
      </c>
      <c r="G56" s="5">
        <f t="shared" si="24"/>
        <v>0.49</v>
      </c>
      <c r="H56" s="5" t="str">
        <f t="shared" si="24"/>
        <v/>
      </c>
      <c r="I56" s="5">
        <f t="shared" si="24"/>
        <v>0</v>
      </c>
      <c r="J56" s="5">
        <f t="shared" si="24"/>
        <v>0.64</v>
      </c>
      <c r="K56" s="5">
        <f t="shared" si="24"/>
        <v>0.16</v>
      </c>
      <c r="L56" s="1"/>
      <c r="M56" s="1">
        <f t="shared" si="17"/>
        <v>0.4122222222</v>
      </c>
      <c r="N56" s="1">
        <f t="shared" si="18"/>
        <v>0.6420453428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3.5" customHeight="1">
      <c r="A57" s="1">
        <v>4942.0</v>
      </c>
      <c r="B57" s="5" t="str">
        <f t="shared" ref="B57:K57" si="25">IF(ISNUMBER(B11),POW((B11-B25),2),"")</f>
        <v/>
      </c>
      <c r="C57" s="5">
        <f t="shared" si="25"/>
        <v>1.21</v>
      </c>
      <c r="D57" s="5">
        <f t="shared" si="25"/>
        <v>0.49</v>
      </c>
      <c r="E57" s="5">
        <f t="shared" si="25"/>
        <v>1</v>
      </c>
      <c r="F57" s="5">
        <f t="shared" si="25"/>
        <v>0.49</v>
      </c>
      <c r="G57" s="5">
        <f t="shared" si="25"/>
        <v>0.36</v>
      </c>
      <c r="H57" s="5">
        <f t="shared" si="25"/>
        <v>0.36</v>
      </c>
      <c r="I57" s="5" t="str">
        <f t="shared" si="25"/>
        <v/>
      </c>
      <c r="J57" s="5">
        <f t="shared" si="25"/>
        <v>0.64</v>
      </c>
      <c r="K57" s="5">
        <f t="shared" si="25"/>
        <v>0.36</v>
      </c>
      <c r="L57" s="1"/>
      <c r="M57" s="1">
        <f t="shared" si="17"/>
        <v>0.61375</v>
      </c>
      <c r="N57" s="1">
        <f t="shared" si="18"/>
        <v>0.7834219808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3.5" customHeight="1">
      <c r="A58" s="1">
        <v>2267.0</v>
      </c>
      <c r="B58" s="5" t="str">
        <f t="shared" ref="B58:K58" si="26">IF(ISNUMBER(B12),POW((B12-B26),2),"")</f>
        <v/>
      </c>
      <c r="C58" s="5" t="str">
        <f t="shared" si="26"/>
        <v/>
      </c>
      <c r="D58" s="5">
        <f t="shared" si="26"/>
        <v>0.16</v>
      </c>
      <c r="E58" s="5" t="str">
        <f t="shared" si="26"/>
        <v/>
      </c>
      <c r="F58" s="5" t="str">
        <f t="shared" si="26"/>
        <v/>
      </c>
      <c r="G58" s="5">
        <f t="shared" si="26"/>
        <v>0.36</v>
      </c>
      <c r="H58" s="5">
        <f t="shared" si="26"/>
        <v>1.21</v>
      </c>
      <c r="I58" s="5" t="str">
        <f t="shared" si="26"/>
        <v/>
      </c>
      <c r="J58" s="5">
        <f t="shared" si="26"/>
        <v>2.25</v>
      </c>
      <c r="K58" s="5" t="str">
        <f t="shared" si="26"/>
        <v/>
      </c>
      <c r="L58" s="1"/>
      <c r="M58" s="1">
        <f t="shared" si="17"/>
        <v>0.995</v>
      </c>
      <c r="N58" s="1">
        <f t="shared" si="18"/>
        <v>0.9974968672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>
        <f>AVERAGE(M49:M58)</f>
        <v>0.8251480159</v>
      </c>
      <c r="N59" s="1">
        <f t="shared" si="18"/>
        <v>0.9083765826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3.5" customHeight="1">
      <c r="A60" s="1"/>
      <c r="B60" s="1">
        <f t="shared" ref="B60:K60" si="27">AVERAGE(B49:B58)</f>
        <v>0.2585714286</v>
      </c>
      <c r="C60" s="1">
        <f t="shared" si="27"/>
        <v>1.853333333</v>
      </c>
      <c r="D60" s="1">
        <f t="shared" si="27"/>
        <v>0.346</v>
      </c>
      <c r="E60" s="1">
        <f t="shared" si="27"/>
        <v>1.346</v>
      </c>
      <c r="F60" s="1">
        <f t="shared" si="27"/>
        <v>1.433333333</v>
      </c>
      <c r="G60" s="1">
        <f t="shared" si="27"/>
        <v>0.5044444444</v>
      </c>
      <c r="H60" s="1">
        <f t="shared" si="27"/>
        <v>1.162</v>
      </c>
      <c r="I60" s="1">
        <f t="shared" si="27"/>
        <v>0.53</v>
      </c>
      <c r="J60" s="1">
        <f t="shared" si="27"/>
        <v>0.60375</v>
      </c>
      <c r="K60" s="1">
        <f t="shared" si="27"/>
        <v>0.194</v>
      </c>
      <c r="L60" s="1"/>
      <c r="M60" s="1"/>
      <c r="N60" s="1">
        <f>MIN(N49:N58)</f>
        <v>0.4732863826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3.5" customHeight="1">
      <c r="A61" s="1"/>
      <c r="B61" s="1">
        <f>AVERAGE(B49:K58)</f>
        <v>0.7944927536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3.5" customHeight="1">
      <c r="A62" s="1"/>
      <c r="B62" s="1">
        <f>SQRT(B61)</f>
        <v>0.89134323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3.5" customHeight="1">
      <c r="A69" s="1" t="s">
        <v>0</v>
      </c>
      <c r="B69" s="1" t="s">
        <v>26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3.5" customHeight="1">
      <c r="A70" s="1">
        <v>5136.0</v>
      </c>
      <c r="B70" s="1">
        <f t="shared" ref="B70:B79" si="28">CORREL(B3:K3,B17:K17)</f>
        <v>0.1698132988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3.5" customHeight="1">
      <c r="A71" s="1">
        <v>918.0</v>
      </c>
      <c r="B71" s="1">
        <f t="shared" si="28"/>
        <v>0.4589455669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3.5" customHeight="1">
      <c r="A72" s="1">
        <v>2824.0</v>
      </c>
      <c r="B72" s="1">
        <f t="shared" si="28"/>
        <v>0.3476767477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3.5" customHeight="1">
      <c r="A73" s="1">
        <v>860.0</v>
      </c>
      <c r="B73" s="1">
        <f t="shared" si="28"/>
        <v>-0.1481808369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3.5" customHeight="1">
      <c r="A74" s="1">
        <v>442.0</v>
      </c>
      <c r="B74" s="1">
        <f t="shared" si="28"/>
        <v>0.7744502842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3.5" customHeight="1">
      <c r="A75" s="1">
        <v>3556.0</v>
      </c>
      <c r="B75" s="1">
        <f t="shared" si="28"/>
        <v>-0.09588741209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3.5" customHeight="1">
      <c r="A76" s="1">
        <v>5261.0</v>
      </c>
      <c r="B76" s="1">
        <f t="shared" si="28"/>
        <v>0.9207459665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3.5" customHeight="1">
      <c r="A77" s="1">
        <v>2492.0</v>
      </c>
      <c r="B77" s="1">
        <f t="shared" si="28"/>
        <v>0.4136152635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3.5" customHeight="1">
      <c r="A78" s="1">
        <v>4942.0</v>
      </c>
      <c r="B78" s="1">
        <f t="shared" si="28"/>
        <v>0.3478569845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3.5" customHeight="1">
      <c r="A79" s="1">
        <v>2267.0</v>
      </c>
      <c r="B79" s="1">
        <f t="shared" si="28"/>
        <v>0.6337428252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3.5" customHeight="1">
      <c r="A80" s="1"/>
      <c r="B80" s="1">
        <f>MIN(B70:B79)</f>
        <v>-0.1481808369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3.5" customHeight="1">
      <c r="A82" s="1" t="s">
        <v>27</v>
      </c>
      <c r="B82" s="1">
        <f>CORREL(B3:K12,B17:K26)</f>
        <v>0.5664475148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