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oka/Library/Mobile Documents/com~apple~CloudDocs/MOW/Partnerships/Coral Guardian/Submitted/CG Docs/Share/"/>
    </mc:Choice>
  </mc:AlternateContent>
  <xr:revisionPtr revIDLastSave="0" documentId="13_ncr:1_{53B0E449-31C8-E240-8E4B-B7B6305FE822}" xr6:coauthVersionLast="47" xr6:coauthVersionMax="47" xr10:uidLastSave="{00000000-0000-0000-0000-000000000000}"/>
  <bookViews>
    <workbookView xWindow="0" yWindow="500" windowWidth="33600" windowHeight="20500" xr2:uid="{D1CCE581-8EAE-2848-9C7C-4C91BA5E735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2" i="1" l="1"/>
  <c r="O52" i="1" s="1"/>
  <c r="I52" i="1"/>
  <c r="M29" i="1"/>
  <c r="I66" i="1"/>
  <c r="M55" i="1"/>
  <c r="K55" i="1"/>
  <c r="K24" i="1"/>
  <c r="M24" i="1"/>
  <c r="I24" i="1"/>
  <c r="M23" i="1"/>
  <c r="K23" i="1"/>
  <c r="I22" i="1"/>
  <c r="N22" i="1" s="1"/>
  <c r="O22" i="1" s="1"/>
  <c r="I61" i="1"/>
  <c r="K61" i="1"/>
  <c r="M61" i="1"/>
  <c r="I53" i="1"/>
  <c r="K53" i="1"/>
  <c r="M53" i="1"/>
  <c r="I54" i="1"/>
  <c r="K54" i="1"/>
  <c r="M54" i="1"/>
  <c r="I56" i="1"/>
  <c r="K56" i="1"/>
  <c r="M56" i="1"/>
  <c r="M51" i="1"/>
  <c r="K51" i="1"/>
  <c r="I51" i="1"/>
  <c r="M50" i="1"/>
  <c r="K50" i="1"/>
  <c r="I50" i="1"/>
  <c r="M48" i="1"/>
  <c r="K48" i="1"/>
  <c r="I48" i="1"/>
  <c r="M8" i="1"/>
  <c r="M46" i="1"/>
  <c r="K46" i="1"/>
  <c r="I46" i="1"/>
  <c r="G38" i="1"/>
  <c r="G39" i="1" s="1"/>
  <c r="J67" i="1"/>
  <c r="L67" i="1" s="1"/>
  <c r="M59" i="1"/>
  <c r="K59" i="1"/>
  <c r="I59" i="1"/>
  <c r="M10" i="1"/>
  <c r="K10" i="1"/>
  <c r="I10" i="1"/>
  <c r="N66" i="1" l="1"/>
  <c r="O66" i="1" s="1"/>
  <c r="N24" i="1"/>
  <c r="O24" i="1" s="1"/>
  <c r="N23" i="1"/>
  <c r="O23" i="1" s="1"/>
  <c r="N55" i="1"/>
  <c r="O55" i="1" s="1"/>
  <c r="N61" i="1"/>
  <c r="O61" i="1" s="1"/>
  <c r="N53" i="1"/>
  <c r="O53" i="1" s="1"/>
  <c r="N48" i="1"/>
  <c r="O48" i="1" s="1"/>
  <c r="N56" i="1"/>
  <c r="O56" i="1" s="1"/>
  <c r="N54" i="1"/>
  <c r="O54" i="1" s="1"/>
  <c r="K57" i="1"/>
  <c r="M57" i="1"/>
  <c r="I57" i="1"/>
  <c r="N51" i="1"/>
  <c r="O51" i="1" s="1"/>
  <c r="N50" i="1"/>
  <c r="O50" i="1" s="1"/>
  <c r="N46" i="1"/>
  <c r="O46" i="1" s="1"/>
  <c r="N10" i="1"/>
  <c r="O10" i="1" s="1"/>
  <c r="N59" i="1"/>
  <c r="O59" i="1" s="1"/>
  <c r="I39" i="1"/>
  <c r="K39" i="1"/>
  <c r="M39" i="1"/>
  <c r="M65" i="1"/>
  <c r="K65" i="1"/>
  <c r="I65" i="1"/>
  <c r="M16" i="1"/>
  <c r="K16" i="1"/>
  <c r="K6" i="1"/>
  <c r="M6" i="1"/>
  <c r="K7" i="1"/>
  <c r="M7" i="1"/>
  <c r="K8" i="1"/>
  <c r="K9" i="1"/>
  <c r="M9" i="1"/>
  <c r="M40" i="1"/>
  <c r="M41" i="1"/>
  <c r="K40" i="1"/>
  <c r="K41" i="1"/>
  <c r="I41" i="1"/>
  <c r="I40" i="1"/>
  <c r="I5" i="1"/>
  <c r="K5" i="1"/>
  <c r="M5" i="1"/>
  <c r="M42" i="1"/>
  <c r="K42" i="1"/>
  <c r="I42" i="1"/>
  <c r="I60" i="1"/>
  <c r="K60" i="1"/>
  <c r="M60" i="1"/>
  <c r="I62" i="1"/>
  <c r="K62" i="1"/>
  <c r="M62" i="1"/>
  <c r="I63" i="1"/>
  <c r="K63" i="1"/>
  <c r="M63" i="1"/>
  <c r="I64" i="1"/>
  <c r="K64" i="1"/>
  <c r="M64" i="1"/>
  <c r="I67" i="1"/>
  <c r="K67" i="1"/>
  <c r="M67" i="1"/>
  <c r="I37" i="1"/>
  <c r="K37" i="1"/>
  <c r="M37" i="1"/>
  <c r="I38" i="1"/>
  <c r="K38" i="1"/>
  <c r="M38" i="1"/>
  <c r="I44" i="1"/>
  <c r="K44" i="1"/>
  <c r="M44" i="1"/>
  <c r="I45" i="1"/>
  <c r="K45" i="1"/>
  <c r="M45" i="1"/>
  <c r="I47" i="1"/>
  <c r="K47" i="1"/>
  <c r="M47" i="1"/>
  <c r="I58" i="1"/>
  <c r="K58" i="1"/>
  <c r="M58" i="1"/>
  <c r="I32" i="1"/>
  <c r="K32" i="1"/>
  <c r="M32" i="1"/>
  <c r="I33" i="1"/>
  <c r="K33" i="1"/>
  <c r="M33" i="1"/>
  <c r="I34" i="1"/>
  <c r="K34" i="1"/>
  <c r="M34" i="1"/>
  <c r="I35" i="1"/>
  <c r="K35" i="1"/>
  <c r="M35" i="1"/>
  <c r="I31" i="1"/>
  <c r="K31" i="1"/>
  <c r="M31" i="1"/>
  <c r="M27" i="1"/>
  <c r="M28" i="1"/>
  <c r="K27" i="1"/>
  <c r="K28" i="1"/>
  <c r="K29" i="1"/>
  <c r="I27" i="1"/>
  <c r="I28" i="1"/>
  <c r="I29" i="1"/>
  <c r="K26" i="1"/>
  <c r="M26" i="1"/>
  <c r="I26" i="1"/>
  <c r="K12" i="1"/>
  <c r="M12" i="1"/>
  <c r="K13" i="1"/>
  <c r="M13" i="1"/>
  <c r="K14" i="1"/>
  <c r="M14" i="1"/>
  <c r="K15" i="1"/>
  <c r="M15" i="1"/>
  <c r="K4" i="1"/>
  <c r="K17" i="1"/>
  <c r="K18" i="1"/>
  <c r="K19" i="1"/>
  <c r="K20" i="1"/>
  <c r="M4" i="1"/>
  <c r="M17" i="1"/>
  <c r="M18" i="1"/>
  <c r="M19" i="1"/>
  <c r="M20" i="1"/>
  <c r="M21" i="1"/>
  <c r="K21" i="1"/>
  <c r="I21" i="1"/>
  <c r="I20" i="1"/>
  <c r="I19" i="1"/>
  <c r="I18" i="1"/>
  <c r="I17" i="1"/>
  <c r="I16" i="1"/>
  <c r="I15" i="1"/>
  <c r="I14" i="1"/>
  <c r="I12" i="1"/>
  <c r="I13" i="1"/>
  <c r="I9" i="1"/>
  <c r="I8" i="1"/>
  <c r="I7" i="1"/>
  <c r="I6" i="1"/>
  <c r="I4" i="1"/>
  <c r="I68" i="1" l="1"/>
  <c r="N57" i="1"/>
  <c r="O57" i="1"/>
  <c r="N7" i="1"/>
  <c r="O7" i="1" s="1"/>
  <c r="N39" i="1"/>
  <c r="O39" i="1" s="1"/>
  <c r="M43" i="1"/>
  <c r="N65" i="1"/>
  <c r="O65" i="1" s="1"/>
  <c r="M49" i="1"/>
  <c r="I49" i="1"/>
  <c r="M30" i="1"/>
  <c r="K36" i="1"/>
  <c r="I43" i="1"/>
  <c r="M68" i="1"/>
  <c r="K68" i="1"/>
  <c r="N16" i="1"/>
  <c r="O16" i="1" s="1"/>
  <c r="K49" i="1"/>
  <c r="K25" i="1"/>
  <c r="M36" i="1"/>
  <c r="I36" i="1"/>
  <c r="I30" i="1"/>
  <c r="K30" i="1"/>
  <c r="I25" i="1"/>
  <c r="N6" i="1"/>
  <c r="O6" i="1" s="1"/>
  <c r="I11" i="1"/>
  <c r="M25" i="1"/>
  <c r="M11" i="1"/>
  <c r="K11" i="1"/>
  <c r="N9" i="1"/>
  <c r="O9" i="1" s="1"/>
  <c r="N8" i="1"/>
  <c r="O8" i="1" s="1"/>
  <c r="N41" i="1"/>
  <c r="O41" i="1" s="1"/>
  <c r="N40" i="1"/>
  <c r="O40" i="1" s="1"/>
  <c r="N34" i="1"/>
  <c r="O34" i="1" s="1"/>
  <c r="N42" i="1"/>
  <c r="O42" i="1" s="1"/>
  <c r="N60" i="1"/>
  <c r="O60" i="1" s="1"/>
  <c r="N5" i="1"/>
  <c r="O5" i="1" s="1"/>
  <c r="N64" i="1"/>
  <c r="O64" i="1" s="1"/>
  <c r="N38" i="1"/>
  <c r="O38" i="1" s="1"/>
  <c r="N47" i="1"/>
  <c r="O47" i="1" s="1"/>
  <c r="N63" i="1"/>
  <c r="O63" i="1" s="1"/>
  <c r="N62" i="1"/>
  <c r="O62" i="1" s="1"/>
  <c r="N67" i="1"/>
  <c r="O67" i="1" s="1"/>
  <c r="N58" i="1"/>
  <c r="O58" i="1" s="1"/>
  <c r="N37" i="1"/>
  <c r="O37" i="1" s="1"/>
  <c r="N45" i="1"/>
  <c r="O45" i="1" s="1"/>
  <c r="N12" i="1"/>
  <c r="O12" i="1" s="1"/>
  <c r="N32" i="1"/>
  <c r="O32" i="1" s="1"/>
  <c r="N44" i="1"/>
  <c r="O44" i="1" s="1"/>
  <c r="N21" i="1"/>
  <c r="O21" i="1" s="1"/>
  <c r="N35" i="1"/>
  <c r="O35" i="1" s="1"/>
  <c r="N33" i="1"/>
  <c r="O33" i="1" s="1"/>
  <c r="N29" i="1"/>
  <c r="O29" i="1" s="1"/>
  <c r="N15" i="1"/>
  <c r="O15" i="1" s="1"/>
  <c r="N20" i="1"/>
  <c r="O20" i="1" s="1"/>
  <c r="N13" i="1"/>
  <c r="O13" i="1" s="1"/>
  <c r="N31" i="1"/>
  <c r="O31" i="1" s="1"/>
  <c r="N28" i="1"/>
  <c r="O28" i="1" s="1"/>
  <c r="N26" i="1"/>
  <c r="O26" i="1" s="1"/>
  <c r="N4" i="1"/>
  <c r="O4" i="1" s="1"/>
  <c r="N14" i="1"/>
  <c r="O14" i="1" s="1"/>
  <c r="N18" i="1"/>
  <c r="O18" i="1" s="1"/>
  <c r="N17" i="1"/>
  <c r="O17" i="1" s="1"/>
  <c r="N27" i="1"/>
  <c r="O27" i="1" s="1"/>
  <c r="N19" i="1"/>
  <c r="O19" i="1" s="1"/>
  <c r="I69" i="1" l="1"/>
  <c r="M69" i="1"/>
  <c r="M70" i="1" s="1"/>
  <c r="K43" i="1"/>
  <c r="K69" i="1" s="1"/>
  <c r="K70" i="1" s="1"/>
  <c r="O68" i="1"/>
  <c r="O11" i="1"/>
  <c r="O43" i="1"/>
  <c r="O30" i="1"/>
  <c r="O25" i="1"/>
  <c r="O36" i="1"/>
  <c r="O49" i="1"/>
  <c r="N49" i="1"/>
  <c r="N43" i="1"/>
  <c r="N68" i="1"/>
  <c r="N30" i="1"/>
  <c r="N36" i="1"/>
  <c r="N25" i="1"/>
  <c r="N11" i="1"/>
  <c r="N69" i="1" l="1"/>
  <c r="N70" i="1" s="1"/>
  <c r="I70" i="1"/>
  <c r="O69" i="1"/>
</calcChain>
</file>

<file path=xl/sharedStrings.xml><?xml version="1.0" encoding="utf-8"?>
<sst xmlns="http://schemas.openxmlformats.org/spreadsheetml/2006/main" count="203" uniqueCount="151">
  <si>
    <t>Formal launch of project</t>
  </si>
  <si>
    <t>Testing training material</t>
  </si>
  <si>
    <t>Printing of training aides</t>
  </si>
  <si>
    <t>Technical orientation of the KBMU, KCW-CBO, and KCBMU NW Executive</t>
  </si>
  <si>
    <t>Community engagement in Seeding and Maintaining Coral Nursery Tables</t>
  </si>
  <si>
    <t>Coral Nursery tables refurbished</t>
  </si>
  <si>
    <t>Coral plugs manufactured</t>
  </si>
  <si>
    <t>Coral Nursery tables under production</t>
  </si>
  <si>
    <t>Nursery Tables maintained/cleaned on monthly basis</t>
  </si>
  <si>
    <t>AR Assembled</t>
  </si>
  <si>
    <t>AR Placement and Marker Buoys fixed in clusters</t>
  </si>
  <si>
    <t>Juvenile corals out-planted on AR</t>
  </si>
  <si>
    <t>Community involvement in Citizen Science recording of fish and coral recovery</t>
  </si>
  <si>
    <t>Technical Advisor support</t>
  </si>
  <si>
    <t>Output</t>
  </si>
  <si>
    <t>Activities</t>
  </si>
  <si>
    <t>Units</t>
  </si>
  <si>
    <t>Number</t>
  </si>
  <si>
    <t>Year 1</t>
  </si>
  <si>
    <t>Year 2</t>
  </si>
  <si>
    <t>Year 3</t>
  </si>
  <si>
    <t>Briefing of KBMU, KCW-CBO and KCBMU NW Executive on project</t>
  </si>
  <si>
    <t>Description</t>
  </si>
  <si>
    <t>Pax</t>
  </si>
  <si>
    <t>Unit Rate (Ksh)</t>
  </si>
  <si>
    <t>1 Meeting; venue, transport and meal costs by participants</t>
  </si>
  <si>
    <t>Technical Team meeting on Guidelines; 2 x pax</t>
  </si>
  <si>
    <t>Technical Team meeting on posters; 2 x 5 pax</t>
  </si>
  <si>
    <t>Technical Team meeting on Leaflets; 2 x 5 pax</t>
  </si>
  <si>
    <t>Translator fees</t>
  </si>
  <si>
    <t>Fees</t>
  </si>
  <si>
    <t>Field meetings</t>
  </si>
  <si>
    <t>Lumpsum</t>
  </si>
  <si>
    <t>Printing Leaflets</t>
  </si>
  <si>
    <t>Printing Posters</t>
  </si>
  <si>
    <t>Copy</t>
  </si>
  <si>
    <t>Tables</t>
  </si>
  <si>
    <t>Block making mould</t>
  </si>
  <si>
    <t>Mould</t>
  </si>
  <si>
    <t>block</t>
  </si>
  <si>
    <t>Tables seeded (glue)</t>
  </si>
  <si>
    <t>Building material (cement, sand)</t>
  </si>
  <si>
    <t>AR</t>
  </si>
  <si>
    <t>clusters</t>
  </si>
  <si>
    <t>Block making material (cement, sand, nails)</t>
  </si>
  <si>
    <t>lumpsum</t>
  </si>
  <si>
    <t>Boat hire &amp; fuel costs</t>
  </si>
  <si>
    <t>trip</t>
  </si>
  <si>
    <t>Monthly meetings</t>
  </si>
  <si>
    <t>mm</t>
  </si>
  <si>
    <t>Micro-grants for KCBMU NW upscaling of best practices (Living classroom)</t>
  </si>
  <si>
    <t>Micro-grant</t>
  </si>
  <si>
    <t>Community investment in improved AR</t>
  </si>
  <si>
    <t>Signing of Project MoU between OA, KBMU, KCW-CBO and KCBMU NW with KCDoF</t>
  </si>
  <si>
    <t>Exchange Visits by Coral Guardian &amp; Oceans Alive Project Manager</t>
  </si>
  <si>
    <t>Return Airfare and 5 days accommodation</t>
  </si>
  <si>
    <t>KCBMU NW Living classroom visits to best practise sites</t>
  </si>
  <si>
    <t>Transport, venue and meal cost</t>
  </si>
  <si>
    <t>Sub-Total</t>
  </si>
  <si>
    <t>Total (Euro)</t>
  </si>
  <si>
    <t>Total (Ksh)</t>
  </si>
  <si>
    <t>%</t>
  </si>
  <si>
    <t>Administration &amp; Project Management</t>
  </si>
  <si>
    <t>Sl/No</t>
  </si>
  <si>
    <t>Overall Total</t>
  </si>
  <si>
    <t>Restoring Traditional Reef-Fishery Ecosystems Through Coral Gardening by Local Fisher Communities</t>
  </si>
  <si>
    <t>(Ksh:Euro)</t>
  </si>
  <si>
    <t>Technical Assistance and Community Fisher Internship</t>
  </si>
  <si>
    <t>Technical team develop training and awareness material</t>
  </si>
  <si>
    <t>Project Formalization, launch and project Management Team (PMT) meetings and launch</t>
  </si>
  <si>
    <t>Agreement on SOP for community management of the AR/Restoration</t>
  </si>
  <si>
    <t>Routine Monthly PMT meetings</t>
  </si>
  <si>
    <t>Nos</t>
  </si>
  <si>
    <t>Coral Team Lead Trainer</t>
  </si>
  <si>
    <t>Coral outreach trainers/instructors</t>
  </si>
  <si>
    <t>Coral Guardian Technical Support</t>
  </si>
  <si>
    <t>manmonths 2 trainers x 9 mm/yr</t>
  </si>
  <si>
    <t>manmonths 4 mm/yr</t>
  </si>
  <si>
    <t>Annual briefing of CEC and KCDoF on project  progress</t>
  </si>
  <si>
    <t>1/month meeting, 10 office bearers; venue, transport costs</t>
  </si>
  <si>
    <t>1 Meeting KBMU Office bearer to share concept: venue, transport and meal costs</t>
  </si>
  <si>
    <t>3 Meeting; venue, transport and meal costs by 50-100 participants</t>
  </si>
  <si>
    <t>Community Capacity Development in AR clusters and best practices</t>
  </si>
  <si>
    <t>Induction sessions; 10x2 day</t>
  </si>
  <si>
    <t>Training  of selected fisher community intern participants</t>
  </si>
  <si>
    <t>Printing BP Guidelines</t>
  </si>
  <si>
    <t>10/yr Tables maintenance</t>
  </si>
  <si>
    <t>2400/table Number of plugs</t>
  </si>
  <si>
    <t>Miscellaneous Equipment for interns (snorkel, reef shoes, brushes)</t>
  </si>
  <si>
    <t>Lumpsum intern</t>
  </si>
  <si>
    <t>Community engagement in production &amp; placement of Artificial Reef Cluster trials using nursery reared juveniles</t>
  </si>
  <si>
    <t>Internships (10 for AR Trials, 10 for Coral Guardian Trials)</t>
  </si>
  <si>
    <t>Induction sessions for 10 AR &amp; 10 CG interns 20/yr x 2 day</t>
  </si>
  <si>
    <t>AR Block Moulds manufacture</t>
  </si>
  <si>
    <t xml:space="preserve">AR Block manufacture </t>
  </si>
  <si>
    <t>Cluster boat fuel for placement (and marker buoy)</t>
  </si>
  <si>
    <t>Community Trials on alternative AR approach using corals of opportunity</t>
  </si>
  <si>
    <t>Nursery Corals outplanted (glue)</t>
  </si>
  <si>
    <t>coral juvenile</t>
  </si>
  <si>
    <t>Alternate block trials using corals of opportunity Mould design</t>
  </si>
  <si>
    <t>As above experimental trials using nails and corals of opportunity</t>
  </si>
  <si>
    <t>Experimental design of SE Asia least cost Artificial Structures</t>
  </si>
  <si>
    <t>Trial 1:guided by Coral Guardian Techniques</t>
  </si>
  <si>
    <t>Trial 2:guided by Coral Guardian Techniques</t>
  </si>
  <si>
    <t>Monthly M&amp;E measurements of coral growth</t>
  </si>
  <si>
    <t>Quarterly M&amp;E measurements of Fish numbers &amp; biomass</t>
  </si>
  <si>
    <t>Monthly data of fishers catch &amp; economic Benefits assessment</t>
  </si>
  <si>
    <t>Stock take workshop on analysis of results and decision on best practice</t>
  </si>
  <si>
    <t xml:space="preserve">KBMU, KCW-CBO and KCBMU NW Assembly continuous sensitization </t>
  </si>
  <si>
    <t>Dissemination of findings &amp; Development of Plan going forward</t>
  </si>
  <si>
    <t>Raising community awareness and general sensitization on the importance of corals</t>
  </si>
  <si>
    <t>Develop a communication and awareness plan</t>
  </si>
  <si>
    <t>Communication team to capture and document the whole process in mass awareness material</t>
  </si>
  <si>
    <t>Conduct KBMU community stakeholder meetings, workshops to share findings and results</t>
  </si>
  <si>
    <t>Prepare, print and share Information Education and Communication material (posters, brochures, short films, website update)</t>
  </si>
  <si>
    <t>Mass awareness campaign</t>
  </si>
  <si>
    <t>Communication Team meeting on communication strategy; 2 x 5 pax</t>
  </si>
  <si>
    <t>Cost of film production</t>
  </si>
  <si>
    <t>Misc</t>
  </si>
  <si>
    <t>Community Sensitization meetings costs for Venue &amp; transport</t>
  </si>
  <si>
    <t>Material development and printing</t>
  </si>
  <si>
    <t>Social media postings and website development</t>
  </si>
  <si>
    <t>Website</t>
  </si>
  <si>
    <t>Communication Officer</t>
  </si>
  <si>
    <t>manmonths 1 mm/yr</t>
  </si>
  <si>
    <t>manmonths (TBA)</t>
  </si>
  <si>
    <t>manmonths 2 mm/yr</t>
  </si>
  <si>
    <t>manmonths 3 mm/yr</t>
  </si>
  <si>
    <t>manmonths 20 interns/year part-time 3mm scholarship</t>
  </si>
  <si>
    <t>manmonths 6 mm/yr</t>
  </si>
  <si>
    <t>Translations of training material in Swahili</t>
  </si>
  <si>
    <t>Agreement on Internship and criteria for selection of community fisher volunteers</t>
  </si>
  <si>
    <t>Percentage (10 %)</t>
  </si>
  <si>
    <t>Formation of Coral Alliance Secretariat &amp; Operations</t>
  </si>
  <si>
    <t>Meeting to develop MoU on Partner cooperation</t>
  </si>
  <si>
    <t>Operational funds for Secretariat</t>
  </si>
  <si>
    <t>Exchange visits on best practices</t>
  </si>
  <si>
    <t>monthly</t>
  </si>
  <si>
    <t>trips</t>
  </si>
  <si>
    <t>Days</t>
  </si>
  <si>
    <t>Schools Orientation to Fisheries Restoration through Coral Gardening</t>
  </si>
  <si>
    <t>School events</t>
  </si>
  <si>
    <t>Events</t>
  </si>
  <si>
    <t>Laptop &amp; Printer</t>
  </si>
  <si>
    <t>i9 &amp; colored printer</t>
  </si>
  <si>
    <t>units</t>
  </si>
  <si>
    <t>Underwater Camera &amp; Casing</t>
  </si>
  <si>
    <t>Unit</t>
  </si>
  <si>
    <t>Co-Management Development Office</t>
  </si>
  <si>
    <t>Coral Development Officer</t>
  </si>
  <si>
    <t>Draft 15.9.2023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</si>
</sst>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vertical="top" wrapText="1"/>
    </xf>
    <xf numFmtId="164" fontId="3" fillId="0" borderId="1" xfId="1" applyNumberFormat="1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164" fontId="4" fillId="2" borderId="1" xfId="1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vertical="top" wrapText="1"/>
    </xf>
    <xf numFmtId="43" fontId="4" fillId="2" borderId="1" xfId="0" applyNumberFormat="1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43" fontId="4" fillId="0" borderId="0" xfId="0" applyNumberFormat="1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A2FD-9F9E-4C48-92AF-68CC15A3293D}">
  <sheetPr>
    <pageSetUpPr fitToPage="1"/>
  </sheetPr>
  <dimension ref="B1:Q73"/>
  <sheetViews>
    <sheetView tabSelected="1" topLeftCell="A60" zoomScale="125" zoomScaleNormal="270" workbookViewId="0">
      <selection activeCell="I71" sqref="I71:N73"/>
    </sheetView>
  </sheetViews>
  <sheetFormatPr baseColWidth="10" defaultColWidth="10.83203125" defaultRowHeight="16" x14ac:dyDescent="0.2"/>
  <cols>
    <col min="1" max="1" width="1" style="8" customWidth="1"/>
    <col min="2" max="2" width="4.83203125" style="8" bestFit="1" customWidth="1"/>
    <col min="3" max="3" width="13.6640625" style="8" customWidth="1"/>
    <col min="4" max="4" width="27.6640625" style="8" customWidth="1"/>
    <col min="5" max="5" width="24.5" style="8" customWidth="1"/>
    <col min="6" max="6" width="9.1640625" style="8" bestFit="1" customWidth="1"/>
    <col min="7" max="7" width="10.5" style="8" bestFit="1" customWidth="1"/>
    <col min="8" max="8" width="5.1640625" style="8" customWidth="1"/>
    <col min="9" max="9" width="10.5" style="8" bestFit="1" customWidth="1"/>
    <col min="10" max="10" width="5.1640625" style="8" customWidth="1"/>
    <col min="11" max="11" width="10.5" style="8" bestFit="1" customWidth="1"/>
    <col min="12" max="12" width="5.6640625" style="8" customWidth="1"/>
    <col min="13" max="13" width="10.5" style="8" bestFit="1" customWidth="1"/>
    <col min="14" max="14" width="11.6640625" style="8" bestFit="1" customWidth="1"/>
    <col min="15" max="15" width="8.6640625" style="8" bestFit="1" customWidth="1"/>
    <col min="16" max="16384" width="10.83203125" style="8"/>
  </cols>
  <sheetData>
    <row r="1" spans="2:17" ht="17" x14ac:dyDescent="0.2">
      <c r="C1" s="34" t="s">
        <v>65</v>
      </c>
      <c r="D1" s="34"/>
      <c r="E1" s="34"/>
      <c r="F1" s="34"/>
      <c r="G1" s="34"/>
      <c r="H1" s="34"/>
      <c r="I1" s="34"/>
      <c r="N1" s="11" t="s">
        <v>66</v>
      </c>
      <c r="O1" s="12">
        <v>155</v>
      </c>
    </row>
    <row r="2" spans="2:17" ht="34" x14ac:dyDescent="0.2">
      <c r="C2" s="13" t="s">
        <v>150</v>
      </c>
      <c r="F2" s="14"/>
      <c r="G2" s="14"/>
      <c r="H2" s="35" t="s">
        <v>18</v>
      </c>
      <c r="I2" s="35"/>
      <c r="J2" s="35" t="s">
        <v>19</v>
      </c>
      <c r="K2" s="35"/>
      <c r="L2" s="35" t="s">
        <v>20</v>
      </c>
      <c r="M2" s="35"/>
      <c r="N2" s="32" t="s">
        <v>64</v>
      </c>
      <c r="O2" s="33"/>
      <c r="P2" s="14"/>
    </row>
    <row r="3" spans="2:17" s="16" customFormat="1" ht="34" x14ac:dyDescent="0.2">
      <c r="B3" s="10" t="s">
        <v>63</v>
      </c>
      <c r="C3" s="10" t="s">
        <v>14</v>
      </c>
      <c r="D3" s="10" t="s">
        <v>15</v>
      </c>
      <c r="E3" s="10" t="s">
        <v>22</v>
      </c>
      <c r="F3" s="10" t="s">
        <v>16</v>
      </c>
      <c r="G3" s="10" t="s">
        <v>24</v>
      </c>
      <c r="H3" s="10" t="s">
        <v>72</v>
      </c>
      <c r="I3" s="10" t="s">
        <v>60</v>
      </c>
      <c r="J3" s="10" t="s">
        <v>72</v>
      </c>
      <c r="K3" s="10" t="s">
        <v>60</v>
      </c>
      <c r="L3" s="10" t="s">
        <v>72</v>
      </c>
      <c r="M3" s="10" t="s">
        <v>60</v>
      </c>
      <c r="N3" s="10" t="s">
        <v>60</v>
      </c>
      <c r="O3" s="10" t="s">
        <v>59</v>
      </c>
      <c r="P3" s="15"/>
      <c r="Q3" s="15"/>
    </row>
    <row r="4" spans="2:17" ht="51" x14ac:dyDescent="0.2">
      <c r="B4" s="24">
        <v>1</v>
      </c>
      <c r="C4" s="23" t="s">
        <v>69</v>
      </c>
      <c r="D4" s="1" t="s">
        <v>21</v>
      </c>
      <c r="E4" s="1" t="s">
        <v>25</v>
      </c>
      <c r="F4" s="1" t="s">
        <v>23</v>
      </c>
      <c r="G4" s="2">
        <v>2000</v>
      </c>
      <c r="H4" s="1">
        <v>30</v>
      </c>
      <c r="I4" s="2">
        <f t="shared" ref="I4:I9" si="0">G4*H4</f>
        <v>60000</v>
      </c>
      <c r="J4" s="1">
        <v>0</v>
      </c>
      <c r="K4" s="2">
        <f>J4*G4</f>
        <v>0</v>
      </c>
      <c r="L4" s="1">
        <v>0</v>
      </c>
      <c r="M4" s="2">
        <f t="shared" ref="M4:M20" si="1">L4*G4</f>
        <v>0</v>
      </c>
      <c r="N4" s="2">
        <f t="shared" ref="N4:N19" si="2">SUM(M4,K4,I4)</f>
        <v>60000</v>
      </c>
      <c r="O4" s="2">
        <f>+N4/$O$1</f>
        <v>387.09677419354841</v>
      </c>
    </row>
    <row r="5" spans="2:17" ht="51" x14ac:dyDescent="0.2">
      <c r="B5" s="24"/>
      <c r="C5" s="23"/>
      <c r="D5" s="1" t="s">
        <v>78</v>
      </c>
      <c r="E5" s="1" t="s">
        <v>25</v>
      </c>
      <c r="F5" s="1" t="s">
        <v>23</v>
      </c>
      <c r="G5" s="2">
        <v>2500</v>
      </c>
      <c r="H5" s="1">
        <v>10</v>
      </c>
      <c r="I5" s="2">
        <f t="shared" si="0"/>
        <v>25000</v>
      </c>
      <c r="J5" s="1">
        <v>10</v>
      </c>
      <c r="K5" s="2">
        <f>J5*G5</f>
        <v>25000</v>
      </c>
      <c r="L5" s="1">
        <v>10</v>
      </c>
      <c r="M5" s="2">
        <f t="shared" ref="M5" si="3">L5*G5</f>
        <v>25000</v>
      </c>
      <c r="N5" s="2">
        <f t="shared" ref="N5" si="4">SUM(M5,K5,I5)</f>
        <v>75000</v>
      </c>
      <c r="O5" s="2">
        <f t="shared" ref="O5:O10" si="5">+N5/$O$1</f>
        <v>483.87096774193549</v>
      </c>
    </row>
    <row r="6" spans="2:17" ht="51" x14ac:dyDescent="0.2">
      <c r="B6" s="24"/>
      <c r="C6" s="23"/>
      <c r="D6" s="1" t="s">
        <v>70</v>
      </c>
      <c r="E6" s="1" t="s">
        <v>25</v>
      </c>
      <c r="F6" s="1" t="s">
        <v>23</v>
      </c>
      <c r="G6" s="2">
        <v>2000</v>
      </c>
      <c r="H6" s="1">
        <v>20</v>
      </c>
      <c r="I6" s="2">
        <f t="shared" si="0"/>
        <v>40000</v>
      </c>
      <c r="J6" s="1">
        <v>0</v>
      </c>
      <c r="K6" s="2">
        <f t="shared" ref="K6:K9" si="6">J6*G6</f>
        <v>0</v>
      </c>
      <c r="L6" s="1">
        <v>0</v>
      </c>
      <c r="M6" s="2">
        <f t="shared" ref="M6:M9" si="7">L6*G6</f>
        <v>0</v>
      </c>
      <c r="N6" s="2">
        <f t="shared" si="2"/>
        <v>40000</v>
      </c>
      <c r="O6" s="2">
        <f t="shared" si="5"/>
        <v>258.06451612903226</v>
      </c>
    </row>
    <row r="7" spans="2:17" ht="68" x14ac:dyDescent="0.2">
      <c r="B7" s="24"/>
      <c r="C7" s="23"/>
      <c r="D7" s="1" t="s">
        <v>131</v>
      </c>
      <c r="E7" s="1" t="s">
        <v>80</v>
      </c>
      <c r="F7" s="1" t="s">
        <v>23</v>
      </c>
      <c r="G7" s="2">
        <v>2000</v>
      </c>
      <c r="H7" s="1">
        <v>15</v>
      </c>
      <c r="I7" s="2">
        <f t="shared" si="0"/>
        <v>30000</v>
      </c>
      <c r="J7" s="1">
        <v>0</v>
      </c>
      <c r="K7" s="2">
        <f t="shared" si="6"/>
        <v>0</v>
      </c>
      <c r="L7" s="1">
        <v>0</v>
      </c>
      <c r="M7" s="2">
        <f t="shared" si="7"/>
        <v>0</v>
      </c>
      <c r="N7" s="2">
        <f t="shared" si="2"/>
        <v>30000</v>
      </c>
      <c r="O7" s="2">
        <f t="shared" si="5"/>
        <v>193.54838709677421</v>
      </c>
    </row>
    <row r="8" spans="2:17" ht="51" x14ac:dyDescent="0.2">
      <c r="B8" s="24"/>
      <c r="C8" s="23"/>
      <c r="D8" s="1" t="s">
        <v>108</v>
      </c>
      <c r="E8" s="1" t="s">
        <v>81</v>
      </c>
      <c r="F8" s="1" t="s">
        <v>23</v>
      </c>
      <c r="G8" s="2">
        <v>250</v>
      </c>
      <c r="H8" s="1">
        <v>200</v>
      </c>
      <c r="I8" s="2">
        <f t="shared" si="0"/>
        <v>50000</v>
      </c>
      <c r="J8" s="1">
        <v>200</v>
      </c>
      <c r="K8" s="2">
        <f t="shared" si="6"/>
        <v>50000</v>
      </c>
      <c r="L8" s="1">
        <v>200</v>
      </c>
      <c r="M8" s="2">
        <f t="shared" si="7"/>
        <v>50000</v>
      </c>
      <c r="N8" s="2">
        <f t="shared" si="2"/>
        <v>150000</v>
      </c>
      <c r="O8" s="2">
        <f t="shared" si="5"/>
        <v>967.74193548387098</v>
      </c>
    </row>
    <row r="9" spans="2:17" ht="66" customHeight="1" x14ac:dyDescent="0.2">
      <c r="B9" s="24"/>
      <c r="C9" s="23"/>
      <c r="D9" s="1" t="s">
        <v>53</v>
      </c>
      <c r="E9" s="1" t="s">
        <v>25</v>
      </c>
      <c r="F9" s="1" t="s">
        <v>23</v>
      </c>
      <c r="G9" s="2">
        <v>2000</v>
      </c>
      <c r="H9" s="1">
        <v>20</v>
      </c>
      <c r="I9" s="2">
        <f t="shared" si="0"/>
        <v>40000</v>
      </c>
      <c r="J9" s="1">
        <v>0</v>
      </c>
      <c r="K9" s="2">
        <f t="shared" si="6"/>
        <v>0</v>
      </c>
      <c r="L9" s="1">
        <v>0</v>
      </c>
      <c r="M9" s="2">
        <f t="shared" si="7"/>
        <v>0</v>
      </c>
      <c r="N9" s="2">
        <f t="shared" si="2"/>
        <v>40000</v>
      </c>
      <c r="O9" s="2">
        <f t="shared" si="5"/>
        <v>258.06451612903226</v>
      </c>
    </row>
    <row r="10" spans="2:17" ht="51" x14ac:dyDescent="0.2">
      <c r="B10" s="24"/>
      <c r="C10" s="23"/>
      <c r="D10" s="1" t="s">
        <v>0</v>
      </c>
      <c r="E10" s="1" t="s">
        <v>25</v>
      </c>
      <c r="F10" s="1" t="s">
        <v>23</v>
      </c>
      <c r="G10" s="2">
        <v>2500</v>
      </c>
      <c r="H10" s="1">
        <v>30</v>
      </c>
      <c r="I10" s="2">
        <f t="shared" ref="I10" si="8">G10*H10</f>
        <v>75000</v>
      </c>
      <c r="J10" s="1">
        <v>0</v>
      </c>
      <c r="K10" s="2">
        <f t="shared" ref="K10" si="9">J10*G10</f>
        <v>0</v>
      </c>
      <c r="L10" s="1">
        <v>0</v>
      </c>
      <c r="M10" s="2">
        <f t="shared" ref="M10" si="10">L10*G10</f>
        <v>0</v>
      </c>
      <c r="N10" s="2">
        <f t="shared" ref="N10" si="11">SUM(M10,K10,I10)</f>
        <v>75000</v>
      </c>
      <c r="O10" s="2">
        <f t="shared" si="5"/>
        <v>483.87096774193549</v>
      </c>
    </row>
    <row r="11" spans="2:17" s="16" customFormat="1" ht="17" x14ac:dyDescent="0.2">
      <c r="B11" s="10"/>
      <c r="C11" s="18" t="s">
        <v>58</v>
      </c>
      <c r="D11" s="3"/>
      <c r="E11" s="3"/>
      <c r="F11" s="3"/>
      <c r="G11" s="3"/>
      <c r="H11" s="4"/>
      <c r="I11" s="5">
        <f>SUM(I4:I10)</f>
        <v>320000</v>
      </c>
      <c r="J11" s="5"/>
      <c r="K11" s="5">
        <f>SUM(K4:K10)</f>
        <v>75000</v>
      </c>
      <c r="L11" s="5"/>
      <c r="M11" s="5">
        <f>SUM(M4:M10)</f>
        <v>75000</v>
      </c>
      <c r="N11" s="5">
        <f>SUM(N4:N10)</f>
        <v>470000</v>
      </c>
      <c r="O11" s="5">
        <f>SUM(O4:O10)</f>
        <v>3032.2580645161288</v>
      </c>
      <c r="P11" s="19"/>
    </row>
    <row r="12" spans="2:17" ht="34" x14ac:dyDescent="0.2">
      <c r="B12" s="24">
        <v>2</v>
      </c>
      <c r="C12" s="29" t="s">
        <v>82</v>
      </c>
      <c r="D12" s="23" t="s">
        <v>68</v>
      </c>
      <c r="E12" s="1" t="s">
        <v>28</v>
      </c>
      <c r="F12" s="1" t="s">
        <v>23</v>
      </c>
      <c r="G12" s="2">
        <v>2500</v>
      </c>
      <c r="H12" s="1">
        <v>10</v>
      </c>
      <c r="I12" s="2">
        <f t="shared" ref="I12:I13" si="12">G12*H12</f>
        <v>25000</v>
      </c>
      <c r="J12" s="1">
        <v>10</v>
      </c>
      <c r="K12" s="2">
        <f t="shared" ref="K12:K20" si="13">J12*G12</f>
        <v>25000</v>
      </c>
      <c r="L12" s="1">
        <v>0</v>
      </c>
      <c r="M12" s="2">
        <f t="shared" si="1"/>
        <v>0</v>
      </c>
      <c r="N12" s="2">
        <f t="shared" si="2"/>
        <v>50000</v>
      </c>
      <c r="O12" s="2">
        <f t="shared" ref="O12:O29" si="14">+N12/$O$1</f>
        <v>322.58064516129031</v>
      </c>
    </row>
    <row r="13" spans="2:17" ht="34" x14ac:dyDescent="0.2">
      <c r="B13" s="24"/>
      <c r="C13" s="30"/>
      <c r="D13" s="23"/>
      <c r="E13" s="1" t="s">
        <v>27</v>
      </c>
      <c r="F13" s="1" t="s">
        <v>23</v>
      </c>
      <c r="G13" s="2">
        <v>2500</v>
      </c>
      <c r="H13" s="1">
        <v>10</v>
      </c>
      <c r="I13" s="2">
        <f t="shared" si="12"/>
        <v>25000</v>
      </c>
      <c r="J13" s="1">
        <v>10</v>
      </c>
      <c r="K13" s="2">
        <f t="shared" si="13"/>
        <v>25000</v>
      </c>
      <c r="L13" s="1">
        <v>0</v>
      </c>
      <c r="M13" s="2">
        <f t="shared" si="1"/>
        <v>0</v>
      </c>
      <c r="N13" s="2">
        <f t="shared" si="2"/>
        <v>50000</v>
      </c>
      <c r="O13" s="2">
        <f t="shared" si="14"/>
        <v>322.58064516129031</v>
      </c>
    </row>
    <row r="14" spans="2:17" ht="34" x14ac:dyDescent="0.2">
      <c r="B14" s="24"/>
      <c r="C14" s="30"/>
      <c r="D14" s="23"/>
      <c r="E14" s="1" t="s">
        <v>26</v>
      </c>
      <c r="F14" s="1" t="s">
        <v>23</v>
      </c>
      <c r="G14" s="2">
        <v>2500</v>
      </c>
      <c r="H14" s="1">
        <v>10</v>
      </c>
      <c r="I14" s="2">
        <f t="shared" ref="I14:I22" si="15">G14*H14</f>
        <v>25000</v>
      </c>
      <c r="J14" s="1">
        <v>10</v>
      </c>
      <c r="K14" s="2">
        <f t="shared" si="13"/>
        <v>25000</v>
      </c>
      <c r="L14" s="1">
        <v>0</v>
      </c>
      <c r="M14" s="2">
        <f t="shared" si="1"/>
        <v>0</v>
      </c>
      <c r="N14" s="2">
        <f t="shared" si="2"/>
        <v>50000</v>
      </c>
      <c r="O14" s="2">
        <f t="shared" si="14"/>
        <v>322.58064516129031</v>
      </c>
    </row>
    <row r="15" spans="2:17" ht="34" x14ac:dyDescent="0.2">
      <c r="B15" s="24"/>
      <c r="C15" s="30"/>
      <c r="D15" s="1" t="s">
        <v>130</v>
      </c>
      <c r="E15" s="1" t="s">
        <v>29</v>
      </c>
      <c r="F15" s="1" t="s">
        <v>30</v>
      </c>
      <c r="G15" s="2">
        <v>10000</v>
      </c>
      <c r="H15" s="1">
        <v>3</v>
      </c>
      <c r="I15" s="2">
        <f t="shared" si="15"/>
        <v>30000</v>
      </c>
      <c r="J15" s="1">
        <v>3</v>
      </c>
      <c r="K15" s="2">
        <f t="shared" si="13"/>
        <v>30000</v>
      </c>
      <c r="L15" s="1">
        <v>0</v>
      </c>
      <c r="M15" s="2">
        <f t="shared" si="1"/>
        <v>0</v>
      </c>
      <c r="N15" s="2">
        <f t="shared" si="2"/>
        <v>60000</v>
      </c>
      <c r="O15" s="2">
        <f t="shared" si="14"/>
        <v>387.09677419354841</v>
      </c>
    </row>
    <row r="16" spans="2:17" ht="17" x14ac:dyDescent="0.2">
      <c r="B16" s="24"/>
      <c r="C16" s="30"/>
      <c r="D16" s="1" t="s">
        <v>1</v>
      </c>
      <c r="E16" s="1" t="s">
        <v>31</v>
      </c>
      <c r="F16" s="1" t="s">
        <v>32</v>
      </c>
      <c r="G16" s="2">
        <v>10000</v>
      </c>
      <c r="H16" s="1">
        <v>3</v>
      </c>
      <c r="I16" s="2">
        <f t="shared" si="15"/>
        <v>30000</v>
      </c>
      <c r="J16" s="1">
        <v>3</v>
      </c>
      <c r="K16" s="2">
        <f t="shared" si="13"/>
        <v>30000</v>
      </c>
      <c r="L16" s="1">
        <v>0</v>
      </c>
      <c r="M16" s="2">
        <f t="shared" si="1"/>
        <v>0</v>
      </c>
      <c r="N16" s="2">
        <f t="shared" si="2"/>
        <v>60000</v>
      </c>
      <c r="O16" s="2">
        <f t="shared" si="14"/>
        <v>387.09677419354841</v>
      </c>
    </row>
    <row r="17" spans="2:15" ht="17" x14ac:dyDescent="0.2">
      <c r="B17" s="24"/>
      <c r="C17" s="30"/>
      <c r="D17" s="23" t="s">
        <v>2</v>
      </c>
      <c r="E17" s="1" t="s">
        <v>33</v>
      </c>
      <c r="F17" s="1" t="s">
        <v>35</v>
      </c>
      <c r="G17" s="2">
        <v>100</v>
      </c>
      <c r="H17" s="1">
        <v>200</v>
      </c>
      <c r="I17" s="2">
        <f t="shared" si="15"/>
        <v>20000</v>
      </c>
      <c r="J17" s="1">
        <v>100</v>
      </c>
      <c r="K17" s="2">
        <f t="shared" si="13"/>
        <v>10000</v>
      </c>
      <c r="L17" s="1">
        <v>0</v>
      </c>
      <c r="M17" s="2">
        <f t="shared" si="1"/>
        <v>0</v>
      </c>
      <c r="N17" s="2">
        <f t="shared" si="2"/>
        <v>30000</v>
      </c>
      <c r="O17" s="2">
        <f t="shared" si="14"/>
        <v>193.54838709677421</v>
      </c>
    </row>
    <row r="18" spans="2:15" ht="17" x14ac:dyDescent="0.2">
      <c r="B18" s="24"/>
      <c r="C18" s="30"/>
      <c r="D18" s="23"/>
      <c r="E18" s="1" t="s">
        <v>34</v>
      </c>
      <c r="F18" s="1" t="s">
        <v>35</v>
      </c>
      <c r="G18" s="2">
        <v>5000</v>
      </c>
      <c r="H18" s="1">
        <v>5</v>
      </c>
      <c r="I18" s="2">
        <f t="shared" si="15"/>
        <v>25000</v>
      </c>
      <c r="J18" s="1">
        <v>5</v>
      </c>
      <c r="K18" s="2">
        <f t="shared" si="13"/>
        <v>25000</v>
      </c>
      <c r="L18" s="1">
        <v>0</v>
      </c>
      <c r="M18" s="2">
        <f t="shared" si="1"/>
        <v>0</v>
      </c>
      <c r="N18" s="2">
        <f t="shared" si="2"/>
        <v>50000</v>
      </c>
      <c r="O18" s="2">
        <f t="shared" si="14"/>
        <v>322.58064516129031</v>
      </c>
    </row>
    <row r="19" spans="2:15" ht="17" x14ac:dyDescent="0.2">
      <c r="B19" s="24"/>
      <c r="C19" s="30"/>
      <c r="D19" s="23"/>
      <c r="E19" s="1" t="s">
        <v>85</v>
      </c>
      <c r="F19" s="1" t="s">
        <v>35</v>
      </c>
      <c r="G19" s="2">
        <v>2000</v>
      </c>
      <c r="H19" s="1">
        <v>20</v>
      </c>
      <c r="I19" s="2">
        <f t="shared" si="15"/>
        <v>40000</v>
      </c>
      <c r="J19" s="1">
        <v>20</v>
      </c>
      <c r="K19" s="2">
        <f t="shared" si="13"/>
        <v>40000</v>
      </c>
      <c r="L19" s="1">
        <v>0</v>
      </c>
      <c r="M19" s="2">
        <f t="shared" si="1"/>
        <v>0</v>
      </c>
      <c r="N19" s="2">
        <f t="shared" si="2"/>
        <v>80000</v>
      </c>
      <c r="O19" s="2">
        <f t="shared" si="14"/>
        <v>516.12903225806451</v>
      </c>
    </row>
    <row r="20" spans="2:15" ht="51" x14ac:dyDescent="0.2">
      <c r="B20" s="24"/>
      <c r="C20" s="30"/>
      <c r="D20" s="1" t="s">
        <v>3</v>
      </c>
      <c r="E20" s="1" t="s">
        <v>83</v>
      </c>
      <c r="F20" s="1" t="s">
        <v>139</v>
      </c>
      <c r="G20" s="2">
        <v>2000</v>
      </c>
      <c r="H20" s="1">
        <v>20</v>
      </c>
      <c r="I20" s="2">
        <f t="shared" si="15"/>
        <v>40000</v>
      </c>
      <c r="J20" s="1">
        <v>20</v>
      </c>
      <c r="K20" s="2">
        <f t="shared" si="13"/>
        <v>40000</v>
      </c>
      <c r="L20" s="1">
        <v>0</v>
      </c>
      <c r="M20" s="2">
        <f t="shared" si="1"/>
        <v>0</v>
      </c>
      <c r="N20" s="2">
        <f>SUM(M20,K20,I20)</f>
        <v>80000</v>
      </c>
      <c r="O20" s="2">
        <f t="shared" si="14"/>
        <v>516.12903225806451</v>
      </c>
    </row>
    <row r="21" spans="2:15" ht="51" x14ac:dyDescent="0.2">
      <c r="B21" s="24"/>
      <c r="C21" s="30"/>
      <c r="D21" s="1" t="s">
        <v>84</v>
      </c>
      <c r="E21" s="1" t="s">
        <v>92</v>
      </c>
      <c r="F21" s="1" t="s">
        <v>139</v>
      </c>
      <c r="G21" s="2">
        <v>750</v>
      </c>
      <c r="H21" s="1">
        <v>40</v>
      </c>
      <c r="I21" s="2">
        <f t="shared" si="15"/>
        <v>30000</v>
      </c>
      <c r="J21" s="1">
        <v>40</v>
      </c>
      <c r="K21" s="2">
        <f>J21*G21</f>
        <v>30000</v>
      </c>
      <c r="L21" s="1">
        <v>40</v>
      </c>
      <c r="M21" s="2">
        <f>L21*G21</f>
        <v>30000</v>
      </c>
      <c r="N21" s="2">
        <f>SUM(M21,K21,I21)</f>
        <v>90000</v>
      </c>
      <c r="O21" s="2">
        <f t="shared" si="14"/>
        <v>580.64516129032256</v>
      </c>
    </row>
    <row r="22" spans="2:15" ht="34" x14ac:dyDescent="0.2">
      <c r="B22" s="17"/>
      <c r="C22" s="30"/>
      <c r="D22" s="23" t="s">
        <v>133</v>
      </c>
      <c r="E22" s="1" t="s">
        <v>134</v>
      </c>
      <c r="F22" s="1" t="s">
        <v>23</v>
      </c>
      <c r="G22" s="2">
        <v>1500</v>
      </c>
      <c r="H22" s="1">
        <v>10</v>
      </c>
      <c r="I22" s="2">
        <f t="shared" si="15"/>
        <v>15000</v>
      </c>
      <c r="J22" s="1"/>
      <c r="K22" s="2"/>
      <c r="L22" s="1"/>
      <c r="M22" s="2"/>
      <c r="N22" s="2">
        <f t="shared" ref="N22:N24" si="16">SUM(M22,K22,I22)</f>
        <v>15000</v>
      </c>
      <c r="O22" s="2">
        <f t="shared" ref="O22:O24" si="17">+N22/$O$1</f>
        <v>96.774193548387103</v>
      </c>
    </row>
    <row r="23" spans="2:15" ht="34" x14ac:dyDescent="0.2">
      <c r="B23" s="17"/>
      <c r="C23" s="30"/>
      <c r="D23" s="23"/>
      <c r="E23" s="1" t="s">
        <v>135</v>
      </c>
      <c r="F23" s="1" t="s">
        <v>137</v>
      </c>
      <c r="G23" s="2">
        <v>20000</v>
      </c>
      <c r="H23" s="1"/>
      <c r="I23" s="2"/>
      <c r="J23" s="1">
        <v>12</v>
      </c>
      <c r="K23" s="2">
        <f>G23*J23</f>
        <v>240000</v>
      </c>
      <c r="L23" s="1">
        <v>12</v>
      </c>
      <c r="M23" s="2">
        <f>L23*G23</f>
        <v>240000</v>
      </c>
      <c r="N23" s="2">
        <f t="shared" si="16"/>
        <v>480000</v>
      </c>
      <c r="O23" s="2">
        <f t="shared" si="17"/>
        <v>3096.7741935483873</v>
      </c>
    </row>
    <row r="24" spans="2:15" ht="34" x14ac:dyDescent="0.2">
      <c r="B24" s="17"/>
      <c r="C24" s="31"/>
      <c r="D24" s="23"/>
      <c r="E24" s="1" t="s">
        <v>136</v>
      </c>
      <c r="F24" s="1" t="s">
        <v>138</v>
      </c>
      <c r="G24" s="2">
        <v>50000</v>
      </c>
      <c r="H24" s="1">
        <v>1</v>
      </c>
      <c r="I24" s="2">
        <f>G24*H24</f>
        <v>50000</v>
      </c>
      <c r="J24" s="1">
        <v>2</v>
      </c>
      <c r="K24" s="2">
        <f>G24*J24</f>
        <v>100000</v>
      </c>
      <c r="L24" s="1">
        <v>2</v>
      </c>
      <c r="M24" s="2">
        <f>L24*G24</f>
        <v>100000</v>
      </c>
      <c r="N24" s="2">
        <f t="shared" si="16"/>
        <v>250000</v>
      </c>
      <c r="O24" s="2">
        <f t="shared" si="17"/>
        <v>1612.9032258064517</v>
      </c>
    </row>
    <row r="25" spans="2:15" s="16" customFormat="1" ht="17" x14ac:dyDescent="0.2">
      <c r="B25" s="10"/>
      <c r="C25" s="18" t="s">
        <v>58</v>
      </c>
      <c r="D25" s="3"/>
      <c r="E25" s="3"/>
      <c r="F25" s="3"/>
      <c r="G25" s="3"/>
      <c r="H25" s="4"/>
      <c r="I25" s="6">
        <f>SUM(I12:I21)</f>
        <v>290000</v>
      </c>
      <c r="J25" s="6"/>
      <c r="K25" s="6">
        <f>SUM(K12:K21)</f>
        <v>280000</v>
      </c>
      <c r="L25" s="6"/>
      <c r="M25" s="6">
        <f>SUM(M12:M21)</f>
        <v>30000</v>
      </c>
      <c r="N25" s="6">
        <f>SUM(N12:N21)</f>
        <v>600000</v>
      </c>
      <c r="O25" s="6">
        <f>SUM(O12:O21)</f>
        <v>3870.9677419354834</v>
      </c>
    </row>
    <row r="26" spans="2:15" ht="17" x14ac:dyDescent="0.2">
      <c r="B26" s="24">
        <v>3</v>
      </c>
      <c r="C26" s="23" t="s">
        <v>4</v>
      </c>
      <c r="D26" s="1" t="s">
        <v>5</v>
      </c>
      <c r="E26" s="1" t="s">
        <v>86</v>
      </c>
      <c r="F26" s="1" t="s">
        <v>36</v>
      </c>
      <c r="G26" s="2">
        <v>2500</v>
      </c>
      <c r="H26" s="1">
        <v>10</v>
      </c>
      <c r="I26" s="2">
        <f t="shared" ref="I26:I29" si="18">G26*H26</f>
        <v>25000</v>
      </c>
      <c r="J26" s="1">
        <v>10</v>
      </c>
      <c r="K26" s="2">
        <f t="shared" ref="K26:K29" si="19">J26*G26</f>
        <v>25000</v>
      </c>
      <c r="L26" s="1">
        <v>0</v>
      </c>
      <c r="M26" s="2">
        <f t="shared" ref="M26:M29" si="20">L26*G26</f>
        <v>0</v>
      </c>
      <c r="N26" s="2">
        <f t="shared" ref="N26:N29" si="21">SUM(M26,K26,I26)</f>
        <v>50000</v>
      </c>
      <c r="O26" s="2">
        <f t="shared" si="14"/>
        <v>322.58064516129031</v>
      </c>
    </row>
    <row r="27" spans="2:15" ht="17" x14ac:dyDescent="0.2">
      <c r="B27" s="24"/>
      <c r="C27" s="23"/>
      <c r="D27" s="1" t="s">
        <v>6</v>
      </c>
      <c r="E27" s="1" t="s">
        <v>87</v>
      </c>
      <c r="F27" s="1" t="s">
        <v>17</v>
      </c>
      <c r="G27" s="2">
        <v>75</v>
      </c>
      <c r="H27" s="1">
        <v>2400</v>
      </c>
      <c r="I27" s="2">
        <f t="shared" si="18"/>
        <v>180000</v>
      </c>
      <c r="J27" s="1">
        <v>2400</v>
      </c>
      <c r="K27" s="2">
        <f t="shared" si="19"/>
        <v>180000</v>
      </c>
      <c r="L27" s="1">
        <v>0</v>
      </c>
      <c r="M27" s="2">
        <f t="shared" si="20"/>
        <v>0</v>
      </c>
      <c r="N27" s="2">
        <f t="shared" si="21"/>
        <v>360000</v>
      </c>
      <c r="O27" s="2">
        <f t="shared" si="14"/>
        <v>2322.5806451612902</v>
      </c>
    </row>
    <row r="28" spans="2:15" ht="34" x14ac:dyDescent="0.2">
      <c r="B28" s="24"/>
      <c r="C28" s="23"/>
      <c r="D28" s="1" t="s">
        <v>7</v>
      </c>
      <c r="E28" s="1" t="s">
        <v>40</v>
      </c>
      <c r="F28" s="1" t="s">
        <v>17</v>
      </c>
      <c r="G28" s="2">
        <v>75</v>
      </c>
      <c r="H28" s="1">
        <v>2400</v>
      </c>
      <c r="I28" s="2">
        <f t="shared" si="18"/>
        <v>180000</v>
      </c>
      <c r="J28" s="1">
        <v>2400</v>
      </c>
      <c r="K28" s="2">
        <f t="shared" si="19"/>
        <v>180000</v>
      </c>
      <c r="L28" s="1">
        <v>0</v>
      </c>
      <c r="M28" s="2">
        <f t="shared" si="20"/>
        <v>0</v>
      </c>
      <c r="N28" s="2">
        <f t="shared" si="21"/>
        <v>360000</v>
      </c>
      <c r="O28" s="2">
        <f t="shared" si="14"/>
        <v>2322.5806451612902</v>
      </c>
    </row>
    <row r="29" spans="2:15" ht="51" x14ac:dyDescent="0.2">
      <c r="B29" s="24"/>
      <c r="C29" s="23"/>
      <c r="D29" s="1" t="s">
        <v>8</v>
      </c>
      <c r="E29" s="1" t="s">
        <v>88</v>
      </c>
      <c r="F29" s="1" t="s">
        <v>89</v>
      </c>
      <c r="G29" s="2">
        <v>5000</v>
      </c>
      <c r="H29" s="1">
        <v>20</v>
      </c>
      <c r="I29" s="2">
        <f t="shared" si="18"/>
        <v>100000</v>
      </c>
      <c r="J29" s="1">
        <v>20</v>
      </c>
      <c r="K29" s="2">
        <f t="shared" si="19"/>
        <v>100000</v>
      </c>
      <c r="L29" s="1">
        <v>0</v>
      </c>
      <c r="M29" s="2">
        <f t="shared" si="20"/>
        <v>0</v>
      </c>
      <c r="N29" s="2">
        <f t="shared" si="21"/>
        <v>200000</v>
      </c>
      <c r="O29" s="2">
        <f t="shared" si="14"/>
        <v>1290.3225806451612</v>
      </c>
    </row>
    <row r="30" spans="2:15" s="16" customFormat="1" ht="17" x14ac:dyDescent="0.2">
      <c r="B30" s="17"/>
      <c r="C30" s="18" t="s">
        <v>58</v>
      </c>
      <c r="D30" s="3"/>
      <c r="E30" s="3"/>
      <c r="F30" s="3"/>
      <c r="G30" s="3"/>
      <c r="H30" s="4"/>
      <c r="I30" s="5">
        <f>SUM(I26:I29)</f>
        <v>485000</v>
      </c>
      <c r="J30" s="5"/>
      <c r="K30" s="5">
        <f t="shared" ref="K30:N30" si="22">SUM(K26:K29)</f>
        <v>485000</v>
      </c>
      <c r="L30" s="5"/>
      <c r="M30" s="5">
        <f t="shared" si="22"/>
        <v>0</v>
      </c>
      <c r="N30" s="5">
        <f t="shared" si="22"/>
        <v>970000</v>
      </c>
      <c r="O30" s="5">
        <f t="shared" ref="O30" si="23">SUM(O26:O29)</f>
        <v>6258.0645161290322</v>
      </c>
    </row>
    <row r="31" spans="2:15" ht="17" x14ac:dyDescent="0.2">
      <c r="B31" s="24">
        <v>4</v>
      </c>
      <c r="C31" s="23" t="s">
        <v>90</v>
      </c>
      <c r="D31" s="1" t="s">
        <v>93</v>
      </c>
      <c r="E31" s="1" t="s">
        <v>37</v>
      </c>
      <c r="F31" s="1" t="s">
        <v>38</v>
      </c>
      <c r="G31" s="2">
        <v>2000</v>
      </c>
      <c r="H31" s="1">
        <v>20</v>
      </c>
      <c r="I31" s="2">
        <f t="shared" ref="I31" si="24">G31*H31</f>
        <v>40000</v>
      </c>
      <c r="J31" s="1">
        <v>0</v>
      </c>
      <c r="K31" s="2">
        <f t="shared" ref="K31" si="25">J31*G31</f>
        <v>0</v>
      </c>
      <c r="L31" s="1">
        <v>0</v>
      </c>
      <c r="M31" s="2">
        <f t="shared" ref="M31" si="26">L31*G31</f>
        <v>0</v>
      </c>
      <c r="N31" s="2">
        <f t="shared" ref="N31" si="27">SUM(M31,K31,I31)</f>
        <v>40000</v>
      </c>
      <c r="O31" s="2">
        <f t="shared" ref="O31:O35" si="28">+N31/$O$1</f>
        <v>258.06451612903226</v>
      </c>
    </row>
    <row r="32" spans="2:15" ht="34" x14ac:dyDescent="0.2">
      <c r="B32" s="24"/>
      <c r="C32" s="23"/>
      <c r="D32" s="1" t="s">
        <v>94</v>
      </c>
      <c r="E32" s="1" t="s">
        <v>44</v>
      </c>
      <c r="F32" s="1" t="s">
        <v>39</v>
      </c>
      <c r="G32" s="2">
        <v>100</v>
      </c>
      <c r="H32" s="1">
        <v>600</v>
      </c>
      <c r="I32" s="2">
        <f t="shared" ref="I32:I35" si="29">G32*H32</f>
        <v>60000</v>
      </c>
      <c r="J32" s="1">
        <v>600</v>
      </c>
      <c r="K32" s="2">
        <f t="shared" ref="K32:K35" si="30">J32*G32</f>
        <v>60000</v>
      </c>
      <c r="L32" s="1">
        <v>0</v>
      </c>
      <c r="M32" s="2">
        <f t="shared" ref="M32:M35" si="31">L32*G32</f>
        <v>0</v>
      </c>
      <c r="N32" s="2">
        <f t="shared" ref="N32:N35" si="32">SUM(M32,K32,I32)</f>
        <v>120000</v>
      </c>
      <c r="O32" s="2">
        <f t="shared" si="28"/>
        <v>774.19354838709683</v>
      </c>
    </row>
    <row r="33" spans="2:15" ht="34" x14ac:dyDescent="0.2">
      <c r="B33" s="24"/>
      <c r="C33" s="23"/>
      <c r="D33" s="1" t="s">
        <v>9</v>
      </c>
      <c r="E33" s="1" t="s">
        <v>41</v>
      </c>
      <c r="F33" s="1" t="s">
        <v>42</v>
      </c>
      <c r="G33" s="2">
        <v>50</v>
      </c>
      <c r="H33" s="1">
        <v>100</v>
      </c>
      <c r="I33" s="2">
        <f t="shared" si="29"/>
        <v>5000</v>
      </c>
      <c r="J33" s="1">
        <v>100</v>
      </c>
      <c r="K33" s="2">
        <f t="shared" si="30"/>
        <v>5000</v>
      </c>
      <c r="L33" s="1">
        <v>0</v>
      </c>
      <c r="M33" s="2">
        <f t="shared" si="31"/>
        <v>0</v>
      </c>
      <c r="N33" s="2">
        <f t="shared" si="32"/>
        <v>10000</v>
      </c>
      <c r="O33" s="2">
        <f t="shared" si="28"/>
        <v>64.516129032258064</v>
      </c>
    </row>
    <row r="34" spans="2:15" ht="34" x14ac:dyDescent="0.2">
      <c r="B34" s="24"/>
      <c r="C34" s="23"/>
      <c r="D34" s="1" t="s">
        <v>10</v>
      </c>
      <c r="E34" s="1" t="s">
        <v>95</v>
      </c>
      <c r="F34" s="1" t="s">
        <v>43</v>
      </c>
      <c r="G34" s="2">
        <v>7000</v>
      </c>
      <c r="H34" s="1">
        <v>10</v>
      </c>
      <c r="I34" s="2">
        <f t="shared" si="29"/>
        <v>70000</v>
      </c>
      <c r="J34" s="1">
        <v>10</v>
      </c>
      <c r="K34" s="2">
        <f t="shared" si="30"/>
        <v>70000</v>
      </c>
      <c r="L34" s="1">
        <v>0</v>
      </c>
      <c r="M34" s="2">
        <f t="shared" si="31"/>
        <v>0</v>
      </c>
      <c r="N34" s="2">
        <f t="shared" si="32"/>
        <v>140000</v>
      </c>
      <c r="O34" s="2">
        <f t="shared" si="28"/>
        <v>903.22580645161293</v>
      </c>
    </row>
    <row r="35" spans="2:15" ht="34" x14ac:dyDescent="0.2">
      <c r="B35" s="24"/>
      <c r="C35" s="23"/>
      <c r="D35" s="1" t="s">
        <v>11</v>
      </c>
      <c r="E35" s="1" t="s">
        <v>97</v>
      </c>
      <c r="F35" s="1" t="s">
        <v>98</v>
      </c>
      <c r="G35" s="2">
        <v>75</v>
      </c>
      <c r="H35" s="1">
        <v>2000</v>
      </c>
      <c r="I35" s="2">
        <f t="shared" si="29"/>
        <v>150000</v>
      </c>
      <c r="J35" s="1">
        <v>2000</v>
      </c>
      <c r="K35" s="2">
        <f t="shared" si="30"/>
        <v>150000</v>
      </c>
      <c r="L35" s="1">
        <v>0</v>
      </c>
      <c r="M35" s="2">
        <f t="shared" si="31"/>
        <v>0</v>
      </c>
      <c r="N35" s="2">
        <f t="shared" si="32"/>
        <v>300000</v>
      </c>
      <c r="O35" s="2">
        <f t="shared" si="28"/>
        <v>1935.483870967742</v>
      </c>
    </row>
    <row r="36" spans="2:15" s="16" customFormat="1" ht="17" x14ac:dyDescent="0.2">
      <c r="B36" s="10"/>
      <c r="C36" s="18" t="s">
        <v>58</v>
      </c>
      <c r="D36" s="3"/>
      <c r="E36" s="3"/>
      <c r="F36" s="3"/>
      <c r="G36" s="3"/>
      <c r="H36" s="4"/>
      <c r="I36" s="5">
        <f>SUM(I31:I35)</f>
        <v>325000</v>
      </c>
      <c r="J36" s="5"/>
      <c r="K36" s="5">
        <f t="shared" ref="K36:N36" si="33">SUM(K31:K35)</f>
        <v>285000</v>
      </c>
      <c r="L36" s="5"/>
      <c r="M36" s="5">
        <f t="shared" si="33"/>
        <v>0</v>
      </c>
      <c r="N36" s="5">
        <f t="shared" si="33"/>
        <v>610000</v>
      </c>
      <c r="O36" s="5">
        <f t="shared" ref="O36" si="34">SUM(O31:O35)</f>
        <v>3935.483870967742</v>
      </c>
    </row>
    <row r="37" spans="2:15" ht="51" x14ac:dyDescent="0.2">
      <c r="B37" s="24">
        <v>5</v>
      </c>
      <c r="C37" s="23" t="s">
        <v>96</v>
      </c>
      <c r="D37" s="1" t="s">
        <v>99</v>
      </c>
      <c r="E37" s="1" t="s">
        <v>100</v>
      </c>
      <c r="F37" s="1" t="s">
        <v>45</v>
      </c>
      <c r="G37" s="2">
        <v>300000</v>
      </c>
      <c r="H37" s="1">
        <v>1</v>
      </c>
      <c r="I37" s="2">
        <f t="shared" ref="I37:I58" si="35">G37*H37</f>
        <v>300000</v>
      </c>
      <c r="J37" s="1">
        <v>1</v>
      </c>
      <c r="K37" s="2">
        <f t="shared" ref="K37:K58" si="36">J37*G37</f>
        <v>300000</v>
      </c>
      <c r="L37" s="1">
        <v>2</v>
      </c>
      <c r="M37" s="2">
        <f t="shared" ref="M37:M58" si="37">L37*G37</f>
        <v>600000</v>
      </c>
      <c r="N37" s="2">
        <f t="shared" ref="N37:N58" si="38">SUM(M37,K37,I37)</f>
        <v>1200000</v>
      </c>
      <c r="O37" s="2">
        <f t="shared" ref="O37:O42" si="39">+N37/$O$1</f>
        <v>7741.9354838709678</v>
      </c>
    </row>
    <row r="38" spans="2:15" ht="51" x14ac:dyDescent="0.2">
      <c r="B38" s="24"/>
      <c r="C38" s="23"/>
      <c r="D38" s="1" t="s">
        <v>102</v>
      </c>
      <c r="E38" s="1" t="s">
        <v>101</v>
      </c>
      <c r="F38" s="1" t="s">
        <v>45</v>
      </c>
      <c r="G38" s="2">
        <f>+G37</f>
        <v>300000</v>
      </c>
      <c r="H38" s="1">
        <v>0</v>
      </c>
      <c r="I38" s="2">
        <f t="shared" si="35"/>
        <v>0</v>
      </c>
      <c r="J38" s="1">
        <v>1</v>
      </c>
      <c r="K38" s="2">
        <f t="shared" si="36"/>
        <v>300000</v>
      </c>
      <c r="L38" s="1">
        <v>2</v>
      </c>
      <c r="M38" s="2">
        <f t="shared" si="37"/>
        <v>600000</v>
      </c>
      <c r="N38" s="2">
        <f t="shared" si="38"/>
        <v>900000</v>
      </c>
      <c r="O38" s="2">
        <f t="shared" si="39"/>
        <v>5806.4516129032254</v>
      </c>
    </row>
    <row r="39" spans="2:15" ht="51" x14ac:dyDescent="0.2">
      <c r="B39" s="24"/>
      <c r="C39" s="23"/>
      <c r="D39" s="1" t="s">
        <v>103</v>
      </c>
      <c r="E39" s="1" t="s">
        <v>101</v>
      </c>
      <c r="F39" s="1" t="s">
        <v>45</v>
      </c>
      <c r="G39" s="2">
        <f>+G38</f>
        <v>300000</v>
      </c>
      <c r="H39" s="1">
        <v>0</v>
      </c>
      <c r="I39" s="2">
        <f t="shared" ref="I39" si="40">G39*H39</f>
        <v>0</v>
      </c>
      <c r="J39" s="1">
        <v>1</v>
      </c>
      <c r="K39" s="2">
        <f t="shared" ref="K39" si="41">J39*G39</f>
        <v>300000</v>
      </c>
      <c r="L39" s="1">
        <v>1</v>
      </c>
      <c r="M39" s="2">
        <f t="shared" ref="M39" si="42">L39*G39</f>
        <v>300000</v>
      </c>
      <c r="N39" s="2">
        <f t="shared" ref="N39" si="43">SUM(M39,K39,I39)</f>
        <v>600000</v>
      </c>
      <c r="O39" s="2">
        <f t="shared" si="39"/>
        <v>3870.9677419354839</v>
      </c>
    </row>
    <row r="40" spans="2:15" ht="51" x14ac:dyDescent="0.2">
      <c r="B40" s="24"/>
      <c r="C40" s="23"/>
      <c r="D40" s="1" t="s">
        <v>54</v>
      </c>
      <c r="E40" s="1" t="s">
        <v>55</v>
      </c>
      <c r="F40" s="1" t="s">
        <v>23</v>
      </c>
      <c r="G40" s="2">
        <v>300000</v>
      </c>
      <c r="H40" s="1">
        <v>2</v>
      </c>
      <c r="I40" s="2">
        <f t="shared" si="35"/>
        <v>600000</v>
      </c>
      <c r="J40" s="1">
        <v>0</v>
      </c>
      <c r="K40" s="2">
        <f t="shared" si="36"/>
        <v>0</v>
      </c>
      <c r="L40" s="1">
        <v>0</v>
      </c>
      <c r="M40" s="2">
        <f t="shared" si="37"/>
        <v>0</v>
      </c>
      <c r="N40" s="2">
        <f t="shared" si="38"/>
        <v>600000</v>
      </c>
      <c r="O40" s="2">
        <f t="shared" si="39"/>
        <v>3870.9677419354839</v>
      </c>
    </row>
    <row r="41" spans="2:15" ht="34" x14ac:dyDescent="0.2">
      <c r="B41" s="24"/>
      <c r="C41" s="23"/>
      <c r="D41" s="1" t="s">
        <v>56</v>
      </c>
      <c r="E41" s="1" t="s">
        <v>57</v>
      </c>
      <c r="F41" s="1" t="s">
        <v>23</v>
      </c>
      <c r="G41" s="2">
        <v>2500</v>
      </c>
      <c r="H41" s="1">
        <v>0</v>
      </c>
      <c r="I41" s="2">
        <f t="shared" si="35"/>
        <v>0</v>
      </c>
      <c r="J41" s="1">
        <v>20</v>
      </c>
      <c r="K41" s="2">
        <f t="shared" si="36"/>
        <v>50000</v>
      </c>
      <c r="L41" s="1">
        <v>20</v>
      </c>
      <c r="M41" s="2">
        <f t="shared" si="37"/>
        <v>50000</v>
      </c>
      <c r="N41" s="2">
        <f t="shared" si="38"/>
        <v>100000</v>
      </c>
      <c r="O41" s="2">
        <f t="shared" si="39"/>
        <v>645.16129032258061</v>
      </c>
    </row>
    <row r="42" spans="2:15" ht="51" x14ac:dyDescent="0.2">
      <c r="B42" s="24"/>
      <c r="C42" s="23"/>
      <c r="D42" s="1" t="s">
        <v>50</v>
      </c>
      <c r="E42" s="1" t="s">
        <v>52</v>
      </c>
      <c r="F42" s="1" t="s">
        <v>51</v>
      </c>
      <c r="G42" s="2">
        <v>50000</v>
      </c>
      <c r="H42" s="1">
        <v>0</v>
      </c>
      <c r="I42" s="2">
        <f t="shared" si="35"/>
        <v>0</v>
      </c>
      <c r="J42" s="1">
        <v>0</v>
      </c>
      <c r="K42" s="2">
        <f t="shared" si="36"/>
        <v>0</v>
      </c>
      <c r="L42" s="1">
        <v>7</v>
      </c>
      <c r="M42" s="2">
        <f t="shared" si="37"/>
        <v>350000</v>
      </c>
      <c r="N42" s="2">
        <f t="shared" si="38"/>
        <v>350000</v>
      </c>
      <c r="O42" s="2">
        <f t="shared" si="39"/>
        <v>2258.0645161290322</v>
      </c>
    </row>
    <row r="43" spans="2:15" s="16" customFormat="1" ht="17" x14ac:dyDescent="0.2">
      <c r="B43" s="10"/>
      <c r="C43" s="18" t="s">
        <v>58</v>
      </c>
      <c r="D43" s="3"/>
      <c r="E43" s="3"/>
      <c r="F43" s="3"/>
      <c r="G43" s="3"/>
      <c r="H43" s="4"/>
      <c r="I43" s="5">
        <f>SUM(I37:I42)</f>
        <v>900000</v>
      </c>
      <c r="J43" s="5"/>
      <c r="K43" s="5">
        <f>SUM(K37:K42)</f>
        <v>950000</v>
      </c>
      <c r="L43" s="5"/>
      <c r="M43" s="5">
        <f>SUM(M37:M42)</f>
        <v>1900000</v>
      </c>
      <c r="N43" s="5">
        <f>SUM(N37:N42)</f>
        <v>3750000</v>
      </c>
      <c r="O43" s="5">
        <f>SUM(O37:O42)</f>
        <v>24193.548387096773</v>
      </c>
    </row>
    <row r="44" spans="2:15" ht="34" x14ac:dyDescent="0.2">
      <c r="B44" s="26">
        <v>6</v>
      </c>
      <c r="C44" s="21" t="s">
        <v>12</v>
      </c>
      <c r="D44" s="1" t="s">
        <v>104</v>
      </c>
      <c r="E44" s="1" t="s">
        <v>46</v>
      </c>
      <c r="F44" s="1" t="s">
        <v>47</v>
      </c>
      <c r="G44" s="2">
        <v>4000</v>
      </c>
      <c r="H44" s="1">
        <v>12</v>
      </c>
      <c r="I44" s="2">
        <f t="shared" si="35"/>
        <v>48000</v>
      </c>
      <c r="J44" s="1">
        <v>12</v>
      </c>
      <c r="K44" s="2">
        <f t="shared" si="36"/>
        <v>48000</v>
      </c>
      <c r="L44" s="1">
        <v>12</v>
      </c>
      <c r="M44" s="2">
        <f t="shared" si="37"/>
        <v>48000</v>
      </c>
      <c r="N44" s="2">
        <f t="shared" si="38"/>
        <v>144000</v>
      </c>
      <c r="O44" s="2">
        <f t="shared" ref="O44:O48" si="44">+N44/$O$1</f>
        <v>929.0322580645161</v>
      </c>
    </row>
    <row r="45" spans="2:15" ht="34" x14ac:dyDescent="0.2">
      <c r="B45" s="27"/>
      <c r="C45" s="25"/>
      <c r="D45" s="1" t="s">
        <v>105</v>
      </c>
      <c r="E45" s="1" t="s">
        <v>46</v>
      </c>
      <c r="F45" s="1" t="s">
        <v>47</v>
      </c>
      <c r="G45" s="2">
        <v>4000</v>
      </c>
      <c r="H45" s="1">
        <v>4</v>
      </c>
      <c r="I45" s="2">
        <f t="shared" si="35"/>
        <v>16000</v>
      </c>
      <c r="J45" s="1">
        <v>4</v>
      </c>
      <c r="K45" s="2">
        <f t="shared" si="36"/>
        <v>16000</v>
      </c>
      <c r="L45" s="1">
        <v>4</v>
      </c>
      <c r="M45" s="2">
        <f t="shared" si="37"/>
        <v>16000</v>
      </c>
      <c r="N45" s="2">
        <f t="shared" si="38"/>
        <v>48000</v>
      </c>
      <c r="O45" s="2">
        <f t="shared" si="44"/>
        <v>309.67741935483872</v>
      </c>
    </row>
    <row r="46" spans="2:15" ht="34" x14ac:dyDescent="0.2">
      <c r="B46" s="27"/>
      <c r="C46" s="25"/>
      <c r="D46" s="1" t="s">
        <v>106</v>
      </c>
      <c r="E46" s="1" t="s">
        <v>48</v>
      </c>
      <c r="F46" s="1" t="s">
        <v>23</v>
      </c>
      <c r="G46" s="2">
        <v>2000</v>
      </c>
      <c r="H46" s="1">
        <v>10</v>
      </c>
      <c r="I46" s="2">
        <f t="shared" ref="I46" si="45">G46*H46</f>
        <v>20000</v>
      </c>
      <c r="J46" s="1">
        <v>20</v>
      </c>
      <c r="K46" s="2">
        <f t="shared" ref="K46" si="46">J46*G46</f>
        <v>40000</v>
      </c>
      <c r="L46" s="1">
        <v>30</v>
      </c>
      <c r="M46" s="2">
        <f t="shared" ref="M46" si="47">L46*G46</f>
        <v>60000</v>
      </c>
      <c r="N46" s="2">
        <f t="shared" ref="N46" si="48">SUM(M46,K46,I46)</f>
        <v>120000</v>
      </c>
      <c r="O46" s="2">
        <f t="shared" si="44"/>
        <v>774.19354838709683</v>
      </c>
    </row>
    <row r="47" spans="2:15" ht="51" x14ac:dyDescent="0.2">
      <c r="B47" s="27"/>
      <c r="C47" s="25"/>
      <c r="D47" s="20" t="s">
        <v>109</v>
      </c>
      <c r="E47" s="1" t="s">
        <v>107</v>
      </c>
      <c r="F47" s="1" t="s">
        <v>23</v>
      </c>
      <c r="G47" s="2">
        <v>2000</v>
      </c>
      <c r="H47" s="1">
        <v>20</v>
      </c>
      <c r="I47" s="2">
        <f t="shared" si="35"/>
        <v>40000</v>
      </c>
      <c r="J47" s="1">
        <v>20</v>
      </c>
      <c r="K47" s="2">
        <f t="shared" si="36"/>
        <v>40000</v>
      </c>
      <c r="L47" s="1">
        <v>30</v>
      </c>
      <c r="M47" s="2">
        <f t="shared" si="37"/>
        <v>60000</v>
      </c>
      <c r="N47" s="2">
        <f t="shared" si="38"/>
        <v>140000</v>
      </c>
      <c r="O47" s="2">
        <f t="shared" si="44"/>
        <v>903.22580645161293</v>
      </c>
    </row>
    <row r="48" spans="2:15" ht="51" x14ac:dyDescent="0.2">
      <c r="B48" s="28"/>
      <c r="C48" s="22"/>
      <c r="D48" s="1" t="s">
        <v>71</v>
      </c>
      <c r="E48" s="1" t="s">
        <v>79</v>
      </c>
      <c r="F48" s="1" t="s">
        <v>23</v>
      </c>
      <c r="G48" s="2">
        <v>750</v>
      </c>
      <c r="H48" s="1">
        <v>120</v>
      </c>
      <c r="I48" s="2">
        <f t="shared" si="35"/>
        <v>90000</v>
      </c>
      <c r="J48" s="1">
        <v>120</v>
      </c>
      <c r="K48" s="2">
        <f t="shared" si="36"/>
        <v>90000</v>
      </c>
      <c r="L48" s="1">
        <v>120</v>
      </c>
      <c r="M48" s="2">
        <f t="shared" si="37"/>
        <v>90000</v>
      </c>
      <c r="N48" s="2">
        <f t="shared" si="38"/>
        <v>270000</v>
      </c>
      <c r="O48" s="2">
        <f t="shared" si="44"/>
        <v>1741.9354838709678</v>
      </c>
    </row>
    <row r="49" spans="2:15" s="16" customFormat="1" ht="17" x14ac:dyDescent="0.2">
      <c r="B49" s="10"/>
      <c r="C49" s="18" t="s">
        <v>58</v>
      </c>
      <c r="D49" s="3"/>
      <c r="E49" s="3"/>
      <c r="F49" s="3"/>
      <c r="G49" s="3"/>
      <c r="H49" s="4"/>
      <c r="I49" s="5">
        <f>SUM(I44:I47)</f>
        <v>124000</v>
      </c>
      <c r="J49" s="5"/>
      <c r="K49" s="5">
        <f t="shared" ref="K49:N49" si="49">SUM(K44:K47)</f>
        <v>144000</v>
      </c>
      <c r="L49" s="5"/>
      <c r="M49" s="5">
        <f t="shared" si="49"/>
        <v>184000</v>
      </c>
      <c r="N49" s="5">
        <f t="shared" si="49"/>
        <v>452000</v>
      </c>
      <c r="O49" s="5">
        <f t="shared" ref="O49" si="50">SUM(O44:O47)</f>
        <v>2916.1290322580644</v>
      </c>
    </row>
    <row r="50" spans="2:15" s="16" customFormat="1" ht="51" x14ac:dyDescent="0.2">
      <c r="B50" s="26">
        <v>7</v>
      </c>
      <c r="C50" s="21" t="s">
        <v>110</v>
      </c>
      <c r="D50" s="1" t="s">
        <v>111</v>
      </c>
      <c r="E50" s="1" t="s">
        <v>116</v>
      </c>
      <c r="F50" s="1" t="s">
        <v>23</v>
      </c>
      <c r="G50" s="2">
        <v>2500</v>
      </c>
      <c r="H50" s="1">
        <v>10</v>
      </c>
      <c r="I50" s="2">
        <f t="shared" ref="I50" si="51">G50*H50</f>
        <v>25000</v>
      </c>
      <c r="J50" s="1">
        <v>10</v>
      </c>
      <c r="K50" s="2">
        <f t="shared" ref="K50" si="52">J50*G50</f>
        <v>25000</v>
      </c>
      <c r="L50" s="1">
        <v>0</v>
      </c>
      <c r="M50" s="2">
        <f t="shared" ref="M50" si="53">L50*G50</f>
        <v>0</v>
      </c>
      <c r="N50" s="2">
        <f t="shared" ref="N50" si="54">SUM(M50,K50,I50)</f>
        <v>50000</v>
      </c>
      <c r="O50" s="2">
        <f t="shared" ref="O50" si="55">+N50/$O$1</f>
        <v>322.58064516129031</v>
      </c>
    </row>
    <row r="51" spans="2:15" s="16" customFormat="1" ht="17" x14ac:dyDescent="0.2">
      <c r="B51" s="27"/>
      <c r="C51" s="25"/>
      <c r="D51" s="21" t="s">
        <v>112</v>
      </c>
      <c r="E51" s="1" t="s">
        <v>117</v>
      </c>
      <c r="F51" s="1" t="s">
        <v>118</v>
      </c>
      <c r="G51" s="2">
        <v>100000</v>
      </c>
      <c r="H51" s="1">
        <v>1</v>
      </c>
      <c r="I51" s="2">
        <f t="shared" ref="I51:I52" si="56">G51*H51</f>
        <v>100000</v>
      </c>
      <c r="J51" s="1">
        <v>2</v>
      </c>
      <c r="K51" s="2">
        <f t="shared" ref="K51" si="57">J51*G51</f>
        <v>200000</v>
      </c>
      <c r="L51" s="1">
        <v>1</v>
      </c>
      <c r="M51" s="2">
        <f t="shared" ref="M51" si="58">L51*G51</f>
        <v>100000</v>
      </c>
      <c r="N51" s="2">
        <f t="shared" ref="N51" si="59">SUM(M51,K51,I51)</f>
        <v>400000</v>
      </c>
      <c r="O51" s="2">
        <f t="shared" ref="O51" si="60">+N51/$O$1</f>
        <v>2580.6451612903224</v>
      </c>
    </row>
    <row r="52" spans="2:15" s="16" customFormat="1" ht="34" x14ac:dyDescent="0.2">
      <c r="B52" s="27"/>
      <c r="C52" s="25"/>
      <c r="D52" s="22"/>
      <c r="E52" s="1" t="s">
        <v>146</v>
      </c>
      <c r="F52" s="1" t="s">
        <v>147</v>
      </c>
      <c r="G52" s="2">
        <v>100000</v>
      </c>
      <c r="H52" s="1">
        <v>1</v>
      </c>
      <c r="I52" s="2">
        <f t="shared" si="56"/>
        <v>100000</v>
      </c>
      <c r="J52" s="1"/>
      <c r="K52" s="2"/>
      <c r="L52" s="1"/>
      <c r="M52" s="2"/>
      <c r="N52" s="2">
        <f t="shared" ref="N52" si="61">SUM(M52,K52,I52)</f>
        <v>100000</v>
      </c>
      <c r="O52" s="2">
        <f t="shared" ref="O52" si="62">+N52/$O$1</f>
        <v>645.16129032258061</v>
      </c>
    </row>
    <row r="53" spans="2:15" s="16" customFormat="1" ht="68" customHeight="1" x14ac:dyDescent="0.2">
      <c r="B53" s="27"/>
      <c r="C53" s="25"/>
      <c r="D53" s="1" t="s">
        <v>113</v>
      </c>
      <c r="E53" s="1" t="s">
        <v>119</v>
      </c>
      <c r="F53" s="1" t="s">
        <v>23</v>
      </c>
      <c r="G53" s="2">
        <v>500</v>
      </c>
      <c r="H53" s="1">
        <v>0</v>
      </c>
      <c r="I53" s="2">
        <f t="shared" ref="I53:I56" si="63">G53*H53</f>
        <v>0</v>
      </c>
      <c r="J53" s="1">
        <v>200</v>
      </c>
      <c r="K53" s="2">
        <f t="shared" ref="K53:K56" si="64">J53*G53</f>
        <v>100000</v>
      </c>
      <c r="L53" s="1">
        <v>200</v>
      </c>
      <c r="M53" s="2">
        <f t="shared" ref="M53:M56" si="65">L53*G53</f>
        <v>100000</v>
      </c>
      <c r="N53" s="2">
        <f t="shared" ref="N53:N56" si="66">SUM(M53,K53,I53)</f>
        <v>200000</v>
      </c>
      <c r="O53" s="2">
        <f t="shared" ref="O53:O56" si="67">+N53/$O$1</f>
        <v>1290.3225806451612</v>
      </c>
    </row>
    <row r="54" spans="2:15" s="16" customFormat="1" ht="85" x14ac:dyDescent="0.2">
      <c r="B54" s="27"/>
      <c r="C54" s="25"/>
      <c r="D54" s="1" t="s">
        <v>114</v>
      </c>
      <c r="E54" s="1" t="s">
        <v>120</v>
      </c>
      <c r="F54" s="1" t="s">
        <v>118</v>
      </c>
      <c r="G54" s="2">
        <v>50000</v>
      </c>
      <c r="H54" s="1">
        <v>1</v>
      </c>
      <c r="I54" s="2">
        <f t="shared" si="63"/>
        <v>50000</v>
      </c>
      <c r="J54" s="1">
        <v>2</v>
      </c>
      <c r="K54" s="2">
        <f t="shared" si="64"/>
        <v>100000</v>
      </c>
      <c r="L54" s="1">
        <v>1</v>
      </c>
      <c r="M54" s="2">
        <f t="shared" si="65"/>
        <v>50000</v>
      </c>
      <c r="N54" s="2">
        <f t="shared" si="66"/>
        <v>200000</v>
      </c>
      <c r="O54" s="2">
        <f t="shared" si="67"/>
        <v>1290.3225806451612</v>
      </c>
    </row>
    <row r="55" spans="2:15" s="16" customFormat="1" ht="51" x14ac:dyDescent="0.2">
      <c r="B55" s="27"/>
      <c r="C55" s="25"/>
      <c r="D55" s="1" t="s">
        <v>140</v>
      </c>
      <c r="E55" s="1" t="s">
        <v>141</v>
      </c>
      <c r="F55" s="1" t="s">
        <v>142</v>
      </c>
      <c r="G55" s="2">
        <v>25000</v>
      </c>
      <c r="H55" s="1"/>
      <c r="I55" s="2"/>
      <c r="J55" s="1">
        <v>10</v>
      </c>
      <c r="K55" s="9">
        <f>G55*J55</f>
        <v>250000</v>
      </c>
      <c r="L55" s="1">
        <v>20</v>
      </c>
      <c r="M55" s="2">
        <f t="shared" si="65"/>
        <v>500000</v>
      </c>
      <c r="N55" s="2">
        <f t="shared" si="66"/>
        <v>750000</v>
      </c>
      <c r="O55" s="2">
        <f t="shared" si="67"/>
        <v>4838.7096774193551</v>
      </c>
    </row>
    <row r="56" spans="2:15" s="16" customFormat="1" ht="34" x14ac:dyDescent="0.2">
      <c r="B56" s="28"/>
      <c r="C56" s="25"/>
      <c r="D56" s="1" t="s">
        <v>115</v>
      </c>
      <c r="E56" s="1" t="s">
        <v>121</v>
      </c>
      <c r="F56" s="1" t="s">
        <v>122</v>
      </c>
      <c r="G56" s="2">
        <v>50000</v>
      </c>
      <c r="H56" s="1">
        <v>0</v>
      </c>
      <c r="I56" s="2">
        <f t="shared" si="63"/>
        <v>0</v>
      </c>
      <c r="J56" s="1">
        <v>1</v>
      </c>
      <c r="K56" s="2">
        <f t="shared" si="64"/>
        <v>50000</v>
      </c>
      <c r="L56" s="1">
        <v>1</v>
      </c>
      <c r="M56" s="2">
        <f t="shared" si="65"/>
        <v>50000</v>
      </c>
      <c r="N56" s="2">
        <f t="shared" si="66"/>
        <v>100000</v>
      </c>
      <c r="O56" s="2">
        <f t="shared" si="67"/>
        <v>645.16129032258061</v>
      </c>
    </row>
    <row r="57" spans="2:15" s="16" customFormat="1" ht="17" x14ac:dyDescent="0.2">
      <c r="B57" s="10"/>
      <c r="C57" s="18" t="s">
        <v>58</v>
      </c>
      <c r="D57" s="3"/>
      <c r="E57" s="3"/>
      <c r="F57" s="3"/>
      <c r="G57" s="3"/>
      <c r="H57" s="4"/>
      <c r="I57" s="5">
        <f>SUM(I50:I56)</f>
        <v>275000</v>
      </c>
      <c r="J57" s="5"/>
      <c r="K57" s="5">
        <f>SUM(K50:K56)</f>
        <v>725000</v>
      </c>
      <c r="L57" s="5"/>
      <c r="M57" s="5">
        <f>SUM(M50:M56)</f>
        <v>800000</v>
      </c>
      <c r="N57" s="5">
        <f>SUM(N50:N56)</f>
        <v>1800000</v>
      </c>
      <c r="O57" s="5">
        <f>SUM(O50:O56)</f>
        <v>11612.903225806453</v>
      </c>
    </row>
    <row r="58" spans="2:15" ht="17" x14ac:dyDescent="0.2">
      <c r="B58" s="24">
        <v>8</v>
      </c>
      <c r="C58" s="23" t="s">
        <v>67</v>
      </c>
      <c r="D58" s="1" t="s">
        <v>13</v>
      </c>
      <c r="E58" s="1" t="s">
        <v>124</v>
      </c>
      <c r="F58" s="1" t="s">
        <v>49</v>
      </c>
      <c r="G58" s="2">
        <v>250000</v>
      </c>
      <c r="H58" s="1">
        <v>1</v>
      </c>
      <c r="I58" s="2">
        <f t="shared" si="35"/>
        <v>250000</v>
      </c>
      <c r="J58" s="1">
        <v>1</v>
      </c>
      <c r="K58" s="2">
        <f t="shared" si="36"/>
        <v>250000</v>
      </c>
      <c r="L58" s="1">
        <v>1</v>
      </c>
      <c r="M58" s="2">
        <f t="shared" si="37"/>
        <v>250000</v>
      </c>
      <c r="N58" s="2">
        <f t="shared" si="38"/>
        <v>750000</v>
      </c>
      <c r="O58" s="2">
        <f t="shared" ref="O58:O67" si="68">+N58/$O$1</f>
        <v>4838.7096774193551</v>
      </c>
    </row>
    <row r="59" spans="2:15" ht="34" x14ac:dyDescent="0.2">
      <c r="B59" s="24"/>
      <c r="C59" s="23"/>
      <c r="D59" s="1" t="s">
        <v>75</v>
      </c>
      <c r="E59" s="1" t="s">
        <v>125</v>
      </c>
      <c r="F59" s="1" t="s">
        <v>49</v>
      </c>
      <c r="G59" s="2">
        <v>0</v>
      </c>
      <c r="H59" s="1">
        <v>1</v>
      </c>
      <c r="I59" s="2">
        <f t="shared" ref="I59" si="69">G59*H59</f>
        <v>0</v>
      </c>
      <c r="J59" s="1">
        <v>1</v>
      </c>
      <c r="K59" s="2">
        <f t="shared" ref="K59" si="70">J59*G59</f>
        <v>0</v>
      </c>
      <c r="L59" s="1">
        <v>1</v>
      </c>
      <c r="M59" s="2">
        <f t="shared" ref="M59" si="71">L59*G59</f>
        <v>0</v>
      </c>
      <c r="N59" s="2">
        <f t="shared" ref="N59" si="72">SUM(M59,K59,I59)</f>
        <v>0</v>
      </c>
      <c r="O59" s="2">
        <f t="shared" si="68"/>
        <v>0</v>
      </c>
    </row>
    <row r="60" spans="2:15" ht="34" x14ac:dyDescent="0.2">
      <c r="B60" s="24"/>
      <c r="C60" s="23"/>
      <c r="D60" s="1" t="s">
        <v>148</v>
      </c>
      <c r="E60" s="1" t="s">
        <v>126</v>
      </c>
      <c r="F60" s="1" t="s">
        <v>49</v>
      </c>
      <c r="G60" s="2">
        <v>150000</v>
      </c>
      <c r="H60" s="1">
        <v>2</v>
      </c>
      <c r="I60" s="2">
        <f t="shared" ref="I60:I67" si="73">G60*H60</f>
        <v>300000</v>
      </c>
      <c r="J60" s="1">
        <v>2</v>
      </c>
      <c r="K60" s="2">
        <f t="shared" ref="K60:K67" si="74">J60*G60</f>
        <v>300000</v>
      </c>
      <c r="L60" s="1">
        <v>2</v>
      </c>
      <c r="M60" s="2">
        <f t="shared" ref="M60:M67" si="75">L60*G60</f>
        <v>300000</v>
      </c>
      <c r="N60" s="2">
        <f t="shared" ref="N60:N67" si="76">SUM(M60,K60,I60)</f>
        <v>900000</v>
      </c>
      <c r="O60" s="2">
        <f t="shared" si="68"/>
        <v>5806.4516129032254</v>
      </c>
    </row>
    <row r="61" spans="2:15" ht="17" x14ac:dyDescent="0.2">
      <c r="B61" s="24"/>
      <c r="C61" s="23"/>
      <c r="D61" s="1" t="s">
        <v>123</v>
      </c>
      <c r="E61" s="1" t="s">
        <v>127</v>
      </c>
      <c r="F61" s="1" t="s">
        <v>49</v>
      </c>
      <c r="G61" s="2">
        <v>50000</v>
      </c>
      <c r="H61" s="1">
        <v>3</v>
      </c>
      <c r="I61" s="2">
        <f t="shared" ref="I61" si="77">G61*H61</f>
        <v>150000</v>
      </c>
      <c r="J61" s="1">
        <v>3</v>
      </c>
      <c r="K61" s="2">
        <f t="shared" ref="K61" si="78">J61*G61</f>
        <v>150000</v>
      </c>
      <c r="L61" s="1">
        <v>3</v>
      </c>
      <c r="M61" s="2">
        <f t="shared" ref="M61" si="79">L61*G61</f>
        <v>150000</v>
      </c>
      <c r="N61" s="2">
        <f t="shared" ref="N61" si="80">SUM(M61,K61,I61)</f>
        <v>450000</v>
      </c>
      <c r="O61" s="2">
        <f t="shared" ref="O61" si="81">+N61/$O$1</f>
        <v>2903.2258064516127</v>
      </c>
    </row>
    <row r="62" spans="2:15" ht="17" x14ac:dyDescent="0.2">
      <c r="B62" s="24"/>
      <c r="C62" s="23"/>
      <c r="D62" s="1" t="s">
        <v>149</v>
      </c>
      <c r="E62" s="1" t="s">
        <v>77</v>
      </c>
      <c r="F62" s="1" t="s">
        <v>49</v>
      </c>
      <c r="G62" s="2">
        <v>50000</v>
      </c>
      <c r="H62" s="1">
        <v>4</v>
      </c>
      <c r="I62" s="2">
        <f t="shared" si="73"/>
        <v>200000</v>
      </c>
      <c r="J62" s="1">
        <v>4</v>
      </c>
      <c r="K62" s="2">
        <f t="shared" si="74"/>
        <v>200000</v>
      </c>
      <c r="L62" s="1">
        <v>4</v>
      </c>
      <c r="M62" s="2">
        <f t="shared" si="75"/>
        <v>200000</v>
      </c>
      <c r="N62" s="2">
        <f t="shared" si="76"/>
        <v>600000</v>
      </c>
      <c r="O62" s="2">
        <f t="shared" si="68"/>
        <v>3870.9677419354839</v>
      </c>
    </row>
    <row r="63" spans="2:15" ht="17" x14ac:dyDescent="0.2">
      <c r="B63" s="24"/>
      <c r="C63" s="23"/>
      <c r="D63" s="1" t="s">
        <v>73</v>
      </c>
      <c r="E63" s="1" t="s">
        <v>129</v>
      </c>
      <c r="F63" s="1" t="s">
        <v>49</v>
      </c>
      <c r="G63" s="2">
        <v>45000</v>
      </c>
      <c r="H63" s="1">
        <v>6</v>
      </c>
      <c r="I63" s="2">
        <f t="shared" si="73"/>
        <v>270000</v>
      </c>
      <c r="J63" s="1">
        <v>6</v>
      </c>
      <c r="K63" s="2">
        <f t="shared" si="74"/>
        <v>270000</v>
      </c>
      <c r="L63" s="1">
        <v>6</v>
      </c>
      <c r="M63" s="2">
        <f t="shared" si="75"/>
        <v>270000</v>
      </c>
      <c r="N63" s="2">
        <f t="shared" si="76"/>
        <v>810000</v>
      </c>
      <c r="O63" s="2">
        <f t="shared" si="68"/>
        <v>5225.8064516129034</v>
      </c>
    </row>
    <row r="64" spans="2:15" ht="34" x14ac:dyDescent="0.2">
      <c r="B64" s="24"/>
      <c r="C64" s="23"/>
      <c r="D64" s="1" t="s">
        <v>74</v>
      </c>
      <c r="E64" s="1" t="s">
        <v>76</v>
      </c>
      <c r="F64" s="1" t="s">
        <v>49</v>
      </c>
      <c r="G64" s="2">
        <v>28000</v>
      </c>
      <c r="H64" s="1">
        <v>18</v>
      </c>
      <c r="I64" s="2">
        <f t="shared" si="73"/>
        <v>504000</v>
      </c>
      <c r="J64" s="1">
        <v>18</v>
      </c>
      <c r="K64" s="2">
        <f t="shared" si="74"/>
        <v>504000</v>
      </c>
      <c r="L64" s="1">
        <v>18</v>
      </c>
      <c r="M64" s="2">
        <f t="shared" si="75"/>
        <v>504000</v>
      </c>
      <c r="N64" s="2">
        <f t="shared" si="76"/>
        <v>1512000</v>
      </c>
      <c r="O64" s="2">
        <f t="shared" si="68"/>
        <v>9754.8387096774186</v>
      </c>
    </row>
    <row r="65" spans="2:15" ht="34" x14ac:dyDescent="0.2">
      <c r="B65" s="24"/>
      <c r="C65" s="23"/>
      <c r="D65" s="1" t="s">
        <v>91</v>
      </c>
      <c r="E65" s="1" t="s">
        <v>128</v>
      </c>
      <c r="F65" s="1" t="s">
        <v>49</v>
      </c>
      <c r="G65" s="2">
        <v>12000</v>
      </c>
      <c r="H65" s="1">
        <v>60</v>
      </c>
      <c r="I65" s="2">
        <f t="shared" ref="I65:I66" si="82">G65*H65</f>
        <v>720000</v>
      </c>
      <c r="J65" s="1">
        <v>60</v>
      </c>
      <c r="K65" s="2">
        <f t="shared" ref="K65" si="83">J65*G65</f>
        <v>720000</v>
      </c>
      <c r="L65" s="1">
        <v>60</v>
      </c>
      <c r="M65" s="2">
        <f t="shared" ref="M65" si="84">L65*G65</f>
        <v>720000</v>
      </c>
      <c r="N65" s="2">
        <f t="shared" ref="N65:N66" si="85">SUM(M65,K65,I65)</f>
        <v>2160000</v>
      </c>
      <c r="O65" s="2">
        <f t="shared" si="68"/>
        <v>13935.483870967742</v>
      </c>
    </row>
    <row r="66" spans="2:15" ht="17" x14ac:dyDescent="0.2">
      <c r="B66" s="24"/>
      <c r="C66" s="23"/>
      <c r="D66" s="1" t="s">
        <v>143</v>
      </c>
      <c r="E66" s="1" t="s">
        <v>144</v>
      </c>
      <c r="F66" s="1" t="s">
        <v>145</v>
      </c>
      <c r="G66" s="2">
        <v>200000</v>
      </c>
      <c r="H66" s="1">
        <v>2</v>
      </c>
      <c r="I66" s="2">
        <f t="shared" si="82"/>
        <v>400000</v>
      </c>
      <c r="J66" s="1"/>
      <c r="K66" s="2"/>
      <c r="L66" s="1"/>
      <c r="M66" s="2"/>
      <c r="N66" s="2">
        <f t="shared" si="85"/>
        <v>400000</v>
      </c>
      <c r="O66" s="2">
        <f t="shared" si="68"/>
        <v>2580.6451612903224</v>
      </c>
    </row>
    <row r="67" spans="2:15" ht="34" x14ac:dyDescent="0.2">
      <c r="B67" s="24"/>
      <c r="C67" s="23"/>
      <c r="D67" s="1" t="s">
        <v>62</v>
      </c>
      <c r="E67" s="1" t="s">
        <v>132</v>
      </c>
      <c r="F67" s="1" t="s">
        <v>61</v>
      </c>
      <c r="G67" s="2">
        <v>6000000</v>
      </c>
      <c r="H67" s="1">
        <v>0.1</v>
      </c>
      <c r="I67" s="2">
        <f t="shared" si="73"/>
        <v>600000</v>
      </c>
      <c r="J67" s="1">
        <f>+H67</f>
        <v>0.1</v>
      </c>
      <c r="K67" s="2">
        <f t="shared" si="74"/>
        <v>600000</v>
      </c>
      <c r="L67" s="1">
        <f>+J67</f>
        <v>0.1</v>
      </c>
      <c r="M67" s="2">
        <f t="shared" si="75"/>
        <v>600000</v>
      </c>
      <c r="N67" s="2">
        <f t="shared" si="76"/>
        <v>1800000</v>
      </c>
      <c r="O67" s="2">
        <f t="shared" si="68"/>
        <v>11612.903225806451</v>
      </c>
    </row>
    <row r="68" spans="2:15" s="16" customFormat="1" ht="17" x14ac:dyDescent="0.2">
      <c r="B68" s="10"/>
      <c r="C68" s="18" t="s">
        <v>58</v>
      </c>
      <c r="D68" s="3"/>
      <c r="E68" s="3"/>
      <c r="F68" s="3"/>
      <c r="G68" s="3"/>
      <c r="H68" s="4"/>
      <c r="I68" s="6">
        <f>SUM(I58:I67)</f>
        <v>3394000</v>
      </c>
      <c r="J68" s="6"/>
      <c r="K68" s="6">
        <f>SUM(K58:K67)</f>
        <v>2994000</v>
      </c>
      <c r="L68" s="6"/>
      <c r="M68" s="6">
        <f>SUM(M58:M67)</f>
        <v>2994000</v>
      </c>
      <c r="N68" s="6">
        <f>SUM(N58:N67)</f>
        <v>9382000</v>
      </c>
      <c r="O68" s="6">
        <f>SUM(O58:O67)</f>
        <v>60529.032258064515</v>
      </c>
    </row>
    <row r="69" spans="2:15" s="16" customFormat="1" ht="17" x14ac:dyDescent="0.2">
      <c r="B69" s="10"/>
      <c r="C69" s="18" t="s">
        <v>60</v>
      </c>
      <c r="D69" s="3"/>
      <c r="E69" s="3"/>
      <c r="F69" s="3"/>
      <c r="G69" s="3"/>
      <c r="H69" s="4"/>
      <c r="I69" s="5">
        <f>SUM(I4:I68)/2</f>
        <v>6190500</v>
      </c>
      <c r="J69" s="5"/>
      <c r="K69" s="5">
        <f>SUM(K4:K68)/2</f>
        <v>6153000</v>
      </c>
      <c r="L69" s="5"/>
      <c r="M69" s="5">
        <f>SUM(M4:M68)/2</f>
        <v>6198000</v>
      </c>
      <c r="N69" s="5">
        <f>SUM(N4:N68)/2</f>
        <v>18541500</v>
      </c>
      <c r="O69" s="5">
        <f>SUM(O4:O68)/2</f>
        <v>119622.58064516129</v>
      </c>
    </row>
    <row r="70" spans="2:15" s="16" customFormat="1" ht="17" x14ac:dyDescent="0.2">
      <c r="B70" s="10"/>
      <c r="C70" s="18" t="s">
        <v>59</v>
      </c>
      <c r="D70" s="3"/>
      <c r="E70" s="3"/>
      <c r="F70" s="3"/>
      <c r="G70" s="3"/>
      <c r="H70" s="4"/>
      <c r="I70" s="6">
        <f>+I69/$O$1</f>
        <v>39938.709677419356</v>
      </c>
      <c r="J70" s="7"/>
      <c r="K70" s="6">
        <f>+K69/$O$1</f>
        <v>39696.774193548386</v>
      </c>
      <c r="L70" s="7"/>
      <c r="M70" s="6">
        <f>+M69/$O$1</f>
        <v>39987.096774193546</v>
      </c>
      <c r="N70" s="6">
        <f>+N69/$O$1</f>
        <v>119622.58064516129</v>
      </c>
      <c r="O70" s="6"/>
    </row>
    <row r="71" spans="2:15" x14ac:dyDescent="0.2">
      <c r="N71" s="9"/>
    </row>
    <row r="72" spans="2:15" x14ac:dyDescent="0.2">
      <c r="I72" s="9"/>
      <c r="J72" s="9"/>
      <c r="K72" s="9"/>
      <c r="L72" s="9"/>
      <c r="M72" s="9"/>
      <c r="N72" s="9"/>
      <c r="O72" s="9"/>
    </row>
    <row r="73" spans="2:15" x14ac:dyDescent="0.2">
      <c r="N73" s="9"/>
    </row>
  </sheetData>
  <mergeCells count="25">
    <mergeCell ref="D17:D19"/>
    <mergeCell ref="N2:O2"/>
    <mergeCell ref="D22:D24"/>
    <mergeCell ref="B4:B10"/>
    <mergeCell ref="H2:I2"/>
    <mergeCell ref="J2:K2"/>
    <mergeCell ref="L2:M2"/>
    <mergeCell ref="C4:C10"/>
    <mergeCell ref="C1:I1"/>
    <mergeCell ref="D51:D52"/>
    <mergeCell ref="C58:C67"/>
    <mergeCell ref="B58:B67"/>
    <mergeCell ref="B12:B21"/>
    <mergeCell ref="B26:B29"/>
    <mergeCell ref="B31:B35"/>
    <mergeCell ref="B37:B42"/>
    <mergeCell ref="C26:C29"/>
    <mergeCell ref="C31:C35"/>
    <mergeCell ref="C37:C42"/>
    <mergeCell ref="C44:C48"/>
    <mergeCell ref="B44:B48"/>
    <mergeCell ref="C50:C56"/>
    <mergeCell ref="B50:B56"/>
    <mergeCell ref="C12:C24"/>
    <mergeCell ref="D12:D14"/>
  </mergeCells>
  <phoneticPr fontId="2" type="noConversion"/>
  <pageMargins left="0.25" right="0.25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 Safari Shoka</dc:creator>
  <cp:lastModifiedBy>Remmy Safari Shoka</cp:lastModifiedBy>
  <cp:lastPrinted>2023-06-10T16:53:35Z</cp:lastPrinted>
  <dcterms:created xsi:type="dcterms:W3CDTF">2023-06-05T08:55:36Z</dcterms:created>
  <dcterms:modified xsi:type="dcterms:W3CDTF">2023-11-16T18:35:21Z</dcterms:modified>
</cp:coreProperties>
</file>