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 activeTab="1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D3" i="2"/>
  <c r="E3"/>
  <c r="F3"/>
  <c r="G3"/>
  <c r="H3"/>
  <c r="I3"/>
  <c r="J3"/>
  <c r="K3"/>
  <c r="L3"/>
  <c r="M3"/>
  <c r="N3"/>
  <c r="C3"/>
  <c r="F9" i="1" l="1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8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D3"/>
</calcChain>
</file>

<file path=xl/sharedStrings.xml><?xml version="1.0" encoding="utf-8"?>
<sst xmlns="http://schemas.openxmlformats.org/spreadsheetml/2006/main" count="20" uniqueCount="17">
  <si>
    <t>date</t>
  </si>
  <si>
    <t>Periodicidad</t>
  </si>
  <si>
    <t>ISIN</t>
  </si>
  <si>
    <t>Semestral</t>
  </si>
  <si>
    <t>ARARGE03H413</t>
  </si>
  <si>
    <t>Nominal (USD)</t>
  </si>
  <si>
    <t>Emisión</t>
  </si>
  <si>
    <t>Flujo de Cupon USD</t>
  </si>
  <si>
    <t>Flujo de amort. USD</t>
  </si>
  <si>
    <t>amortización</t>
  </si>
  <si>
    <t>Flujo de Fondos USD</t>
  </si>
  <si>
    <t>16.66, anualmente lo últimos 6 años</t>
  </si>
  <si>
    <t>Capital a Amortizar</t>
  </si>
  <si>
    <t>CuponSemiAnual</t>
  </si>
  <si>
    <t>Nominal: Cantidad que recibirá el portador del bono por parte del emisor durante las amortizaciones de la Deuda</t>
  </si>
  <si>
    <t>Cupon: Es un pago realizado al portador del bono en función del capital restante a amortizar. Dicho pago no cuenta como capital amortizado.
Los cupones pueden ser anuales, semestrales, trimestrales, etc. Ej.: El AY24 tiene un bono semestral de 8.75%, lo que implica que pagará cada 6 meses un 4.375% del monto restante a amortizar.</t>
  </si>
  <si>
    <t>(di-d0)/365</t>
  </si>
</sst>
</file>

<file path=xl/styles.xml><?xml version="1.0" encoding="utf-8"?>
<styleSheet xmlns="http://schemas.openxmlformats.org/spreadsheetml/2006/main">
  <numFmts count="1">
    <numFmt numFmtId="164" formatCode="yyyy/mm/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4" xfId="0" applyNumberFormat="1" applyFill="1" applyBorder="1"/>
    <xf numFmtId="0" fontId="0" fillId="2" borderId="6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/>
    <xf numFmtId="164" fontId="0" fillId="2" borderId="10" xfId="0" applyNumberFormat="1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164" fontId="0" fillId="2" borderId="10" xfId="0" applyNumberForma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0" fillId="2" borderId="13" xfId="0" applyFill="1" applyBorder="1"/>
    <xf numFmtId="2" fontId="0" fillId="2" borderId="0" xfId="0" applyNumberFormat="1" applyFill="1" applyBorder="1"/>
    <xf numFmtId="2" fontId="0" fillId="2" borderId="13" xfId="0" applyNumberFormat="1" applyFill="1" applyBorder="1"/>
    <xf numFmtId="2" fontId="0" fillId="2" borderId="11" xfId="0" applyNumberFormat="1" applyFill="1" applyBorder="1"/>
    <xf numFmtId="2" fontId="0" fillId="2" borderId="14" xfId="0" applyNumberFormat="1" applyFill="1" applyBorder="1"/>
    <xf numFmtId="164" fontId="0" fillId="2" borderId="5" xfId="1" applyNumberFormat="1" applyFon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0" borderId="0" xfId="0" applyNumberFormat="1"/>
    <xf numFmtId="2" fontId="0" fillId="2" borderId="5" xfId="1" applyNumberFormat="1" applyFont="1" applyFill="1" applyBorder="1" applyAlignment="1">
      <alignment horizontal="center" vertical="center"/>
    </xf>
    <xf numFmtId="2" fontId="0" fillId="2" borderId="15" xfId="1" applyNumberFormat="1" applyFont="1" applyFill="1" applyBorder="1" applyAlignment="1">
      <alignment horizontal="center" vertical="center"/>
    </xf>
    <xf numFmtId="2" fontId="0" fillId="2" borderId="17" xfId="1" applyNumberFormat="1" applyFont="1" applyFill="1" applyBorder="1" applyAlignment="1">
      <alignment horizontal="center" vertical="center"/>
    </xf>
    <xf numFmtId="2" fontId="0" fillId="2" borderId="6" xfId="1" applyNumberFormat="1" applyFon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14" fontId="0" fillId="0" borderId="0" xfId="0" applyNumberFormat="1"/>
    <xf numFmtId="2" fontId="0" fillId="2" borderId="20" xfId="0" applyNumberFormat="1" applyFill="1" applyBorder="1" applyAlignment="1">
      <alignment horizontal="center" vertic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/Dropbox/Material%20-%20Bonos%20-%20Acciones/Bonos/Datos/InfoReporte/InfoBonds%20-%20copi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AN18"/>
      <sheetName val="AA19"/>
      <sheetName val="AO20"/>
      <sheetName val="AA21"/>
      <sheetName val="A2E2"/>
      <sheetName val="A2E3"/>
      <sheetName val="AY24"/>
      <sheetName val="AA25"/>
      <sheetName val="AA26"/>
      <sheetName val="A2E7"/>
      <sheetName val="A2E8"/>
      <sheetName val="DICA"/>
      <sheetName val="DICY"/>
      <sheetName val="DIA0"/>
      <sheetName val="DIY0"/>
      <sheetName val="AA37"/>
      <sheetName val="PARA"/>
      <sheetName val="PARY"/>
      <sheetName val="PAA0"/>
      <sheetName val="PAY0"/>
      <sheetName val="AA46"/>
      <sheetName val="AE48"/>
      <sheetName val="AC17"/>
      <sheetName val="AM18"/>
      <sheetName val="TVPE"/>
      <sheetName val="Hoja1"/>
    </sheetNames>
    <sheetDataSet>
      <sheetData sheetId="0">
        <row r="9">
          <cell r="G9">
            <v>8.7499999999999994E-2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sqref="A1:XFD1048576"/>
    </sheetView>
  </sheetViews>
  <sheetFormatPr baseColWidth="10" defaultRowHeight="15"/>
  <cols>
    <col min="3" max="3" width="12.140625" bestFit="1" customWidth="1"/>
    <col min="4" max="4" width="15.7109375" customWidth="1"/>
    <col min="5" max="5" width="14.28515625" bestFit="1" customWidth="1"/>
    <col min="6" max="6" width="16" customWidth="1"/>
    <col min="7" max="7" width="15.140625" customWidth="1"/>
    <col min="8" max="8" width="33.140625" bestFit="1" customWidth="1"/>
  </cols>
  <sheetData>
    <row r="1" spans="1:8" ht="15.75" thickBot="1">
      <c r="A1" s="8"/>
      <c r="B1" s="8"/>
      <c r="C1" s="8"/>
      <c r="D1" s="8"/>
      <c r="E1" s="8"/>
      <c r="F1" s="8"/>
      <c r="G1" s="8"/>
      <c r="H1" s="8"/>
    </row>
    <row r="2" spans="1:8" ht="14.25" customHeight="1">
      <c r="A2" s="8"/>
      <c r="B2" s="4" t="s">
        <v>6</v>
      </c>
      <c r="C2" s="1" t="s">
        <v>6</v>
      </c>
      <c r="D2" s="1" t="s">
        <v>13</v>
      </c>
      <c r="E2" s="1" t="s">
        <v>1</v>
      </c>
      <c r="F2" s="1" t="s">
        <v>2</v>
      </c>
      <c r="G2" s="1" t="s">
        <v>5</v>
      </c>
      <c r="H2" s="2" t="s">
        <v>9</v>
      </c>
    </row>
    <row r="3" spans="1:8" ht="15.75" thickBot="1">
      <c r="A3" s="8"/>
      <c r="B3" s="5">
        <v>41766</v>
      </c>
      <c r="C3" s="20">
        <v>45419</v>
      </c>
      <c r="D3" s="21">
        <f>[1]Datos!$G$9</f>
        <v>8.7499999999999994E-2</v>
      </c>
      <c r="E3" s="3" t="s">
        <v>3</v>
      </c>
      <c r="F3" s="3" t="s">
        <v>4</v>
      </c>
      <c r="G3" s="7">
        <v>100</v>
      </c>
      <c r="H3" s="6" t="s">
        <v>11</v>
      </c>
    </row>
    <row r="4" spans="1:8" ht="15.75" thickBot="1">
      <c r="A4" s="8"/>
      <c r="B4" s="8"/>
      <c r="C4" s="8"/>
      <c r="D4" s="8"/>
      <c r="E4" s="8"/>
      <c r="F4" s="8"/>
      <c r="G4" s="8"/>
      <c r="H4" s="8"/>
    </row>
    <row r="5" spans="1:8" ht="15" customHeight="1">
      <c r="A5" s="8"/>
      <c r="B5" s="22" t="s">
        <v>0</v>
      </c>
      <c r="C5" s="24" t="s">
        <v>12</v>
      </c>
      <c r="D5" s="24" t="s">
        <v>8</v>
      </c>
      <c r="E5" s="24" t="s">
        <v>7</v>
      </c>
      <c r="F5" s="27" t="s">
        <v>10</v>
      </c>
      <c r="G5" s="8"/>
      <c r="H5" s="8"/>
    </row>
    <row r="6" spans="1:8" ht="15" customHeight="1">
      <c r="A6" s="8"/>
      <c r="B6" s="23"/>
      <c r="C6" s="25"/>
      <c r="D6" s="25"/>
      <c r="E6" s="25"/>
      <c r="F6" s="28"/>
      <c r="G6" s="29" t="s">
        <v>14</v>
      </c>
      <c r="H6" s="26"/>
    </row>
    <row r="7" spans="1:8">
      <c r="A7" s="8"/>
      <c r="B7" s="9">
        <v>41768</v>
      </c>
      <c r="C7" s="10"/>
      <c r="D7" s="10"/>
      <c r="E7" s="10"/>
      <c r="F7" s="11"/>
      <c r="G7" s="29"/>
      <c r="H7" s="26"/>
    </row>
    <row r="8" spans="1:8">
      <c r="A8" s="8"/>
      <c r="B8" s="12">
        <v>41950</v>
      </c>
      <c r="C8" s="16">
        <v>100</v>
      </c>
      <c r="D8" s="13"/>
      <c r="E8" s="16">
        <v>4.375</v>
      </c>
      <c r="F8" s="18">
        <f>+E8</f>
        <v>4.375</v>
      </c>
      <c r="G8" s="29"/>
      <c r="H8" s="26"/>
    </row>
    <row r="9" spans="1:8">
      <c r="A9" s="8"/>
      <c r="B9" s="12">
        <v>42131</v>
      </c>
      <c r="C9" s="16">
        <f>+C8-D9</f>
        <v>100</v>
      </c>
      <c r="D9" s="13"/>
      <c r="E9" s="16">
        <v>4.375</v>
      </c>
      <c r="F9" s="18">
        <f t="shared" ref="F9:F16" si="0">+E9</f>
        <v>4.375</v>
      </c>
      <c r="G9" s="29"/>
      <c r="H9" s="26"/>
    </row>
    <row r="10" spans="1:8">
      <c r="A10" s="8"/>
      <c r="B10" s="12">
        <v>42315</v>
      </c>
      <c r="C10" s="16">
        <f t="shared" ref="C10:C27" si="1">+C9-D10</f>
        <v>100</v>
      </c>
      <c r="D10" s="13"/>
      <c r="E10" s="16">
        <v>4.375</v>
      </c>
      <c r="F10" s="18">
        <f t="shared" si="0"/>
        <v>4.375</v>
      </c>
      <c r="G10" s="30"/>
      <c r="H10" s="10"/>
    </row>
    <row r="11" spans="1:8" ht="15" customHeight="1">
      <c r="A11" s="8"/>
      <c r="B11" s="12">
        <v>42497</v>
      </c>
      <c r="C11" s="16">
        <f t="shared" si="1"/>
        <v>100</v>
      </c>
      <c r="D11" s="13"/>
      <c r="E11" s="16">
        <v>4.375</v>
      </c>
      <c r="F11" s="18">
        <f t="shared" si="0"/>
        <v>4.375</v>
      </c>
      <c r="G11" s="29" t="s">
        <v>15</v>
      </c>
      <c r="H11" s="26"/>
    </row>
    <row r="12" spans="1:8">
      <c r="A12" s="8"/>
      <c r="B12" s="12">
        <v>42681</v>
      </c>
      <c r="C12" s="16">
        <f t="shared" si="1"/>
        <v>100</v>
      </c>
      <c r="D12" s="13"/>
      <c r="E12" s="16">
        <v>4.375</v>
      </c>
      <c r="F12" s="18">
        <f t="shared" si="0"/>
        <v>4.375</v>
      </c>
      <c r="G12" s="29"/>
      <c r="H12" s="26"/>
    </row>
    <row r="13" spans="1:8">
      <c r="A13" s="8"/>
      <c r="B13" s="12">
        <v>42862</v>
      </c>
      <c r="C13" s="16">
        <f t="shared" si="1"/>
        <v>100</v>
      </c>
      <c r="D13" s="13"/>
      <c r="E13" s="16">
        <v>4.375</v>
      </c>
      <c r="F13" s="18">
        <f t="shared" si="0"/>
        <v>4.375</v>
      </c>
      <c r="G13" s="29"/>
      <c r="H13" s="26"/>
    </row>
    <row r="14" spans="1:8">
      <c r="A14" s="8"/>
      <c r="B14" s="12">
        <v>43046</v>
      </c>
      <c r="C14" s="16">
        <f t="shared" si="1"/>
        <v>100</v>
      </c>
      <c r="D14" s="13"/>
      <c r="E14" s="16">
        <v>4.375</v>
      </c>
      <c r="F14" s="18">
        <f t="shared" si="0"/>
        <v>4.375</v>
      </c>
      <c r="G14" s="29"/>
      <c r="H14" s="26"/>
    </row>
    <row r="15" spans="1:8">
      <c r="A15" s="8"/>
      <c r="B15" s="12">
        <v>43227</v>
      </c>
      <c r="C15" s="16">
        <f t="shared" si="1"/>
        <v>100</v>
      </c>
      <c r="D15" s="13"/>
      <c r="E15" s="16">
        <v>4.375</v>
      </c>
      <c r="F15" s="18">
        <f t="shared" si="0"/>
        <v>4.375</v>
      </c>
      <c r="G15" s="29"/>
      <c r="H15" s="26"/>
    </row>
    <row r="16" spans="1:8">
      <c r="A16" s="8"/>
      <c r="B16" s="12">
        <v>43411</v>
      </c>
      <c r="C16" s="16">
        <f t="shared" si="1"/>
        <v>100</v>
      </c>
      <c r="D16" s="13"/>
      <c r="E16" s="16">
        <v>4.375</v>
      </c>
      <c r="F16" s="18">
        <f t="shared" si="0"/>
        <v>4.375</v>
      </c>
      <c r="G16" s="29"/>
      <c r="H16" s="26"/>
    </row>
    <row r="17" spans="1:8">
      <c r="A17" s="8"/>
      <c r="B17" s="12">
        <v>43592</v>
      </c>
      <c r="C17" s="16">
        <f t="shared" si="1"/>
        <v>83.34</v>
      </c>
      <c r="D17" s="13">
        <v>16.66</v>
      </c>
      <c r="E17" s="16">
        <v>4.375</v>
      </c>
      <c r="F17" s="18">
        <f>+D17+E17</f>
        <v>21.035</v>
      </c>
      <c r="G17" s="29"/>
      <c r="H17" s="26"/>
    </row>
    <row r="18" spans="1:8">
      <c r="A18" s="8"/>
      <c r="B18" s="12">
        <v>43776</v>
      </c>
      <c r="C18" s="16">
        <f t="shared" si="1"/>
        <v>83.34</v>
      </c>
      <c r="D18" s="13"/>
      <c r="E18" s="16">
        <v>3.6461250000000001</v>
      </c>
      <c r="F18" s="18">
        <f t="shared" ref="F18:F27" si="2">+D18+E18</f>
        <v>3.6461250000000001</v>
      </c>
      <c r="G18" s="30"/>
      <c r="H18" s="10"/>
    </row>
    <row r="19" spans="1:8">
      <c r="A19" s="8"/>
      <c r="B19" s="12">
        <v>43958</v>
      </c>
      <c r="C19" s="16">
        <f t="shared" si="1"/>
        <v>66.680000000000007</v>
      </c>
      <c r="D19" s="13">
        <v>16.66</v>
      </c>
      <c r="E19" s="16">
        <v>3.6461250000000001</v>
      </c>
      <c r="F19" s="18">
        <f t="shared" si="2"/>
        <v>20.306125000000002</v>
      </c>
      <c r="G19" s="30"/>
      <c r="H19" s="10"/>
    </row>
    <row r="20" spans="1:8">
      <c r="A20" s="8"/>
      <c r="B20" s="12">
        <v>44142</v>
      </c>
      <c r="C20" s="16">
        <f t="shared" si="1"/>
        <v>66.680000000000007</v>
      </c>
      <c r="D20" s="13"/>
      <c r="E20" s="16">
        <v>2.9172500000000001</v>
      </c>
      <c r="F20" s="18">
        <f t="shared" si="2"/>
        <v>2.9172500000000001</v>
      </c>
      <c r="G20" s="30"/>
      <c r="H20" s="10"/>
    </row>
    <row r="21" spans="1:8">
      <c r="A21" s="8"/>
      <c r="B21" s="12">
        <v>44323</v>
      </c>
      <c r="C21" s="16">
        <f t="shared" si="1"/>
        <v>50.02000000000001</v>
      </c>
      <c r="D21" s="13">
        <v>16.66</v>
      </c>
      <c r="E21" s="16">
        <v>2.9172500000000001</v>
      </c>
      <c r="F21" s="18">
        <f t="shared" si="2"/>
        <v>19.577249999999999</v>
      </c>
      <c r="G21" s="30"/>
      <c r="H21" s="10"/>
    </row>
    <row r="22" spans="1:8">
      <c r="A22" s="8"/>
      <c r="B22" s="12">
        <v>44507</v>
      </c>
      <c r="C22" s="16">
        <f t="shared" si="1"/>
        <v>50.02000000000001</v>
      </c>
      <c r="D22" s="13"/>
      <c r="E22" s="16">
        <v>2.1883750000000002</v>
      </c>
      <c r="F22" s="18">
        <f t="shared" si="2"/>
        <v>2.1883750000000002</v>
      </c>
      <c r="G22" s="8"/>
      <c r="H22" s="8"/>
    </row>
    <row r="23" spans="1:8">
      <c r="A23" s="8"/>
      <c r="B23" s="12">
        <v>44688</v>
      </c>
      <c r="C23" s="16">
        <f t="shared" si="1"/>
        <v>33.360000000000014</v>
      </c>
      <c r="D23" s="13">
        <v>16.66</v>
      </c>
      <c r="E23" s="16">
        <v>2.1883750000000002</v>
      </c>
      <c r="F23" s="18">
        <f t="shared" si="2"/>
        <v>18.848375000000001</v>
      </c>
      <c r="G23" s="8"/>
      <c r="H23" s="8"/>
    </row>
    <row r="24" spans="1:8">
      <c r="A24" s="8"/>
      <c r="B24" s="12">
        <v>44872</v>
      </c>
      <c r="C24" s="16">
        <f t="shared" si="1"/>
        <v>33.360000000000014</v>
      </c>
      <c r="D24" s="13"/>
      <c r="E24" s="16">
        <v>1.4595000000000005</v>
      </c>
      <c r="F24" s="18">
        <f t="shared" si="2"/>
        <v>1.4595000000000005</v>
      </c>
      <c r="G24" s="8"/>
      <c r="H24" s="8"/>
    </row>
    <row r="25" spans="1:8">
      <c r="A25" s="8"/>
      <c r="B25" s="12">
        <v>45053</v>
      </c>
      <c r="C25" s="16">
        <f t="shared" si="1"/>
        <v>16.700000000000014</v>
      </c>
      <c r="D25" s="13">
        <v>16.66</v>
      </c>
      <c r="E25" s="16">
        <v>1.4595000000000005</v>
      </c>
      <c r="F25" s="18">
        <f t="shared" si="2"/>
        <v>18.119500000000002</v>
      </c>
      <c r="G25" s="8"/>
      <c r="H25" s="8"/>
    </row>
    <row r="26" spans="1:8">
      <c r="A26" s="8"/>
      <c r="B26" s="12">
        <v>45237</v>
      </c>
      <c r="C26" s="16">
        <f t="shared" si="1"/>
        <v>16.700000000000014</v>
      </c>
      <c r="D26" s="13"/>
      <c r="E26" s="16">
        <v>0.73062500000000052</v>
      </c>
      <c r="F26" s="18">
        <f t="shared" si="2"/>
        <v>0.73062500000000052</v>
      </c>
      <c r="G26" s="8"/>
      <c r="H26" s="8"/>
    </row>
    <row r="27" spans="1:8" ht="15.75" thickBot="1">
      <c r="A27" s="8"/>
      <c r="B27" s="14">
        <v>45419</v>
      </c>
      <c r="C27" s="17">
        <f t="shared" si="1"/>
        <v>0</v>
      </c>
      <c r="D27" s="15">
        <v>16.7</v>
      </c>
      <c r="E27" s="17">
        <v>0.73062500000000052</v>
      </c>
      <c r="F27" s="19">
        <f t="shared" si="2"/>
        <v>17.430624999999999</v>
      </c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</sheetData>
  <mergeCells count="3">
    <mergeCell ref="F5:F6"/>
    <mergeCell ref="G6:H9"/>
    <mergeCell ref="G11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"/>
  <sheetViews>
    <sheetView tabSelected="1" workbookViewId="0">
      <selection sqref="A1:N5"/>
    </sheetView>
  </sheetViews>
  <sheetFormatPr baseColWidth="10" defaultRowHeight="15"/>
  <cols>
    <col min="3" max="14" width="10.7109375" bestFit="1" customWidth="1"/>
  </cols>
  <sheetData>
    <row r="1" spans="1:14" ht="15.75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4.25" customHeight="1">
      <c r="A2" s="8"/>
      <c r="B2" s="40" t="s">
        <v>0</v>
      </c>
      <c r="C2" s="31">
        <v>43411</v>
      </c>
      <c r="D2" s="31">
        <v>43592</v>
      </c>
      <c r="E2" s="31">
        <v>43776</v>
      </c>
      <c r="F2" s="31">
        <v>43958</v>
      </c>
      <c r="G2" s="31">
        <v>44142</v>
      </c>
      <c r="H2" s="31">
        <v>44323</v>
      </c>
      <c r="I2" s="31">
        <v>44507</v>
      </c>
      <c r="J2" s="31">
        <v>44688</v>
      </c>
      <c r="K2" s="31">
        <v>44872</v>
      </c>
      <c r="L2" s="31">
        <v>45053</v>
      </c>
      <c r="M2" s="31">
        <v>45237</v>
      </c>
      <c r="N2" s="32">
        <v>45419</v>
      </c>
    </row>
    <row r="3" spans="1:14" ht="14.25" customHeight="1">
      <c r="A3" s="8"/>
      <c r="B3" s="41" t="s">
        <v>16</v>
      </c>
      <c r="C3" s="42">
        <f>+(C2-$B$9)/365</f>
        <v>0.46027397260273972</v>
      </c>
      <c r="D3" s="42">
        <f t="shared" ref="D3:N3" si="0">+(D2-$B$9)/365</f>
        <v>0.95616438356164379</v>
      </c>
      <c r="E3" s="42">
        <f t="shared" si="0"/>
        <v>1.4602739726027398</v>
      </c>
      <c r="F3" s="42">
        <f t="shared" si="0"/>
        <v>1.9589041095890412</v>
      </c>
      <c r="G3" s="42">
        <f t="shared" si="0"/>
        <v>2.463013698630137</v>
      </c>
      <c r="H3" s="42">
        <f t="shared" si="0"/>
        <v>2.9589041095890409</v>
      </c>
      <c r="I3" s="42">
        <f t="shared" si="0"/>
        <v>3.463013698630137</v>
      </c>
      <c r="J3" s="42">
        <f t="shared" si="0"/>
        <v>3.9589041095890409</v>
      </c>
      <c r="K3" s="42">
        <f t="shared" si="0"/>
        <v>4.463013698630137</v>
      </c>
      <c r="L3" s="42">
        <f t="shared" si="0"/>
        <v>4.9589041095890414</v>
      </c>
      <c r="M3" s="42">
        <f t="shared" si="0"/>
        <v>5.463013698630137</v>
      </c>
      <c r="N3" s="44">
        <f t="shared" si="0"/>
        <v>5.9616438356164387</v>
      </c>
    </row>
    <row r="4" spans="1:14" s="33" customFormat="1" ht="15.75" customHeight="1">
      <c r="A4" s="8"/>
      <c r="B4" s="38" t="s">
        <v>10</v>
      </c>
      <c r="C4" s="35">
        <v>4.375</v>
      </c>
      <c r="D4" s="35">
        <v>21.035</v>
      </c>
      <c r="E4" s="35">
        <v>3.6461250000000001</v>
      </c>
      <c r="F4" s="35">
        <v>20.306125000000002</v>
      </c>
      <c r="G4" s="35">
        <v>2.9172500000000001</v>
      </c>
      <c r="H4" s="35">
        <v>19.577249999999999</v>
      </c>
      <c r="I4" s="35">
        <v>2.1883750000000002</v>
      </c>
      <c r="J4" s="35">
        <v>18.848375000000001</v>
      </c>
      <c r="K4" s="35">
        <v>1.4595000000000005</v>
      </c>
      <c r="L4" s="35">
        <v>18.119500000000002</v>
      </c>
      <c r="M4" s="35">
        <v>0.73062500000000052</v>
      </c>
      <c r="N4" s="36">
        <v>17.430624999999999</v>
      </c>
    </row>
    <row r="5" spans="1:14" ht="15.75" thickBot="1">
      <c r="A5" s="8"/>
      <c r="B5" s="39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7"/>
    </row>
    <row r="9" spans="1:14">
      <c r="B9" s="43">
        <v>43243</v>
      </c>
    </row>
  </sheetData>
  <mergeCells count="13">
    <mergeCell ref="I4:I5"/>
    <mergeCell ref="J4:J5"/>
    <mergeCell ref="K4:K5"/>
    <mergeCell ref="L4:L5"/>
    <mergeCell ref="M4:M5"/>
    <mergeCell ref="N4:N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2018-05-23T22:29:20Z</dcterms:created>
  <dcterms:modified xsi:type="dcterms:W3CDTF">2018-06-23T21:36:18Z</dcterms:modified>
</cp:coreProperties>
</file>