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targ"/>
  <workbookPr/>
  <bookViews>
    <workbookView activeTab="1" xWindow="240" yWindow="60" windowWidth="22380" windowHeight="11505" tabRatio="500"/>
  </bookViews>
  <sheets>
    <sheet name="ResourceMassPerEC" sheetId="1" r:id="rId4"/>
    <sheet name="cryo" sheetId="2" r:id="rId5"/>
  </sheets>
  <calcPr/>
  <extLst>
    <ext uri="smNativeData">
      <pm:revision xmlns:pm="smNativeData" day="1623901920" val="1023" rev="124" rev64="64" revOS="4" revMin="124" revMax="0"/>
      <pm:docPrefs xmlns:pm="smNativeData" id="1623901920" fixedDigits="0" showNotice="1" showFrameBounds="1" autoChart="1" recalcOnPrint="1" recalcOnCopy="1" finalRounding="1" compatTextArt="1" tab="567" useDefinedPrintRange="1" printArea="currentSheet"/>
      <pm:compatibility xmlns:pm="smNativeData" id="1623901920" overlapCells="1"/>
      <pm:defCurrency xmlns:pm="smNativeData" id="1623901920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C30" authorId="0">
      <text>
        <r>
          <rPr>
            <rFont val="Tahoma"/>
            <charset val="0"/>
            <family val="2"/>
            <sz val="9"/>
            <b/>
            <i val="0"/>
            <extLst>
              <ext uri="smNativeData">
                <pm:charSpec xmlns:pm="smNativeData" id="1623901920">
                  <pm:latin face="Tahoma" sz="180" weight="bold" i="0"/>
                  <pm:cs face="Tahoma" sz="180" weight="bold"/>
                  <pm:ea face="Tahoma" sz="180" weight="bold"/>
                </pm:charSpec>
              </ext>
            </extLst>
          </rPr>
          <t>EC/s</t>
        </r>
        <r>
          <rPr>
            <rFont val="Tahoma"/>
            <charset val="0"/>
            <family val="2"/>
            <sz val="9"/>
            <b val="0"/>
            <i val="0"/>
            <extLst>
              <ext uri="smNativeData">
                <pm:charSpec xmlns:pm="smNativeData" id="1623901920">
                  <pm:latin face="Tahoma" sz="180" weight="normal" i="0"/>
                  <pm:cs weight="normal"/>
                  <pm:ea weight="normal"/>
                </pm:charSpec>
              </ext>
            </extLst>
          </rPr>
          <t xml:space="preserve">
</t>
        </r>
      </text>
    </comment>
    <comment ref="B30" authorId="0">
      <text>
        <r>
          <rPr>
            <rFont val="Tahoma"/>
            <charset val="0"/>
            <family val="2"/>
            <sz val="9"/>
            <b/>
            <i val="0"/>
            <extLst>
              <ext uri="smNativeData">
                <pm:charSpec xmlns:pm="smNativeData" id="1623901920">
                  <pm:latin face="Tahoma" sz="180" weight="bold" i="0"/>
                  <pm:cs face="Tahoma" sz="180" weight="bold"/>
                  <pm:ea face="Tahoma" sz="180" weight="bold"/>
                </pm:charSpec>
              </ext>
            </extLst>
          </rPr>
          <t>Modifier (%)</t>
        </r>
      </text>
    </comment>
  </commentList>
</comments>
</file>

<file path=xl/sharedStrings.xml><?xml version="1.0" encoding="utf-8"?>
<sst xmlns="http://schemas.openxmlformats.org/spreadsheetml/2006/main" count="101" uniqueCount="60">
  <si>
    <t>goal: to create a simple formula / lookup for consumption/production for easy comparison and game balance</t>
  </si>
  <si>
    <t>author: zer0Kerbal</t>
  </si>
  <si>
    <t>license: CC-BY-NC-SA-4.0</t>
  </si>
  <si>
    <t>fuel</t>
  </si>
  <si>
    <t>component</t>
  </si>
  <si>
    <t>consumptionPerEC</t>
  </si>
  <si>
    <t>ECper1Unit</t>
  </si>
  <si>
    <t>density</t>
  </si>
  <si>
    <t>units per kg</t>
  </si>
  <si>
    <t>kgperEC</t>
  </si>
  <si>
    <t>EC/kg</t>
  </si>
  <si>
    <t>Liters</t>
  </si>
  <si>
    <t>volume</t>
  </si>
  <si>
    <t>cost</t>
  </si>
  <si>
    <t>Effeciency</t>
  </si>
  <si>
    <t>storage</t>
  </si>
  <si>
    <t>1 hr</t>
  </si>
  <si>
    <t>kg/unit</t>
  </si>
  <si>
    <t>per unit</t>
  </si>
  <si>
    <t>LFO</t>
  </si>
  <si>
    <t>Liquid Fuel</t>
  </si>
  <si>
    <t>Oxidizer</t>
  </si>
  <si>
    <t>MP</t>
  </si>
  <si>
    <t>MonoProp</t>
  </si>
  <si>
    <t>HO</t>
  </si>
  <si>
    <t>Hydrogen</t>
  </si>
  <si>
    <t>Oxygen</t>
  </si>
  <si>
    <t>Water</t>
  </si>
  <si>
    <t>produced</t>
  </si>
  <si>
    <t>LFIA</t>
  </si>
  <si>
    <t>Intake Air</t>
  </si>
  <si>
    <t>US</t>
  </si>
  <si>
    <t>consumption converter</t>
  </si>
  <si>
    <t>LiquidFuel</t>
  </si>
  <si>
    <t>Written explaination and definitions:</t>
  </si>
  <si>
    <t>Fuel Density represents the amount of EC produced by a unit of fuel</t>
  </si>
  <si>
    <t>Unit of Fuel is the sum of it parts so LF+O, MP, LF + IA, H+O</t>
  </si>
  <si>
    <t>MonoPropellant</t>
  </si>
  <si>
    <t>FD = 1 / (F1c+F2c+f3c)</t>
  </si>
  <si>
    <t xml:space="preserve">Hydrogen = </t>
  </si>
  <si>
    <t xml:space="preserve">Oxygen = </t>
  </si>
  <si>
    <t>Oxygen = 0.16788377319816400000</t>
  </si>
  <si>
    <t xml:space="preserve">Water = </t>
  </si>
  <si>
    <t>IntakeAir</t>
  </si>
  <si>
    <t>select these columns</t>
  </si>
  <si>
    <t>\t\r\n</t>
  </si>
  <si>
    <t>MODULE {</t>
  </si>
  <si>
    <t>name = ODFC</t>
  </si>
  <si>
    <t>MODE</t>
  </si>
  <si>
    <t>{</t>
  </si>
  <si>
    <t xml:space="preserve">battery capacity per unit mass at 20,000 EC per tonne. </t>
  </si>
  <si>
    <t>FUELS</t>
  </si>
  <si>
    <t>stock LFO tanks have a wet-to-dry mass ratio of 9,</t>
  </si>
  <si>
    <t>battery</t>
  </si>
  <si>
    <t>20 EC/kg</t>
  </si>
  <si>
    <t>}</t>
  </si>
  <si>
    <t>MODE:NEEDS[CommunityResourcePack]</t>
  </si>
  <si>
    <t>BYPRODUCTS</t>
  </si>
  <si>
    <t>ElectricCharge</t>
  </si>
  <si>
    <t>LqdHydrogen</t>
  </si>
</sst>
</file>

<file path=xl/styles.xml><?xml version="1.0" encoding="utf-8"?>
<styleSheet xmlns="http://schemas.openxmlformats.org/spreadsheetml/2006/main">
  <numFmts count="1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0.000"/>
    <numFmt numFmtId="165" formatCode="0.000000000000000"/>
    <numFmt numFmtId="166" formatCode="0.0000000000000000"/>
    <numFmt numFmtId="167" formatCode="0.0000000000"/>
    <numFmt numFmtId="168" formatCode="0.00000000000000000"/>
    <numFmt numFmtId="169" formatCode="0.0000000000000"/>
    <numFmt numFmtId="9" formatCode="0%"/>
    <numFmt numFmtId="4" formatCode="#,##0.00"/>
    <numFmt numFmtId="2" formatCode="0.00"/>
    <numFmt numFmtId="170" formatCode="0.000000"/>
  </numFmts>
  <fonts count="4">
    <font>
      <name val="Calibri"/>
      <family val="2"/>
      <color rgb="FF000000"/>
      <sz val="11"/>
      <extLst>
        <ext uri="smNativeData">
          <pm:charSpec xmlns:pm="smNativeData" id="162390192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2390192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FBE3D5"/>
      <sz val="11"/>
      <extLst>
        <ext uri="smNativeData">
          <pm:charSpec xmlns:pm="smNativeData" id="1623901920" fgClr="FBE3D5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23901920" ulstyle="none" kern="1">
            <pm:latin face="Calibri" sz="220" lang="default"/>
            <pm:cs face="Arial" sz="220" lang="default"/>
            <pm:ea face="Arial" sz="220" lang="default"/>
          </pm:charSpec>
        </ext>
      </extLst>
    </font>
  </fonts>
  <fills count="22">
    <fill>
      <patternFill patternType="none"/>
    </fill>
    <fill>
      <patternFill patternType="gray125"/>
    </fill>
    <fill>
      <patternFill patternType="solid">
        <fgColor rgb="FFE7E6E6"/>
        <bgColor rgb="FFFFFFFF"/>
        <extLst>
          <ext uri="smNativeData">
            <pm:shade xmlns:pm="smNativeData" id="1623901920" type="1" fgLvl="100" fgClr="00E7E6E6" bgLvl="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2CA"/>
        <bgColor rgb="FFFFFFFF"/>
        <extLst>
          <ext uri="smNativeData">
            <pm:shade xmlns:pm="smNativeData" id="1623901920" type="1" fgLvl="100" fgClr="00FFF2CA" bgLvl="0" bgClr="00000000"/>
          </ext>
        </extLst>
      </patternFill>
    </fill>
    <fill>
      <patternFill patternType="solid">
        <fgColor rgb="FFFFF2CA"/>
        <bgColor rgb="FFFFFFFF"/>
        <extLst>
          <ext uri="smNativeData">
            <pm:shade xmlns:pm="smNativeData" id="1623901920" type="1" fgLvl="100" fgClr="00FFF2CA" bgLvl="0" bgClr="00000000"/>
          </ext>
        </extLst>
      </patternFill>
    </fill>
    <fill>
      <patternFill patternType="solid">
        <fgColor rgb="FFFFF2CA"/>
        <bgColor rgb="FFFFFFFF"/>
        <extLst>
          <ext uri="smNativeData">
            <pm:shade xmlns:pm="smNativeData" id="1623901920" type="1" fgLvl="100" fgClr="00FFF2CA" bgLvl="0" bgClr="00000000"/>
          </ext>
        </extLst>
      </patternFill>
    </fill>
    <fill>
      <patternFill patternType="solid">
        <fgColor rgb="FFFFF2CA"/>
        <bgColor rgb="FFFFFFFF"/>
        <extLst>
          <ext uri="smNativeData">
            <pm:shade xmlns:pm="smNativeData" id="1623901920" type="1" fgLvl="100" fgClr="00FFF2CA" bgLvl="0" bgClr="00000000"/>
          </ext>
        </extLst>
      </patternFill>
    </fill>
    <fill>
      <patternFill patternType="solid">
        <fgColor rgb="FFFFF2CA"/>
        <bgColor rgb="FFFFFFFF"/>
        <extLst>
          <ext uri="smNativeData">
            <pm:shade xmlns:pm="smNativeData" id="1623901920" type="1" fgLvl="100" fgClr="00FFF2CA" bgLvl="0" bgClr="00000000"/>
          </ext>
        </extLst>
      </patternFill>
    </fill>
    <fill>
      <patternFill patternType="solid">
        <fgColor rgb="FFFFF2CA"/>
        <bgColor rgb="FFFFFFFF"/>
        <extLst>
          <ext uri="smNativeData">
            <pm:shade xmlns:pm="smNativeData" id="1623901920" type="1" fgLvl="100" fgClr="00FFF2CA" bgLvl="0" bgClr="00000000"/>
          </ext>
        </extLst>
      </patternFill>
    </fill>
    <fill>
      <patternFill patternType="solid">
        <fgColor rgb="FFFFF2CA"/>
        <bgColor rgb="FFFFFFFF"/>
        <extLst>
          <ext uri="smNativeData">
            <pm:shade xmlns:pm="smNativeData" id="1623901920" type="1" fgLvl="100" fgClr="00FFF2CA" bgLvl="0" bgClr="00000000"/>
          </ext>
        </extLst>
      </patternFill>
    </fill>
    <fill>
      <patternFill patternType="solid">
        <fgColor rgb="FFFFF2CA"/>
        <bgColor rgb="FFFFFFFF"/>
        <extLst>
          <ext uri="smNativeData">
            <pm:shade xmlns:pm="smNativeData" id="1623901920" type="1" fgLvl="100" fgClr="00FFF2CA" bgLvl="0" bgClr="00000000"/>
          </ext>
        </extLst>
      </patternFill>
    </fill>
    <fill>
      <patternFill patternType="solid">
        <fgColor rgb="FFFFF2CA"/>
        <bgColor rgb="FFFFFFFF"/>
        <extLst>
          <ext uri="smNativeData">
            <pm:shade xmlns:pm="smNativeData" id="1623901920" type="1" fgLvl="100" fgClr="00FFF2CA" bgLvl="0" bgClr="00000000"/>
          </ext>
        </extLst>
      </patternFill>
    </fill>
    <fill>
      <patternFill patternType="solid">
        <fgColor rgb="FFC65911"/>
        <bgColor rgb="FFFFFFFF"/>
        <extLst>
          <ext uri="smNativeData">
            <pm:shade xmlns:pm="smNativeData" id="1623901920" type="1" fgLvl="100" fgClr="00C65911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23901920" type="1" fgLvl="100" fgClr="00FFFFFF" bgLvl="100" bgClr="00000000"/>
          </ext>
        </extLst>
      </patternFill>
    </fill>
  </fills>
  <borders count="2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390192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390192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23901920"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23901920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23901920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23901920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3901920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3901920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23901920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23901920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23901920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23901920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23901920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3901920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3901920"/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3901920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23901920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23901920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23901920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23901920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3901920"/>
        </ext>
      </extLst>
    </border>
  </borders>
  <cellStyleXfs count="2">
    <xf numFmtId="0" fontId="0" fillId="0" borderId="0" applyNumberFormat="1" applyFont="1" applyFill="1" applyBorder="1" applyAlignment="1" applyProtection="1"/>
    <xf numFmtId="9" fontId="0" fillId="0" borderId="0" applyNumberFormat="1" applyFont="0" applyFill="0" applyBorder="0" applyAlignment="0" applyProtection="0"/>
  </cellStyleXfs>
  <cellXfs count="40">
    <xf numFmtId="0" fontId="0" fillId="0" borderId="0" xfId="0"/>
    <xf numFmtId="9" fontId="0" fillId="0" borderId="0" xfId="1"/>
    <xf numFmtId="0" fontId="0" fillId="0" borderId="0" xfId="0" applyProtection="1">
      <protection locked="0" hidden="0"/>
    </xf>
    <xf numFmtId="0" fontId="0" fillId="2" borderId="1" xfId="0" applyFill="1" applyProtection="1">
      <protection locked="0" hidden="0"/>
    </xf>
    <xf numFmtId="0" fontId="0" fillId="0" borderId="2" xfId="0" applyFill="1" applyBorder="1" applyProtection="1">
      <protection locked="0" hidden="0"/>
    </xf>
    <xf numFmtId="0" fontId="0" fillId="0" borderId="3" xfId="0" applyFill="1" applyBorder="1" applyProtection="1">
      <protection locked="0" hidden="0"/>
    </xf>
    <xf numFmtId="0" fontId="0" fillId="0" borderId="4" xfId="0" applyFill="1" applyBorder="1" applyProtection="1">
      <protection locked="0" hidden="0"/>
    </xf>
    <xf numFmtId="0" fontId="0" fillId="0" borderId="0" xfId="0" applyProtection="1">
      <protection locked="0" hidden="0"/>
    </xf>
    <xf numFmtId="4" fontId="0" fillId="0" borderId="0" xfId="0" applyNumberFormat="1" applyProtection="1">
      <protection locked="0" hidden="0"/>
    </xf>
    <xf numFmtId="0" fontId="0" fillId="0" borderId="5" xfId="0" applyFill="1" applyBorder="1" applyProtection="1">
      <protection locked="0" hidden="0"/>
    </xf>
    <xf numFmtId="0" fontId="0" fillId="0" borderId="6" xfId="0" applyFill="1" applyBorder="1" applyProtection="1">
      <protection locked="0" hidden="0"/>
    </xf>
    <xf numFmtId="0" fontId="0" fillId="0" borderId="7" xfId="0" applyFill="1" applyBorder="1" applyProtection="1">
      <protection locked="0" hidden="0"/>
    </xf>
    <xf numFmtId="0" fontId="0" fillId="0" borderId="8" xfId="0" applyFill="1" applyBorder="1" applyProtection="1">
      <protection locked="0" hidden="0"/>
    </xf>
    <xf numFmtId="0" fontId="0" fillId="0" borderId="9" xfId="0" applyFill="1" applyBorder="1" applyProtection="1">
      <protection locked="0" hidden="0"/>
    </xf>
    <xf numFmtId="165" fontId="0" fillId="0" borderId="4" xfId="0" applyNumberFormat="1" applyFill="1" applyBorder="1" applyProtection="1">
      <protection locked="0" hidden="0"/>
    </xf>
    <xf numFmtId="164" fontId="0" fillId="0" borderId="4" xfId="0" applyNumberFormat="1" applyFill="1" applyBorder="1" applyProtection="1">
      <protection locked="0" hidden="0"/>
    </xf>
    <xf numFmtId="168" fontId="0" fillId="0" borderId="0" xfId="0" applyNumberFormat="1" applyProtection="1">
      <protection locked="0" hidden="0"/>
    </xf>
    <xf numFmtId="2" fontId="0" fillId="0" borderId="0" xfId="0" applyNumberFormat="1" applyProtection="1">
      <protection locked="0" hidden="0"/>
    </xf>
    <xf numFmtId="165" fontId="0" fillId="0" borderId="0" xfId="0" applyNumberFormat="1" applyProtection="1">
      <protection locked="0" hidden="0"/>
    </xf>
    <xf numFmtId="167" fontId="0" fillId="0" borderId="0" xfId="0" applyNumberFormat="1" applyProtection="1">
      <protection locked="0" hidden="0"/>
    </xf>
    <xf numFmtId="165" fontId="0" fillId="0" borderId="0" xfId="0" applyNumberFormat="1" applyProtection="1">
      <protection locked="0" hidden="0"/>
    </xf>
    <xf numFmtId="166" fontId="0" fillId="0" borderId="0" xfId="0" applyNumberFormat="1" applyProtection="1">
      <protection locked="0" hidden="0"/>
    </xf>
    <xf numFmtId="167" fontId="0" fillId="0" borderId="0" xfId="0" applyNumberFormat="1" applyProtection="1">
      <protection locked="0" hidden="0"/>
    </xf>
    <xf numFmtId="0" fontId="0" fillId="11" borderId="10" xfId="0" applyFill="1" applyBorder="1"/>
    <xf numFmtId="0" fontId="0" fillId="12" borderId="11" xfId="0" applyFill="1" applyBorder="1"/>
    <xf numFmtId="0" fontId="0" fillId="13" borderId="12" xfId="0" applyFill="1" applyBorder="1"/>
    <xf numFmtId="0" fontId="0" fillId="14" borderId="13" xfId="0" applyFill="1" applyBorder="1"/>
    <xf numFmtId="0" fontId="0" fillId="15" borderId="14" xfId="0" applyFill="1"/>
    <xf numFmtId="0" fontId="0" fillId="16" borderId="15" xfId="0" applyFill="1" applyBorder="1"/>
    <xf numFmtId="0" fontId="0" fillId="17" borderId="16" xfId="0" applyFill="1" applyBorder="1"/>
    <xf numFmtId="0" fontId="0" fillId="18" borderId="17" xfId="0" applyFill="1" applyBorder="1"/>
    <xf numFmtId="0" fontId="0" fillId="19" borderId="18" xfId="0" applyFill="1" applyBorder="1"/>
    <xf numFmtId="9" fontId="0" fillId="0" borderId="4" xfId="1" applyFill="1" applyBorder="1" applyProtection="1">
      <protection locked="0" hidden="0"/>
    </xf>
    <xf numFmtId="169" fontId="0" fillId="0" borderId="0" xfId="0" applyNumberFormat="1" applyProtection="1">
      <protection locked="0" hidden="0"/>
    </xf>
    <xf numFmtId="0" fontId="0" fillId="0" borderId="0" xfId="0" applyAlignment="1" applyProtection="1">
      <alignment horizontal="left" vertical="center"/>
      <protection locked="0" hidden="0"/>
    </xf>
    <xf numFmtId="0" fontId="2" fillId="20" borderId="19" xfId="0" applyFont="1" applyFill="1" applyBorder="1" applyAlignment="1" applyProtection="1">
      <alignment horizontal="center"/>
      <protection locked="0" hidden="0"/>
    </xf>
    <xf numFmtId="0" fontId="1" fillId="0" borderId="0" xfId="0" applyFont="1"/>
    <xf numFmtId="165" fontId="1" fillId="0" borderId="0" xfId="0" applyNumberFormat="1" applyFont="1"/>
    <xf numFmtId="170" fontId="1" fillId="0" borderId="0" xfId="0" applyNumberFormat="1" applyFont="1"/>
    <xf numFmtId="0" fontId="0" fillId="0" borderId="0" xfId="0" applyAlignment="1" applyProtection="1" quotePrefix="1">
      <alignment/>
      <protection locked="0" hidden="0"/>
    </xf>
  </cellXfs>
  <cellStyles count="2">
    <cellStyle name="Normal" xfId="0" builtinId="0" customBuiltin="1"/>
    <cellStyle name="Percent" xfId="1" builtinId="5" customBuiltin="1"/>
  </cellStyles>
  <tableStyles count="0"/>
  <extLst>
    <ext uri="smNativeData">
      <pm:charStyles xmlns:pm="smNativeData" id="1623901920" count="1">
        <pm:charStyle name="Normal" fontId="0" Id="1"/>
      </pm:charStyles>
      <pm:colors xmlns:pm="smNativeData" id="1623901920" count="4">
        <pm:color name="Color 24" rgb="FBE3D5"/>
        <pm:color name="Color 25" rgb="E7E6E6"/>
        <pm:color name="Color 26" rgb="FFF2CA"/>
        <pm:color name="Color 27" rgb="C65911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91</xdr:row>
      <xdr:rowOff>152400</xdr:rowOff>
    </xdr:from>
    <xdr:to>
      <xdr:col>7</xdr:col>
      <xdr:colOff>485775</xdr:colOff>
      <xdr:row>125</xdr:row>
      <xdr:rowOff>104775</xdr:rowOff>
    </xdr:to>
    <xdr:sp macro="" fLocksText="0">
      <xdr:nvSpPr>
        <xdr:cNvPr id="4" name="TextBox 1"/>
        <xdr:cNvSpPr>
          <a:extLst>
            <a:ext uri="smNativeData">
              <pm:smNativeData xmlns:pm="smNativeData" val="SMDATA_15_4MbKYBMAAAAlAAAAZAAAAI0AAAAAkAAAAEgAAACQAAAASAAAAAAAAAAAAAAAAAAAAAEAAABQAAAAAAAAAAAA4D8AAAAAAADg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L29vQ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cAAMAAAAEAAAAAAAAAAAAAAAA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FsAAAAAAAAAHgPhAH0AAAAHAAAAJQJHAuEAAAC0bgAAfCoAAJ0oAAAAAAAAMAAAABQAAAAAAAAAAAD//wAAAQAAAP//AAABAA=="/>
            </a:ext>
          </a:extLst>
        </xdr:cNvSpPr>
      </xdr:nvSpPr>
      <xdr:spPr>
        <a:xfrm>
          <a:off x="142875" y="17995900"/>
          <a:ext cx="6906260" cy="6602095"/>
        </a:xfrm>
        <a:prstGeom prst="rect">
          <a:avLst/>
        </a:prstGeom>
        <a:solidFill>
          <a:srgbClr val="FFFFFF"/>
        </a:solidFill>
        <a:ln w="9525" cap="flat">
          <a:solidFill>
            <a:srgbClr val="BDBDBD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t" upright="1"/>
        <a:lstStyle/>
        <a:p>
          <a:pPr algn="l" defTabSz="360045" rtl="0">
            <a:defRPr sz="1000"/>
          </a:pPr>
          <a:r>
            <a:rPr lang="en-us" sz="1100" b="0" i="0" u="none" strike="noStrike" kern="100" baseline="0">
              <a:solidFill>
                <a:srgbClr val="000000"/>
              </a:solidFill>
              <a:latin typeface="Calibri" pitchFamily="2" charset="0"/>
              <a:ea typeface="Arial" pitchFamily="2" charset="0"/>
              <a:cs typeface="Arial" pitchFamily="2" charset="0"/>
            </a:rPr>
            <a:t>  MODULE {           name = ODFC       MODE         {           MaxEC = 18       FUELS         {           MonoPropellant = 0.018       }       }         MODE         {           MaxEC = 18       FUELS         {           LiquidFuel = 0.02025         Oxidizer = 0.055       }       }         MODE:NEEDS[CommunityResourcePack]     {           MaxEC = 18       FUELS         {           Hydrogen = 3.75353458622189         Oxygen = 2.83903913718094       }         BYPRODUCTS       {           Water = 0.00303630919748661       }       }         MODE         {           MaxEC = 18       FUELS         {           LiquidFuel = 0.00153         IntakeAir = 0.3672       }       }       }      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9"/>
  <sheetViews>
    <sheetView view="normal" topLeftCell="B1" workbookViewId="0">
      <selection activeCell="C15" sqref="C15"/>
    </sheetView>
  </sheetViews>
  <sheetFormatPr defaultRowHeight="15.40"/>
  <cols>
    <col min="1" max="1" width="9.142857" customWidth="1" style="2"/>
    <col min="2" max="2" width="11.142857" customWidth="1" style="2"/>
    <col min="3" max="3" width="9.142857" customWidth="1" style="2"/>
    <col min="4" max="4" width="9.571429" customWidth="1" style="2"/>
    <col min="5" max="5" width="19.857143" customWidth="1" style="2"/>
    <col min="6" max="6" width="12.000000" customWidth="1" style="2"/>
    <col min="7" max="7" width="21.428571" customWidth="1" style="2"/>
    <col min="8" max="8" width="12.000000" customWidth="1" style="2"/>
    <col min="9" max="9" width="17.857143" customWidth="1" style="2"/>
    <col min="10" max="11" width="21.428571" customWidth="1" style="2"/>
    <col min="12" max="12" width="9.142857" customWidth="1" style="2"/>
    <col min="13" max="13" width="12.000000" customWidth="1" style="2"/>
    <col min="14" max="16" width="9.000000" customWidth="1" style="2"/>
    <col min="17" max="16384" width="9.142857" customWidth="1" style="2"/>
  </cols>
  <sheetData>
    <row r="1" spans="1:1">
      <c r="A1" s="2" t="s">
        <v>0</v>
      </c>
    </row>
    <row r="3" spans="1:3">
      <c r="A3" s="34" t="s">
        <v>1</v>
      </c>
      <c r="B3" s="34"/>
      <c r="C3" s="34"/>
    </row>
    <row r="4" spans="1:8">
      <c r="A4" s="34" t="s">
        <v>2</v>
      </c>
      <c r="B4" s="34"/>
      <c r="C4" s="34"/>
      <c r="H4" s="2">
        <f>F8/(G8*1000)</f>
        <v>80</v>
      </c>
    </row>
    <row r="6" spans="1:24">
      <c r="A6" s="3" t="s">
        <v>3</v>
      </c>
      <c r="B6" s="3" t="s">
        <v>4</v>
      </c>
      <c r="C6" s="3"/>
      <c r="D6" s="3"/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n">
        <v>0.5</v>
      </c>
      <c r="R6" s="3" t="n">
        <v>1</v>
      </c>
      <c r="S6" s="3" t="n">
        <v>1.5</v>
      </c>
      <c r="T6" s="3" t="n">
        <v>5</v>
      </c>
      <c r="U6" s="3" t="n">
        <v>10</v>
      </c>
      <c r="V6" s="3" t="n">
        <v>15</v>
      </c>
      <c r="W6" s="3" t="n">
        <v>30</v>
      </c>
      <c r="X6" s="3" t="n">
        <v>50</v>
      </c>
    </row>
    <row r="7" spans="7:13">
      <c r="G7" s="4" t="s">
        <v>17</v>
      </c>
      <c r="H7" s="4"/>
      <c r="I7" s="4"/>
      <c r="J7" s="4"/>
      <c r="K7" s="4"/>
      <c r="L7" s="4"/>
      <c r="M7" s="2" t="s">
        <v>18</v>
      </c>
    </row>
    <row r="8" spans="1:24">
      <c r="A8" s="5" t="s">
        <v>19</v>
      </c>
      <c r="B8" s="6"/>
      <c r="C8" s="6" t="n">
        <v>0.5</v>
      </c>
      <c r="D8" s="6" t="n">
        <v>1</v>
      </c>
      <c r="E8" s="6">
        <f>SUM(E9:E10)</f>
        <v>0.0025</v>
      </c>
      <c r="F8" s="6">
        <f>D8/E8</f>
        <v>400</v>
      </c>
      <c r="G8" s="7">
        <f>(G9*D9)+(G10*D10)</f>
        <v>0.005</v>
      </c>
      <c r="H8" s="7">
        <f>G8*1000</f>
        <v>5</v>
      </c>
      <c r="I8" s="7">
        <f>SUM(I9:I10)</f>
        <v>0.0000125</v>
      </c>
      <c r="J8" s="8">
        <f>F8/H8</f>
        <v>80</v>
      </c>
      <c r="K8" s="8">
        <f>J8/L8</f>
        <v>16</v>
      </c>
      <c r="L8" s="7">
        <f>(D9*L9)+(D10*L10)</f>
        <v>5</v>
      </c>
      <c r="M8" s="6"/>
      <c r="N8" s="6" t="n">
        <v>0.25</v>
      </c>
      <c r="O8" s="6"/>
      <c r="P8" s="6"/>
      <c r="Q8" s="6"/>
      <c r="R8" s="6"/>
      <c r="S8" s="6"/>
      <c r="T8" s="6"/>
      <c r="U8" s="6"/>
      <c r="V8" s="6"/>
      <c r="W8" s="6"/>
      <c r="X8" s="9"/>
    </row>
    <row r="9" spans="1:24">
      <c r="A9" s="10"/>
      <c r="B9" s="7" t="s">
        <v>20</v>
      </c>
      <c r="C9" s="7">
        <f>D8*C8</f>
        <v>0.5</v>
      </c>
      <c r="D9" s="2">
        <f>E9/E8</f>
        <v>0.45</v>
      </c>
      <c r="E9" s="7" t="n">
        <v>0.001125</v>
      </c>
      <c r="F9" s="7"/>
      <c r="G9" s="7" t="n">
        <v>0.005</v>
      </c>
      <c r="H9" s="7">
        <f>G9*1000</f>
        <v>5</v>
      </c>
      <c r="I9" s="7">
        <f>E9*G9</f>
        <v>5.625000000000000354E-06</v>
      </c>
      <c r="J9" s="8">
        <f>F9/H9</f>
        <v>0</v>
      </c>
      <c r="K9" s="7"/>
      <c r="L9" s="7" t="n">
        <v>5</v>
      </c>
      <c r="M9" s="7" t="n">
        <v>0.8</v>
      </c>
      <c r="N9" s="7"/>
      <c r="O9" s="7"/>
      <c r="P9" s="7"/>
      <c r="Q9" s="7"/>
      <c r="R9" s="7"/>
      <c r="S9" s="7"/>
      <c r="T9" s="7"/>
      <c r="U9" s="7"/>
      <c r="V9" s="7"/>
      <c r="W9" s="7"/>
      <c r="X9" s="11"/>
    </row>
    <row r="10" spans="1:24">
      <c r="A10" s="10"/>
      <c r="B10" s="7" t="s">
        <v>21</v>
      </c>
      <c r="C10" s="7"/>
      <c r="D10" s="2">
        <f>E10/E8</f>
        <v>0.55</v>
      </c>
      <c r="E10" s="7" t="n">
        <v>0.00137499999999999978</v>
      </c>
      <c r="F10" s="7"/>
      <c r="G10" s="7" t="n">
        <v>0.005</v>
      </c>
      <c r="H10" s="7">
        <f>G10*1000</f>
        <v>5</v>
      </c>
      <c r="I10" s="7">
        <f>E10*G10</f>
        <v>6.874999999999999398E-06</v>
      </c>
      <c r="J10" s="8">
        <f>F10/H10</f>
        <v>0</v>
      </c>
      <c r="K10" s="7"/>
      <c r="L10" s="7" t="n">
        <v>5</v>
      </c>
      <c r="M10" s="7" t="n">
        <v>0.179999999999999982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11"/>
    </row>
    <row r="11" spans="1:24">
      <c r="A11" s="12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13"/>
    </row>
    <row r="12" spans="1:24">
      <c r="A12" s="5" t="s">
        <v>22</v>
      </c>
      <c r="B12" s="6"/>
      <c r="C12" s="6" t="n">
        <v>0.5</v>
      </c>
      <c r="D12" s="6" t="n">
        <v>1</v>
      </c>
      <c r="E12" s="6">
        <f>SUM(E13:E14)</f>
        <v>0.001</v>
      </c>
      <c r="F12" s="6">
        <f>D12/E12</f>
        <v>1000</v>
      </c>
      <c r="G12" s="6" t="n">
        <v>0.004</v>
      </c>
      <c r="H12" s="7">
        <f>G12*1000</f>
        <v>4</v>
      </c>
      <c r="I12" s="7">
        <f>E12/G12</f>
        <v>0.25</v>
      </c>
      <c r="J12" s="8">
        <f>F12/H12</f>
        <v>250</v>
      </c>
      <c r="K12" s="8">
        <f>J12/L12</f>
        <v>50</v>
      </c>
      <c r="L12" s="6" t="n">
        <v>5</v>
      </c>
      <c r="M12" s="6" t="n">
        <v>1.19999999999999996</v>
      </c>
      <c r="N12" s="6" t="n">
        <v>0.25</v>
      </c>
      <c r="O12" s="6"/>
      <c r="P12" s="6"/>
      <c r="Q12" s="6"/>
      <c r="R12" s="6"/>
      <c r="S12" s="6"/>
      <c r="T12" s="6"/>
      <c r="U12" s="6"/>
      <c r="V12" s="6"/>
      <c r="W12" s="6"/>
      <c r="X12" s="9"/>
    </row>
    <row r="13" spans="1:24">
      <c r="A13" s="10"/>
      <c r="B13" s="7" t="s">
        <v>23</v>
      </c>
      <c r="C13" s="7"/>
      <c r="D13" s="2" t="n">
        <v>1</v>
      </c>
      <c r="E13" s="7" t="n">
        <v>0.001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11"/>
    </row>
    <row r="14" spans="1:24">
      <c r="A14" s="12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13"/>
    </row>
    <row r="15" spans="1:24">
      <c r="A15" s="10" t="s">
        <v>24</v>
      </c>
      <c r="B15" s="6"/>
      <c r="C15" s="6" t="n">
        <v>1</v>
      </c>
      <c r="D15" s="7" t="n">
        <v>1</v>
      </c>
      <c r="E15" s="14">
        <f>SUM(E16:E17)</f>
        <v>0.313457057483402046</v>
      </c>
      <c r="F15" s="15">
        <f>D15/E15</f>
        <v>3.19022965387516022</v>
      </c>
      <c r="G15" s="16">
        <f>(G16*D16)+(G17*D17)</f>
        <v>5.317934023574949457E-07</v>
      </c>
      <c r="H15" s="7">
        <f>G15*1000</f>
        <v>0.000531793402357000033</v>
      </c>
      <c r="I15" s="6">
        <f>SUM(I9:I10)</f>
        <v>0.0000125</v>
      </c>
      <c r="J15" s="8">
        <f>F15/H15</f>
        <v>5999.00194273849957</v>
      </c>
      <c r="K15" s="8">
        <f>J15/L15</f>
        <v>5999.00194273851957</v>
      </c>
      <c r="L15" s="7">
        <f>(D16*L16)+(D17*L17)</f>
        <v>0.99999999999999698</v>
      </c>
      <c r="M15" s="6"/>
      <c r="N15" s="6" t="n">
        <v>0.25</v>
      </c>
      <c r="O15" s="6"/>
      <c r="P15" s="6"/>
      <c r="Q15" s="6"/>
      <c r="R15" s="6"/>
      <c r="S15" s="6"/>
      <c r="T15" s="6"/>
      <c r="U15" s="6"/>
      <c r="V15" s="6"/>
      <c r="W15" s="6"/>
      <c r="X15" s="9"/>
    </row>
    <row r="16" spans="2:24">
      <c r="B16" s="7" t="s">
        <v>25</v>
      </c>
      <c r="C16" s="7"/>
      <c r="D16" s="17">
        <f>E16/E15</f>
        <v>0.665257630211726969</v>
      </c>
      <c r="E16" s="18" t="n">
        <v>0.208529699234549382</v>
      </c>
      <c r="F16" s="7"/>
      <c r="G16" s="19" t="n">
        <v>8.99000000000000043E-08</v>
      </c>
      <c r="H16" s="7">
        <f>G16*1000</f>
        <v>0.0000899000000000000021</v>
      </c>
      <c r="I16" s="20">
        <f>E16*G16</f>
        <v>1.874681996118596051E-08</v>
      </c>
      <c r="J16" s="8">
        <f>F16/H16</f>
        <v>0</v>
      </c>
      <c r="K16" s="21"/>
      <c r="L16" s="7" t="n">
        <v>1</v>
      </c>
      <c r="M16" s="7" t="n">
        <v>0.0000558359999999999967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11"/>
    </row>
    <row r="17" spans="1:24">
      <c r="A17" s="10"/>
      <c r="B17" s="7" t="s">
        <v>26</v>
      </c>
      <c r="C17" s="7"/>
      <c r="D17" s="17">
        <f>E17/E15</f>
        <v>0.334742369788270011</v>
      </c>
      <c r="E17" s="18" t="n">
        <v>0.104927358248852487</v>
      </c>
      <c r="F17" s="7"/>
      <c r="G17" s="22" t="n">
        <v>1.410000000000000053E-06</v>
      </c>
      <c r="H17" s="7">
        <f>G17*1000</f>
        <v>0.00140999999999999996</v>
      </c>
      <c r="I17" s="18">
        <f>E17*G17</f>
        <v>1.479475751308812969E-07</v>
      </c>
      <c r="J17" s="8">
        <f>F17/H17</f>
        <v>0</v>
      </c>
      <c r="K17" s="21"/>
      <c r="L17" s="7" t="n">
        <v>1</v>
      </c>
      <c r="M17" s="7" t="n">
        <v>0.0000558359999999999967</v>
      </c>
      <c r="N17" s="7"/>
      <c r="O17" s="7"/>
      <c r="P17" s="7"/>
      <c r="Q17" s="7"/>
      <c r="R17" s="7"/>
      <c r="S17" s="7"/>
      <c r="T17" s="7"/>
      <c r="U17" s="7"/>
      <c r="V17" s="7"/>
      <c r="W17" s="7"/>
      <c r="X17" s="11"/>
    </row>
    <row r="18" spans="1:24">
      <c r="A18" s="10"/>
      <c r="B18" s="7"/>
      <c r="C18" s="7"/>
      <c r="D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1"/>
    </row>
    <row r="19" spans="1:24">
      <c r="A19" s="10"/>
      <c r="B19" s="7" t="s">
        <v>27</v>
      </c>
      <c r="C19" s="7" t="s">
        <v>28</v>
      </c>
      <c r="D19" s="7">
        <f>E19/E15</f>
        <v>0.000538140202231000053</v>
      </c>
      <c r="E19" s="18" t="n">
        <v>0.000168683844304811874</v>
      </c>
      <c r="F19" s="7">
        <f>D15/E19</f>
        <v>5928.24999999337979</v>
      </c>
      <c r="G19" s="7" t="n">
        <v>0.001</v>
      </c>
      <c r="H19" s="7">
        <f>G19*1000</f>
        <v>1</v>
      </c>
      <c r="I19" s="18">
        <f>E19*G19</f>
        <v>1.686838443049999878E-07</v>
      </c>
      <c r="J19" s="8">
        <f>F19/H19</f>
        <v>5928.24999999337979</v>
      </c>
      <c r="K19" s="18">
        <f>J19/L19</f>
        <v>5928.24999999337979</v>
      </c>
      <c r="L19" s="7" t="n">
        <v>1</v>
      </c>
      <c r="M19" s="7" t="n">
        <v>0.0008</v>
      </c>
      <c r="N19" s="7"/>
      <c r="O19" s="7"/>
      <c r="P19" s="7"/>
      <c r="Q19" s="7"/>
      <c r="R19" s="7"/>
      <c r="S19" s="7"/>
      <c r="T19" s="7"/>
      <c r="U19" s="7"/>
      <c r="V19" s="7"/>
      <c r="W19" s="7"/>
      <c r="X19" s="11"/>
    </row>
    <row r="20" spans="1:24">
      <c r="A20" s="12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13"/>
    </row>
    <row r="21" spans="1:24">
      <c r="A21" s="5" t="s">
        <v>29</v>
      </c>
      <c r="C21" s="6" t="n">
        <v>0.5</v>
      </c>
      <c r="D21" s="7" t="n">
        <v>1</v>
      </c>
      <c r="E21" s="14">
        <f>SUM(E22:E23)</f>
        <v>0.0013600000000000001</v>
      </c>
      <c r="F21" s="15">
        <f>D21/E21</f>
        <v>735.294117647059011</v>
      </c>
      <c r="G21" s="7">
        <f>(G22*D22)+(G23*D23)</f>
        <v>0.005</v>
      </c>
      <c r="H21" s="7">
        <f>G21*1000</f>
        <v>5</v>
      </c>
      <c r="I21" s="7">
        <f>SUM(I22:I23)</f>
        <v>6.800000000000000963E-06</v>
      </c>
      <c r="J21" s="8">
        <f>F21/H21</f>
        <v>147.058823529411995</v>
      </c>
      <c r="K21" s="8">
        <f>J21/L21</f>
        <v>117.647058823530003</v>
      </c>
      <c r="L21" s="7">
        <f>(D22*L22)+(D23*L23)</f>
        <v>1.25</v>
      </c>
      <c r="M21" s="6"/>
      <c r="N21" s="6" t="n">
        <v>0.25</v>
      </c>
      <c r="O21" s="6"/>
      <c r="P21" s="6"/>
      <c r="Q21" s="6"/>
      <c r="R21" s="6"/>
      <c r="S21" s="6"/>
      <c r="T21" s="6"/>
      <c r="U21" s="6"/>
      <c r="V21" s="6"/>
      <c r="W21" s="6"/>
      <c r="X21" s="9"/>
    </row>
    <row r="22" spans="1:24">
      <c r="A22" s="10"/>
      <c r="B22" s="7" t="s">
        <v>20</v>
      </c>
      <c r="C22" s="7"/>
      <c r="D22" s="2">
        <f>E22/E21</f>
        <v>0.0625</v>
      </c>
      <c r="E22" s="7" t="n">
        <v>0.000085</v>
      </c>
      <c r="F22" s="7"/>
      <c r="G22" s="7" t="n">
        <v>0.005</v>
      </c>
      <c r="H22" s="7">
        <f>G22*1000</f>
        <v>5</v>
      </c>
      <c r="I22" s="7">
        <f>E22*G22</f>
        <v>4.250000000000001131E-07</v>
      </c>
      <c r="J22" s="8">
        <f>F22/H22</f>
        <v>0</v>
      </c>
      <c r="K22" s="7"/>
      <c r="L22" s="7" t="n">
        <v>5</v>
      </c>
      <c r="M22" s="7" t="n">
        <v>0.8</v>
      </c>
      <c r="N22" s="7"/>
      <c r="O22" s="7"/>
      <c r="P22" s="7"/>
      <c r="Q22" s="7"/>
      <c r="R22" s="7"/>
      <c r="S22" s="7"/>
      <c r="T22" s="7"/>
      <c r="U22" s="7"/>
      <c r="V22" s="7"/>
      <c r="W22" s="7"/>
      <c r="X22" s="11"/>
    </row>
    <row r="23" spans="2:24">
      <c r="B23" s="7" t="s">
        <v>30</v>
      </c>
      <c r="C23" s="7"/>
      <c r="D23" s="2">
        <f>E23/E21</f>
        <v>0.9375</v>
      </c>
      <c r="E23" s="7" t="n">
        <v>0.00127499999999999991</v>
      </c>
      <c r="F23" s="7"/>
      <c r="G23" s="7" t="n">
        <v>0.005</v>
      </c>
      <c r="H23" s="7">
        <f>G23*1000</f>
        <v>5</v>
      </c>
      <c r="I23" s="7">
        <f>E23*G23</f>
        <v>6.375000000000000797E-06</v>
      </c>
      <c r="J23" s="8">
        <f>F23/H23</f>
        <v>0</v>
      </c>
      <c r="K23" s="7"/>
      <c r="L23" s="7" t="n">
        <v>1</v>
      </c>
      <c r="M23" s="7" t="n">
        <v>0</v>
      </c>
      <c r="N23" s="7"/>
      <c r="O23" s="7"/>
      <c r="P23" s="7"/>
      <c r="Q23" s="7"/>
      <c r="R23" s="7"/>
      <c r="S23" s="7"/>
      <c r="T23" s="7"/>
      <c r="U23" s="7"/>
      <c r="V23" s="7"/>
      <c r="W23" s="7"/>
      <c r="X23" s="11"/>
    </row>
    <row r="24" spans="1:24">
      <c r="A24" s="1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13"/>
    </row>
    <row r="25" spans="1:24">
      <c r="A25" s="7"/>
      <c r="B25" s="7" t="s">
        <v>31</v>
      </c>
      <c r="C25" s="7"/>
      <c r="D25" s="7" t="n">
        <v>6</v>
      </c>
      <c r="E25" s="6">
        <f>SUM(E26:E27)</f>
        <v>0.00375</v>
      </c>
      <c r="F25" s="6">
        <f>D25/E25</f>
        <v>1600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1:24">
      <c r="A26" s="7"/>
      <c r="B26" s="7" t="s">
        <v>20</v>
      </c>
      <c r="C26" s="7"/>
      <c r="D26" s="2">
        <f>E26/E25</f>
        <v>0.45</v>
      </c>
      <c r="E26" s="7">
        <f>G26/D25</f>
        <v>0.0016875</v>
      </c>
      <c r="F26" s="7"/>
      <c r="G26" s="7" t="n">
        <v>0.0101250000000000018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4">
      <c r="A27" s="7"/>
      <c r="B27" s="7" t="s">
        <v>21</v>
      </c>
      <c r="C27" s="7"/>
      <c r="D27" s="2">
        <f>E27/E25</f>
        <v>0.55</v>
      </c>
      <c r="E27" s="7">
        <f>G27/D25</f>
        <v>0.0020625</v>
      </c>
      <c r="F27" s="7"/>
      <c r="G27" s="7" t="n">
        <v>0.0123750000000000004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9" spans="1:1">
      <c r="A29" s="2" t="s">
        <v>32</v>
      </c>
    </row>
    <row r="30" spans="1:7">
      <c r="A30" s="5" t="s">
        <v>19</v>
      </c>
      <c r="B30" s="32" t="n">
        <v>1</v>
      </c>
      <c r="C30" s="6" t="n">
        <v>1.5</v>
      </c>
      <c r="G30" s="2" t="n">
        <v>0.333647518775278984</v>
      </c>
    </row>
    <row r="31" spans="1:5">
      <c r="A31" s="10"/>
      <c r="B31" s="7" t="s">
        <v>33</v>
      </c>
      <c r="C31" s="7"/>
      <c r="D31" s="2">
        <f>C30/D8</f>
        <v>1.5</v>
      </c>
      <c r="E31" s="2">
        <f>E9*D31*B$30</f>
        <v>0.0016875</v>
      </c>
    </row>
    <row r="32" spans="1:9">
      <c r="A32" s="10"/>
      <c r="B32" s="7" t="s">
        <v>21</v>
      </c>
      <c r="C32" s="7"/>
      <c r="D32" s="2">
        <f>C30/D9</f>
        <v>3.33333333333332993</v>
      </c>
      <c r="E32" s="2">
        <f>E10*D32*B$30</f>
        <v>0.00458333333333300086</v>
      </c>
      <c r="G32" s="2" t="n">
        <v>0.170615208464631412</v>
      </c>
      <c r="I32" s="2" t="s">
        <v>34</v>
      </c>
    </row>
    <row r="33" spans="1:9">
      <c r="A33" s="12"/>
      <c r="B33" s="4"/>
      <c r="C33" s="4"/>
      <c r="I33" s="2" t="s">
        <v>35</v>
      </c>
    </row>
    <row r="34" spans="1:9">
      <c r="A34" s="5" t="s">
        <v>22</v>
      </c>
      <c r="B34" s="32" t="n">
        <v>1</v>
      </c>
      <c r="C34" s="6">
        <f>$C$30</f>
        <v>1.5</v>
      </c>
      <c r="D34" s="2">
        <f>C34/D12</f>
        <v>1.5</v>
      </c>
      <c r="E34" s="2">
        <f>E12*D34*B$34</f>
        <v>0.0015</v>
      </c>
      <c r="I34" s="2" t="s">
        <v>36</v>
      </c>
    </row>
    <row r="35" spans="1:7">
      <c r="A35" s="10"/>
      <c r="B35" s="7" t="s">
        <v>37</v>
      </c>
      <c r="C35" s="7"/>
      <c r="G35" s="18" t="n">
        <v>0.170615208464631412</v>
      </c>
    </row>
    <row r="36" spans="1:7">
      <c r="A36" s="12"/>
      <c r="B36" s="4"/>
      <c r="C36" s="4"/>
      <c r="G36" s="18" t="n">
        <v>0.0858496567490611895</v>
      </c>
    </row>
    <row r="37" spans="1:10">
      <c r="A37" s="10" t="s">
        <v>24</v>
      </c>
      <c r="B37" s="32" t="n">
        <v>1</v>
      </c>
      <c r="C37" s="6">
        <f>$C$30</f>
        <v>1.5</v>
      </c>
      <c r="G37" s="18" t="n">
        <v>0.000138014054431209976</v>
      </c>
      <c r="J37" s="39" t="s">
        <v>38</v>
      </c>
    </row>
    <row r="38" spans="2:5">
      <c r="B38" s="7" t="s">
        <v>25</v>
      </c>
      <c r="C38" s="7"/>
      <c r="D38" s="2">
        <f>C37/D15</f>
        <v>1.5</v>
      </c>
      <c r="E38" s="2">
        <f>E16*D38*B$37</f>
        <v>0.312794548851824006</v>
      </c>
    </row>
    <row r="39" spans="1:5">
      <c r="A39" s="10"/>
      <c r="B39" s="7" t="s">
        <v>26</v>
      </c>
      <c r="C39" s="7"/>
      <c r="D39" s="2">
        <f>C37/D16</f>
        <v>2.25476557032890002</v>
      </c>
      <c r="E39" s="2">
        <f>E17*D39*B$37</f>
        <v>0.236586594765077995</v>
      </c>
    </row>
    <row r="40" spans="1:3">
      <c r="A40" s="10"/>
      <c r="B40" s="7"/>
      <c r="C40" s="7"/>
    </row>
    <row r="41" spans="1:10">
      <c r="A41" s="10"/>
      <c r="B41" s="7" t="s">
        <v>27</v>
      </c>
      <c r="C41" s="7" t="s">
        <v>28</v>
      </c>
      <c r="D41" s="2">
        <f>C37/D15</f>
        <v>1.5</v>
      </c>
      <c r="E41" s="33">
        <f>E19*D41*B$37</f>
        <v>0.000253025766458000012</v>
      </c>
      <c r="G41" s="2" t="n">
        <v>1.60000000000000009</v>
      </c>
      <c r="H41" s="2" t="s">
        <v>39</v>
      </c>
      <c r="I41" s="2" t="n">
        <v>0.333647518775278984</v>
      </c>
      <c r="J41" s="2">
        <f>I41/G41</f>
        <v>0.208529699234548982</v>
      </c>
    </row>
    <row r="42" spans="1:13">
      <c r="A42" s="12"/>
      <c r="B42" s="4"/>
      <c r="C42" s="4"/>
      <c r="H42" s="2" t="s">
        <v>40</v>
      </c>
      <c r="I42" s="2" t="n">
        <v>0.167883773198163988</v>
      </c>
      <c r="J42" s="2">
        <f>I42/G41</f>
        <v>0.104927358248852998</v>
      </c>
      <c r="M42" s="2" t="s">
        <v>41</v>
      </c>
    </row>
    <row r="43" spans="1:10">
      <c r="A43" s="5" t="s">
        <v>29</v>
      </c>
      <c r="B43" s="32" t="n">
        <v>1</v>
      </c>
      <c r="C43" s="6">
        <f>$C$30</f>
        <v>1.5</v>
      </c>
      <c r="H43" s="2" t="s">
        <v>42</v>
      </c>
      <c r="I43" s="2" t="n">
        <v>0.000269894150887698991</v>
      </c>
      <c r="J43" s="2">
        <f>I43/G41</f>
        <v>0.000168683844305000008</v>
      </c>
    </row>
    <row r="44" spans="1:5">
      <c r="A44" s="10"/>
      <c r="B44" s="7" t="s">
        <v>33</v>
      </c>
      <c r="C44" s="7"/>
      <c r="D44" s="2">
        <f>C43/D21</f>
        <v>1.5</v>
      </c>
      <c r="E44" s="2">
        <f>E22*D44*B$43</f>
        <v>0.000127499999999999991</v>
      </c>
    </row>
    <row r="45" spans="2:5">
      <c r="B45" s="7" t="s">
        <v>43</v>
      </c>
      <c r="C45" s="7"/>
      <c r="D45" s="2">
        <f>C43/D22</f>
        <v>24</v>
      </c>
      <c r="E45" s="2">
        <f>E23*D45*B$43</f>
        <v>0.0306000000000000005</v>
      </c>
    </row>
    <row r="46" spans="1:3">
      <c r="A46" s="12"/>
      <c r="B46" s="4"/>
      <c r="C46" s="4"/>
    </row>
    <row r="47" spans="1:9">
      <c r="A47" s="35" t="s">
        <v>44</v>
      </c>
      <c r="B47" s="35"/>
      <c r="C47" s="35"/>
      <c r="D47" s="35"/>
      <c r="E47" s="35"/>
      <c r="H47" s="2" t="s">
        <v>45</v>
      </c>
      <c r="I47" s="2" t="n">
        <v>0.208529699234549382</v>
      </c>
    </row>
    <row r="48" spans="1:9">
      <c r="A48" s="23"/>
      <c r="B48" s="24" t="s">
        <v>46</v>
      </c>
      <c r="C48" s="24"/>
      <c r="D48" s="24"/>
      <c r="E48" s="24"/>
      <c r="F48" s="24"/>
      <c r="G48" s="25"/>
      <c r="I48" s="2" t="n">
        <v>0.104927358248852487</v>
      </c>
    </row>
    <row r="49" spans="1:7">
      <c r="A49" s="26"/>
      <c r="B49" s="27"/>
      <c r="C49" s="27" t="s">
        <v>47</v>
      </c>
      <c r="D49" s="27"/>
      <c r="E49" s="27"/>
      <c r="F49" s="27"/>
      <c r="G49" s="28"/>
    </row>
    <row r="50" spans="1:9">
      <c r="A50" s="26"/>
      <c r="B50" s="27"/>
      <c r="C50" s="27" t="s">
        <v>48</v>
      </c>
      <c r="D50" s="27"/>
      <c r="E50" s="27"/>
      <c r="F50" s="27"/>
      <c r="G50" s="28"/>
      <c r="I50" s="2" t="n">
        <v>0.000168683844304811874</v>
      </c>
    </row>
    <row r="51" spans="1:7">
      <c r="A51" s="26"/>
      <c r="B51" s="27"/>
      <c r="C51" s="27" t="s">
        <v>49</v>
      </c>
      <c r="D51" s="27"/>
      <c r="E51" s="27"/>
      <c r="F51" s="27"/>
      <c r="G51" s="28"/>
    </row>
    <row r="52" spans="1:9">
      <c r="A52" s="26"/>
      <c r="B52" s="27"/>
      <c r="C52" s="27"/>
      <c r="D52" s="27" t="str">
        <f>"MaxEC = "&amp;$C$34</f>
        <v>MaxEC = 1.5</v>
      </c>
      <c r="E52" s="27"/>
      <c r="F52" s="27"/>
      <c r="G52" s="28"/>
      <c r="I52" s="2" t="s">
        <v>50</v>
      </c>
    </row>
    <row r="53" spans="1:9">
      <c r="A53" s="26"/>
      <c r="B53" s="27"/>
      <c r="C53" s="27"/>
      <c r="D53" s="27" t="s">
        <v>51</v>
      </c>
      <c r="E53" s="27"/>
      <c r="F53" s="27"/>
      <c r="G53" s="28"/>
      <c r="I53" s="2" t="s">
        <v>52</v>
      </c>
    </row>
    <row r="54" spans="1:10">
      <c r="A54" s="26"/>
      <c r="B54" s="27"/>
      <c r="C54" s="27"/>
      <c r="D54" s="27" t="s">
        <v>49</v>
      </c>
      <c r="E54" s="27"/>
      <c r="F54" s="27"/>
      <c r="G54" s="28"/>
      <c r="I54" s="2" t="s">
        <v>53</v>
      </c>
      <c r="J54" s="2" t="s">
        <v>54</v>
      </c>
    </row>
    <row r="55" spans="1:7">
      <c r="A55" s="26"/>
      <c r="B55" s="27"/>
      <c r="C55" s="27"/>
      <c r="D55" s="27"/>
      <c r="E55" s="27" t="str">
        <f>B35&amp;" = "&amp;E34</f>
        <v>MonoPropellant = 0.0015</v>
      </c>
      <c r="F55" s="27"/>
      <c r="G55" s="28"/>
    </row>
    <row r="56" spans="1:7">
      <c r="A56" s="26"/>
      <c r="B56" s="27"/>
      <c r="C56" s="27"/>
      <c r="D56" s="27" t="s">
        <v>55</v>
      </c>
      <c r="E56" s="27"/>
      <c r="F56" s="27"/>
      <c r="G56" s="28"/>
    </row>
    <row r="57" spans="1:7">
      <c r="A57" s="26"/>
      <c r="B57" s="27"/>
      <c r="C57" s="27" t="s">
        <v>55</v>
      </c>
      <c r="D57" s="27"/>
      <c r="E57" s="27"/>
      <c r="F57" s="27"/>
      <c r="G57" s="28"/>
    </row>
    <row r="58" spans="1:7">
      <c r="A58" s="26"/>
      <c r="B58" s="27"/>
      <c r="C58" s="27" t="s">
        <v>48</v>
      </c>
      <c r="D58" s="27"/>
      <c r="E58" s="27"/>
      <c r="F58" s="27"/>
      <c r="G58" s="28"/>
    </row>
    <row r="59" spans="1:7">
      <c r="A59" s="26"/>
      <c r="B59" s="27"/>
      <c r="C59" s="27" t="s">
        <v>49</v>
      </c>
      <c r="D59" s="27"/>
      <c r="E59" s="27"/>
      <c r="F59" s="27"/>
      <c r="G59" s="28"/>
    </row>
    <row r="60" spans="1:7">
      <c r="A60" s="26"/>
      <c r="B60" s="27"/>
      <c r="C60" s="27"/>
      <c r="D60" s="27" t="str">
        <f>"MaxEC = "&amp;$C$30</f>
        <v>MaxEC = 1.5</v>
      </c>
      <c r="E60" s="27"/>
      <c r="F60" s="27"/>
      <c r="G60" s="28"/>
    </row>
    <row r="61" spans="1:7">
      <c r="A61" s="26"/>
      <c r="B61" s="27"/>
      <c r="C61" s="27"/>
      <c r="D61" s="27" t="s">
        <v>51</v>
      </c>
      <c r="E61" s="27"/>
      <c r="F61" s="27"/>
      <c r="G61" s="28"/>
    </row>
    <row r="62" spans="1:7">
      <c r="A62" s="26"/>
      <c r="B62" s="27"/>
      <c r="C62" s="27"/>
      <c r="D62" s="27" t="s">
        <v>49</v>
      </c>
      <c r="E62" s="27"/>
      <c r="F62" s="27"/>
      <c r="G62" s="28"/>
    </row>
    <row r="63" spans="1:7">
      <c r="A63" s="26"/>
      <c r="B63" s="27"/>
      <c r="C63" s="27"/>
      <c r="D63" s="27"/>
      <c r="E63" s="27" t="str">
        <f>B31&amp;" = "&amp;E31</f>
        <v>LiquidFuel = 0.0016875</v>
      </c>
      <c r="F63" s="27"/>
      <c r="G63" s="28"/>
    </row>
    <row r="64" spans="1:7">
      <c r="A64" s="26"/>
      <c r="B64" s="27"/>
      <c r="C64" s="27"/>
      <c r="D64" s="27"/>
      <c r="E64" s="27" t="str">
        <f>B32&amp;" = "&amp;E32</f>
        <v>Oxidizer = 0.004583333333333</v>
      </c>
      <c r="F64" s="27"/>
      <c r="G64" s="28"/>
    </row>
    <row r="65" spans="1:7">
      <c r="A65" s="26"/>
      <c r="B65" s="27"/>
      <c r="C65" s="27"/>
      <c r="D65" s="27" t="s">
        <v>55</v>
      </c>
      <c r="E65" s="27"/>
      <c r="F65" s="27"/>
      <c r="G65" s="28"/>
    </row>
    <row r="66" spans="1:7">
      <c r="A66" s="26"/>
      <c r="B66" s="27"/>
      <c r="C66" s="27" t="s">
        <v>55</v>
      </c>
      <c r="D66" s="27"/>
      <c r="E66" s="27"/>
      <c r="F66" s="27"/>
      <c r="G66" s="28"/>
    </row>
    <row r="67" spans="1:7">
      <c r="A67" s="26"/>
      <c r="B67" s="27"/>
      <c r="C67" s="27" t="s">
        <v>56</v>
      </c>
      <c r="D67" s="27"/>
      <c r="E67" s="27"/>
      <c r="F67" s="27"/>
      <c r="G67" s="28"/>
    </row>
    <row r="68" spans="1:7">
      <c r="A68" s="26"/>
      <c r="B68" s="27"/>
      <c r="C68" s="27" t="s">
        <v>49</v>
      </c>
      <c r="D68" s="27"/>
      <c r="E68" s="27"/>
      <c r="F68" s="27"/>
      <c r="G68" s="28"/>
    </row>
    <row r="69" spans="1:7">
      <c r="A69" s="26"/>
      <c r="B69" s="27"/>
      <c r="C69" s="27"/>
      <c r="D69" s="27" t="str">
        <f>"MaxEC = "&amp;$C$37</f>
        <v>MaxEC = 1.5</v>
      </c>
      <c r="E69" s="27"/>
      <c r="F69" s="27"/>
      <c r="G69" s="28"/>
    </row>
    <row r="70" spans="1:7">
      <c r="A70" s="26"/>
      <c r="B70" s="27"/>
      <c r="C70" s="27"/>
      <c r="D70" s="27" t="s">
        <v>51</v>
      </c>
      <c r="E70" s="27"/>
      <c r="F70" s="27"/>
      <c r="G70" s="28"/>
    </row>
    <row r="71" spans="1:7">
      <c r="A71" s="26"/>
      <c r="B71" s="27"/>
      <c r="C71" s="27"/>
      <c r="D71" s="27" t="s">
        <v>49</v>
      </c>
      <c r="E71" s="27"/>
      <c r="F71" s="27"/>
      <c r="G71" s="28"/>
    </row>
    <row r="72" spans="1:7">
      <c r="A72" s="26"/>
      <c r="B72" s="27"/>
      <c r="C72" s="27"/>
      <c r="D72" s="27"/>
      <c r="E72" s="27" t="str">
        <f>B38&amp;" = "&amp;E38</f>
        <v>Hydrogen = 0.312794548851824</v>
      </c>
      <c r="F72" s="27"/>
      <c r="G72" s="28"/>
    </row>
    <row r="73" spans="1:7">
      <c r="A73" s="26"/>
      <c r="B73" s="27"/>
      <c r="C73" s="27"/>
      <c r="D73" s="27"/>
      <c r="E73" s="27" t="str">
        <f>B39&amp;" = "&amp;E39</f>
        <v>Oxygen = 0.236586594765078</v>
      </c>
      <c r="F73" s="27"/>
      <c r="G73" s="28"/>
    </row>
    <row r="74" spans="1:7">
      <c r="A74" s="26"/>
      <c r="B74" s="27"/>
      <c r="C74" s="27"/>
      <c r="D74" s="27" t="s">
        <v>55</v>
      </c>
      <c r="E74" s="27"/>
      <c r="F74" s="27"/>
      <c r="G74" s="28"/>
    </row>
    <row r="75" spans="1:7">
      <c r="A75" s="26"/>
      <c r="B75" s="27"/>
      <c r="C75" s="27"/>
      <c r="D75" s="27" t="s">
        <v>57</v>
      </c>
      <c r="E75" s="27"/>
      <c r="F75" s="27"/>
      <c r="G75" s="28"/>
    </row>
    <row r="76" spans="1:7">
      <c r="A76" s="26"/>
      <c r="B76" s="27"/>
      <c r="C76" s="27"/>
      <c r="D76" s="27" t="s">
        <v>49</v>
      </c>
      <c r="E76" s="27"/>
      <c r="F76" s="27"/>
      <c r="G76" s="28"/>
    </row>
    <row r="77" spans="1:7">
      <c r="A77" s="26"/>
      <c r="B77" s="27"/>
      <c r="C77" s="27"/>
      <c r="D77" s="27"/>
      <c r="E77" s="27" t="str">
        <f>B41&amp;" = "&amp;E41</f>
        <v>Water = 0.000253025766458</v>
      </c>
      <c r="F77" s="27"/>
      <c r="G77" s="28"/>
    </row>
    <row r="78" spans="1:7">
      <c r="A78" s="26"/>
      <c r="B78" s="27"/>
      <c r="C78" s="27"/>
      <c r="D78" s="27" t="s">
        <v>55</v>
      </c>
      <c r="E78" s="27"/>
      <c r="F78" s="27"/>
      <c r="G78" s="28"/>
    </row>
    <row r="79" spans="1:7">
      <c r="A79" s="26"/>
      <c r="B79" s="27"/>
      <c r="C79" s="27" t="s">
        <v>55</v>
      </c>
      <c r="D79" s="27"/>
      <c r="E79" s="27"/>
      <c r="F79" s="27"/>
      <c r="G79" s="28"/>
    </row>
    <row r="80" spans="1:7">
      <c r="A80" s="26"/>
      <c r="B80" s="27"/>
      <c r="C80" s="27" t="s">
        <v>48</v>
      </c>
      <c r="D80" s="27"/>
      <c r="E80" s="27"/>
      <c r="F80" s="27"/>
      <c r="G80" s="28"/>
    </row>
    <row r="81" spans="1:7">
      <c r="A81" s="26"/>
      <c r="B81" s="27"/>
      <c r="C81" s="27" t="s">
        <v>49</v>
      </c>
      <c r="D81" s="27"/>
      <c r="E81" s="27"/>
      <c r="F81" s="27"/>
      <c r="G81" s="28"/>
    </row>
    <row r="82" spans="1:7">
      <c r="A82" s="26"/>
      <c r="B82" s="27"/>
      <c r="C82" s="27"/>
      <c r="D82" s="27" t="str">
        <f>"MaxEC = "&amp;$C$43</f>
        <v>MaxEC = 1.5</v>
      </c>
      <c r="E82" s="27"/>
      <c r="F82" s="27"/>
      <c r="G82" s="28"/>
    </row>
    <row r="83" spans="1:7">
      <c r="A83" s="26"/>
      <c r="B83" s="27"/>
      <c r="C83" s="27"/>
      <c r="D83" s="27" t="s">
        <v>51</v>
      </c>
      <c r="E83" s="27"/>
      <c r="F83" s="27"/>
      <c r="G83" s="28"/>
    </row>
    <row r="84" spans="1:7">
      <c r="A84" s="26"/>
      <c r="B84" s="27"/>
      <c r="C84" s="27"/>
      <c r="D84" s="27" t="s">
        <v>49</v>
      </c>
      <c r="E84" s="27"/>
      <c r="F84" s="27"/>
      <c r="G84" s="28"/>
    </row>
    <row r="85" spans="1:7">
      <c r="A85" s="26"/>
      <c r="B85" s="27"/>
      <c r="C85" s="27"/>
      <c r="D85" s="27"/>
      <c r="E85" s="27" t="str">
        <f>B44&amp;" = "&amp;E44</f>
        <v>LiquidFuel = 0.0001275</v>
      </c>
      <c r="F85" s="27"/>
      <c r="G85" s="28"/>
    </row>
    <row r="86" spans="1:7">
      <c r="A86" s="26"/>
      <c r="B86" s="27"/>
      <c r="C86" s="27"/>
      <c r="D86" s="27"/>
      <c r="E86" s="27" t="str">
        <f>B45&amp;" = "&amp;E45</f>
        <v>IntakeAir = 0.0306</v>
      </c>
      <c r="F86" s="27"/>
      <c r="G86" s="28"/>
    </row>
    <row r="87" spans="1:7">
      <c r="A87" s="26"/>
      <c r="B87" s="27"/>
      <c r="C87" s="27"/>
      <c r="D87" s="27" t="s">
        <v>55</v>
      </c>
      <c r="E87" s="27"/>
      <c r="F87" s="27"/>
      <c r="G87" s="28"/>
    </row>
    <row r="88" spans="1:7">
      <c r="A88" s="26"/>
      <c r="B88" s="27"/>
      <c r="C88" s="27" t="s">
        <v>55</v>
      </c>
      <c r="D88" s="27"/>
      <c r="E88" s="27"/>
      <c r="F88" s="27"/>
      <c r="G88" s="28"/>
    </row>
    <row r="89" spans="1:7">
      <c r="A89" s="29"/>
      <c r="B89" s="30" t="s">
        <v>55</v>
      </c>
      <c r="C89" s="30"/>
      <c r="D89" s="30"/>
      <c r="E89" s="30"/>
      <c r="F89" s="30"/>
      <c r="G89" s="31"/>
    </row>
  </sheetData>
  <mergeCells count="3">
    <mergeCell ref="A3:C3"/>
    <mergeCell ref="A4:C4"/>
    <mergeCell ref="A47:E47"/>
  </mergeCells>
  <printOptions>
    <extLst>
      <ext uri="smNativeData">
        <pm:pageFlags xmlns:pm="smNativeData" id="162390192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23901920" l="56" r="56" t="56" b="56" borderId="0" fillId="0" vertical="0"/>
        <pm:footer xmlns:pm="smNativeData" id="1623901920" l="56" r="56" t="56" b="56" borderId="0" fillId="0" vertical="2"/>
        <pm:paperBin xmlns:pm="smNativeData" id="1623901920" Id="0" type="0" value="0"/>
        <pm:paperBin xmlns:pm="smNativeData" id="1623901920" Id="1" type="0" value="0"/>
      </ext>
    </extLst>
  </headerFooter>
  <drawing r:id="rId1"/>
  <legacyDrawing r:id="rId3"/>
  <extLst>
    <ext uri="smNativeData">
      <pm:sheetPrefs xmlns:pm="smNativeData" day="162390192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tabSelected="1" view="normal" workbookViewId="0">
      <selection activeCell="B15" sqref="B15"/>
    </sheetView>
  </sheetViews>
  <sheetFormatPr baseColWidth="9" defaultColWidth="10.000000" defaultRowHeight="15.40"/>
  <cols>
    <col min="1" max="3" width="22.705357" customWidth="1"/>
  </cols>
  <sheetData>
    <row r="1" spans="1:3">
      <c r="A1" s="36" t="s">
        <v>58</v>
      </c>
      <c r="B1" s="37" t="n">
        <v>1.5</v>
      </c>
      <c r="C1" s="36"/>
    </row>
    <row r="2" spans="1:3">
      <c r="A2" s="36" t="s">
        <v>59</v>
      </c>
      <c r="B2" s="37" t="n">
        <v>0.0309375</v>
      </c>
      <c r="C2" s="38">
        <f>B2/B1</f>
        <v>0.020625</v>
      </c>
    </row>
    <row r="3" spans="1:3">
      <c r="A3" s="36" t="s">
        <v>21</v>
      </c>
      <c r="B3" s="37" t="n">
        <v>0.0020625</v>
      </c>
      <c r="C3" s="38">
        <f>B3/B1</f>
        <v>0.00137499999999999978</v>
      </c>
    </row>
    <row r="4" spans="1:3">
      <c r="A4" s="36" t="s">
        <v>27</v>
      </c>
      <c r="B4" s="37" t="n">
        <v>0.0116016000000000008</v>
      </c>
      <c r="C4" s="36">
        <f>B4/B1</f>
        <v>0.00773439999999999905</v>
      </c>
    </row>
    <row r="5" spans="1:3">
      <c r="A5" s="36"/>
      <c r="B5" s="37"/>
      <c r="C5" s="36"/>
    </row>
    <row r="6" spans="1:3">
      <c r="A6" s="36" t="s">
        <v>58</v>
      </c>
      <c r="B6" s="37" t="n">
        <v>18</v>
      </c>
      <c r="C6" s="36"/>
    </row>
    <row r="7" spans="1:3">
      <c r="A7" s="36" t="s">
        <v>59</v>
      </c>
      <c r="B7" s="37" t="n">
        <v>0.371250000000000036</v>
      </c>
      <c r="C7" s="38">
        <f>B7/B6</f>
        <v>0.020625</v>
      </c>
    </row>
    <row r="8" spans="1:3">
      <c r="A8" s="36" t="s">
        <v>21</v>
      </c>
      <c r="B8" s="37" t="n">
        <v>0.0247500000000000009</v>
      </c>
      <c r="C8" s="38">
        <f>B8/B6</f>
        <v>0.00137499999999999978</v>
      </c>
    </row>
    <row r="9" spans="1:3">
      <c r="A9" s="36" t="s">
        <v>27</v>
      </c>
      <c r="B9" s="37" t="n">
        <v>0.13922000000000001</v>
      </c>
      <c r="C9" s="36">
        <f>B9/B6</f>
        <v>0.0077344444444439997</v>
      </c>
    </row>
  </sheetData>
  <printOptions>
    <extLst>
      <ext uri="smNativeData">
        <pm:pageFlags xmlns:pm="smNativeData" id="1623901920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23901920" l="56" r="56" t="56" b="56" borderId="0" fillId="0" vertical="0"/>
        <pm:footer xmlns:pm="smNativeData" id="1623901920" l="56" r="56" t="56" b="56" borderId="0" fillId="0" vertical="2"/>
        <pm:paperBin xmlns:pm="smNativeData" id="1623901920" Id="0" type="0" value="0"/>
        <pm:paperBin xmlns:pm="smNativeData" id="1623901920" Id="1" type="0" value="0"/>
      </ext>
    </extLst>
  </headerFooter>
  <extLst>
    <ext uri="smNativeData">
      <pm:sheetPrefs xmlns:pm="smNativeData" day="162390192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starg</cp:lastModifiedBy>
  <cp:revision>0</cp:revision>
  <dcterms:created xsi:type="dcterms:W3CDTF">2019-09-01T23:27:31Z</dcterms:created>
  <dcterms:modified xsi:type="dcterms:W3CDTF">2021-06-17T03:52:00Z</dcterms:modified>
</cp:coreProperties>
</file>