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datasets\"/>
    </mc:Choice>
  </mc:AlternateContent>
  <xr:revisionPtr revIDLastSave="0" documentId="8_{FD7DBE91-A87B-4051-BBDE-F6FB3916A757}" xr6:coauthVersionLast="47" xr6:coauthVersionMax="47" xr10:uidLastSave="{00000000-0000-0000-0000-000000000000}"/>
  <bookViews>
    <workbookView xWindow="2304" yWindow="2304" windowWidth="23040" windowHeight="12204" activeTab="6" xr2:uid="{5EE58F89-4BA2-4372-BF8D-DA1BD00176A3}"/>
  </bookViews>
  <sheets>
    <sheet name="Data " sheetId="1" r:id="rId1"/>
    <sheet name="comnining factors " sheetId="9" r:id="rId2"/>
    <sheet name="correlation and prediction" sheetId="7" r:id="rId3"/>
    <sheet name="coorperative analysis " sheetId="6" r:id="rId4"/>
    <sheet name="future plans and feedback " sheetId="5" r:id="rId5"/>
    <sheet name="demographics performance" sheetId="3" r:id="rId6"/>
    <sheet name="learnin prefrence " sheetId="4" r:id="rId7"/>
  </sheets>
  <definedNames>
    <definedName name="_xlchart.v1.0" hidden="1">'Data '!$B$1</definedName>
    <definedName name="_xlchart.v1.1" hidden="1">'Data '!$B$2:$B$21</definedName>
    <definedName name="AcademicFeedbackDatase" localSheetId="0">'Data '!$A$1:$J$21</definedName>
  </definedName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3" l="1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I3" i="7"/>
  <c r="J3" i="5"/>
  <c r="I3" i="5"/>
  <c r="E4" i="4"/>
  <c r="D4" i="4"/>
  <c r="C4" i="4"/>
  <c r="G5" i="3"/>
  <c r="I8" i="3"/>
  <c r="I9" i="3"/>
  <c r="B27" i="5" l="1"/>
  <c r="B31" i="5"/>
  <c r="B21" i="5"/>
  <c r="B35" i="5"/>
  <c r="B16" i="5"/>
  <c r="B24" i="5"/>
  <c r="B33" i="5"/>
  <c r="B22" i="5"/>
  <c r="B18" i="5"/>
  <c r="B28" i="5"/>
  <c r="B26" i="5"/>
  <c r="B29" i="5"/>
  <c r="B34" i="5"/>
  <c r="B19" i="5"/>
  <c r="B17" i="5"/>
  <c r="B25" i="5"/>
  <c r="B20" i="5"/>
  <c r="B32" i="5"/>
  <c r="B23" i="5"/>
  <c r="B3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59F3C-EE90-46D5-8AA4-7D8A570B2475}" name="AcademicFeedbackDatase" type="6" refreshedVersion="8" background="1" saveData="1">
    <textPr codePage="437" sourceFile="C:\Users\user\Documents\AcademicFeedbackDatase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<sst xmlns="http://schemas.openxmlformats.org/spreadsheetml/2006/main" count="293" uniqueCount="99">
  <si>
    <t>Respondent ID</t>
  </si>
  <si>
    <t>Age</t>
  </si>
  <si>
    <t>Gender</t>
  </si>
  <si>
    <t>Grade Level</t>
  </si>
  <si>
    <t>GPA</t>
  </si>
  <si>
    <t>Study Hours</t>
  </si>
  <si>
    <t>Learning Preference</t>
  </si>
  <si>
    <t>Satisfaction Level</t>
  </si>
  <si>
    <t>Future Plans</t>
  </si>
  <si>
    <t>Feedback</t>
  </si>
  <si>
    <t>Female</t>
  </si>
  <si>
    <t>12th</t>
  </si>
  <si>
    <t>Visual</t>
  </si>
  <si>
    <t>University</t>
  </si>
  <si>
    <t>Good</t>
  </si>
  <si>
    <t>Male</t>
  </si>
  <si>
    <t>11th</t>
  </si>
  <si>
    <t>Auditory</t>
  </si>
  <si>
    <t>College</t>
  </si>
  <si>
    <t>Fair</t>
  </si>
  <si>
    <t>10th</t>
  </si>
  <si>
    <t>Kinesthetic</t>
  </si>
  <si>
    <t>Undecided</t>
  </si>
  <si>
    <t>Excellent</t>
  </si>
  <si>
    <t>Demographics and Academic Performance:</t>
  </si>
  <si>
    <t>What is the distribution of ages among the respondents?</t>
  </si>
  <si>
    <t>How does GPA vary across different grade levels?</t>
  </si>
  <si>
    <t>Is there a correlation between age and study hours?</t>
  </si>
  <si>
    <t>Do male and female students have significantly different GPAs on average?</t>
  </si>
  <si>
    <t>Learning Preferences and Satisfaction:</t>
  </si>
  <si>
    <t>Which learning preference (Visual, Auditory, Kinesthetic) is the most common among the respondents?</t>
  </si>
  <si>
    <t>Is there a relationship between learning preference and study hours?</t>
  </si>
  <si>
    <t>How does learning preference correlate with satisfaction levels?</t>
  </si>
  <si>
    <t>Future Plans and Feedback:</t>
  </si>
  <si>
    <t>What percentage of respondents plan to attend university or college?</t>
  </si>
  <si>
    <t>Are there any patterns between future plans and gender?</t>
  </si>
  <si>
    <t>Can you identify common themes in the feedback provided by respondents?</t>
  </si>
  <si>
    <t>Comparative Analysis:</t>
  </si>
  <si>
    <t>Compare the average GPA between different learning preferences.</t>
  </si>
  <si>
    <t>Is there a significant difference in study hours between different grade levels?</t>
  </si>
  <si>
    <t>Compare the satisfaction levels between male and female students.</t>
  </si>
  <si>
    <t>Correlation and Prediction:</t>
  </si>
  <si>
    <t>Is there a correlation between study hours and GPA?</t>
  </si>
  <si>
    <t>Can you predict GPA based on study hours and age using regression analysis?</t>
  </si>
  <si>
    <t>Combining Factors:</t>
  </si>
  <si>
    <t>How does age, gender, and learning preference interact to influence study hours?</t>
  </si>
  <si>
    <t>Do students with higher GPAs tend to have more specific future plans?</t>
  </si>
  <si>
    <t>Sum of GPA</t>
  </si>
  <si>
    <t>Row Labels</t>
  </si>
  <si>
    <t>Grand Total</t>
  </si>
  <si>
    <t>male</t>
  </si>
  <si>
    <t>female</t>
  </si>
  <si>
    <t>Average of Study Hours</t>
  </si>
  <si>
    <t>Average of Satisfaction Level</t>
  </si>
  <si>
    <t>unversity</t>
  </si>
  <si>
    <t xml:space="preserve">college </t>
  </si>
  <si>
    <t>Count of Gender</t>
  </si>
  <si>
    <t>Average of GPA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</si>
  <si>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</si>
  <si>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</si>
  <si>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</si>
  <si>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</si>
  <si>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</si>
  <si>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</si>
  <si>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</si>
  <si>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</si>
  <si>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</si>
  <si>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</si>
  <si>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</si>
  <si>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</si>
  <si>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</si>
  <si>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</si>
  <si>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</si>
  <si>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</si>
  <si>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</si>
  <si>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</si>
  <si>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Is there a significant difference in study hours between different grade levels:</t>
  </si>
  <si>
    <t>The resulting value will be the correlation coefficient. It ranges from -1 to 1. A positive value indicates a positive correlation, while a negative value indicates a negative correlation. The closer the value is to 1 or -1, the stronger the correlation.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</si>
  <si>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</si>
  <si>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</si>
  <si>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</si>
  <si>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</si>
  <si>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</si>
  <si>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</si>
  <si>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</si>
  <si>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</si>
  <si>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</si>
  <si>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</si>
  <si>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</si>
  <si>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</si>
  <si>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</si>
  <si>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</si>
  <si>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</si>
  <si>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</si>
  <si>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</si>
  <si>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The results will include coefficients for study hours and age, which you can use to predict GPA using the regression equation: GPA = Intercept + (Coefficient for Study Hours * Study Hours) + (Coefficient for Age * Age).</t>
  </si>
  <si>
    <t xml:space="preserve">visual </t>
  </si>
  <si>
    <t>kinesthetic</t>
  </si>
  <si>
    <t xml:space="preserve">Answer all questions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</si>
</sst>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sz val="8"/>
      <color rgb="FF111827"/>
      <name val="Courier New"/>
      <family val="3"/>
    </font>
    <font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8"/>
      <color theme="1"/>
      <name val="Calibri"/>
      <family val="2"/>
      <scheme val="minor"/>
    </font>
    <font>
      <sz val="16"/>
      <color rgb="FF111827"/>
      <name val="Courier New"/>
      <family val="3"/>
    </font>
    <font>
      <sz val="14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14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[myacademicworksheet_me.xlsx]comnining factors !PivotTable1</c:name>
    <c:fmtId val="8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'comnining factors '!$C$5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'comnining factors '!$B$6:$B$16</c:f>
              <c:multiLvlStrCache>
                <c:ptCount val="4"/>
                <c:lvl>
                  <c:pt idx="0">
                    <c:v>Auditory</c:v>
                  </c:pt>
                  <c:pt idx="1">
                    <c:v>Auditory</c:v>
                  </c:pt>
                  <c:pt idx="2">
                    <c:v>Visual</c:v>
                  </c:pt>
                  <c:pt idx="3">
                    <c:v>Visual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17</c:v>
                  </c:pt>
                  <c:pt idx="2">
                    <c:v>18</c:v>
                  </c:pt>
                </c:lvl>
              </c:multiLvlStrCache>
            </c:multiLvlStrRef>
          </c:cat>
          <c:val>
            <c:numRef>
              <c:f>'comnining factors '!$C$6:$C$16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9.5</c:v>
                </c:pt>
                <c:pt idx="2">
                  <c:v>11.25</c:v>
                </c:pt>
                <c:pt idx="3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E-4753-A11B-FBC87122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95702192"/>
        <c:axId val="1178604784"/>
      </c:barChart>
      <c:catAx>
        <c:axId val="1995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04784"/>
        <c:crosses val="autoZero"/>
        <c:auto val="1"/>
        <c:lblAlgn val="ctr"/>
        <c:lblOffset val="100"/>
        <c:noMultiLvlLbl val="0"/>
      </c:catAx>
      <c:valAx>
        <c:axId val="11786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[myacademicworksheet_me.xlsx]comnining factors !PivotTable2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'comnining factors '!$D$25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'comnining factors '!$C$26:$C$29</c:f>
              <c:strCache>
                <c:ptCount val="3"/>
                <c:pt idx="0">
                  <c:v>College</c:v>
                </c:pt>
                <c:pt idx="1">
                  <c:v>Undecided</c:v>
                </c:pt>
                <c:pt idx="2">
                  <c:v>University</c:v>
                </c:pt>
              </c:strCache>
            </c:strRef>
          </c:cat>
          <c:val>
            <c:numRef>
              <c:f>'comnining factors '!$D$26:$D$29</c:f>
              <c:numCache>
                <c:formatCode>0.00</c:formatCode>
                <c:ptCount val="3"/>
                <c:pt idx="0">
                  <c:v>3.4555555555555557</c:v>
                </c:pt>
                <c:pt idx="1">
                  <c:v>3.8</c:v>
                </c:pt>
                <c:pt idx="2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7-49E2-A697-E78B892E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5744416"/>
        <c:axId val="1178601424"/>
      </c:barChart>
      <c:catAx>
        <c:axId val="1995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01424"/>
        <c:crosses val="autoZero"/>
        <c:auto val="1"/>
        <c:lblAlgn val="ctr"/>
        <c:lblOffset val="100"/>
        <c:noMultiLvlLbl val="0"/>
      </c:catAx>
      <c:valAx>
        <c:axId val="11786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age_distribution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age_distribution</a:t>
          </a:r>
        </a:p>
      </cx:txPr>
    </cx:title>
    <cx:plotArea>
      <cx:plotAreaRegion>
        <cx:series layoutId="clusteredColumn" uniqueId="{F022C97C-50FF-46C7-B854-75BD55F1303F}">
          <cx:tx>
            <cx:txData>
              <cx:f>_xlchart.v1.0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110490</xdr:rowOff>
    </xdr:from>
    <xdr:to>
      <xdr:col>3</xdr:col>
      <xdr:colOff>502920</xdr:colOff>
      <xdr:row>26</xdr:row>
      <xdr:rowOff>15240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5" name="Add-in 4" title="GCC Visualization Add-ins">
              <a:extLst>
                <a:ext uri="{FF2B5EF4-FFF2-40B4-BE49-F238E27FC236}">
                  <a16:creationId xmlns:a16="http://schemas.microsoft.com/office/drawing/2014/main" id="{D68A8899-3996-9DA2-D042-0CB431239C6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5" name="Add-in 4" title="GCC Visualization Add-ins">
              <a:extLst>
                <a:ext uri="{FF2B5EF4-FFF2-40B4-BE49-F238E27FC236}">
                  <a16:creationId xmlns:a16="http://schemas.microsoft.com/office/drawing/2014/main" id="{D68A8899-3996-9DA2-D042-0CB431239C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148590</xdr:rowOff>
    </xdr:from>
    <xdr:to>
      <xdr:col>11</xdr:col>
      <xdr:colOff>259080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B9858-8ADE-7E44-865D-76084AF3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45720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B81D2-8763-44D3-97FB-C388A2A2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14</xdr:row>
      <xdr:rowOff>22860</xdr:rowOff>
    </xdr:from>
    <xdr:to>
      <xdr:col>5</xdr:col>
      <xdr:colOff>502920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548AC1-9615-4D53-8094-3402854A5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" y="2743200"/>
              <a:ext cx="441198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2.088213888892" createdVersion="8" refreshedVersion="8" minRefreshableVersion="3" recordCount="20" xr:uid="{0E600B98-0897-4361-A282-212AF80F106E}">
  <cacheSource type="worksheet">
    <worksheetSource ref="A1:J21" sheet="Data "/>
  </cacheSource>
  <cacheFields count="10">
    <cacheField name="Respondent 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6" maxValue="18"/>
    </cacheField>
    <cacheField name="Gender" numFmtId="0">
      <sharedItems count="2">
        <s v="Female"/>
        <s v="Male"/>
      </sharedItems>
    </cacheField>
    <cacheField name="Grade Level" numFmtId="0">
      <sharedItems count="3">
        <s v="12th"/>
        <s v="11th"/>
        <s v="10th"/>
      </sharedItems>
    </cacheField>
    <cacheField name="GPA" numFmtId="0">
      <sharedItems containsSemiMixedTypes="0" containsString="0" containsNumber="1" minValue="3.1" maxValue="3.9"/>
    </cacheField>
    <cacheField name="Study Hours" numFmtId="0">
      <sharedItems containsSemiMixedTypes="0" containsString="0" containsNumber="1" containsInteger="1" minValue="8" maxValue="16"/>
    </cacheField>
    <cacheField name="Learning Preference" numFmtId="0">
      <sharedItems/>
    </cacheField>
    <cacheField name="Satisfaction Level" numFmtId="0">
      <sharedItems containsSemiMixedTypes="0" containsString="0" containsNumber="1" containsInteger="1" minValue="3" maxValue="5" count="3">
        <n v="4"/>
        <n v="3"/>
        <n v="5"/>
      </sharedItems>
    </cacheField>
    <cacheField name="Future Plans" numFmtId="0">
      <sharedItems count="3">
        <s v="University"/>
        <s v="College"/>
        <s v="Undecided"/>
      </sharedItems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2.103836805552" createdVersion="8" refreshedVersion="8" minRefreshableVersion="3" recordCount="20" xr:uid="{356B7B55-5E79-40D6-892C-BA74EA30E116}">
  <cacheSource type="worksheet">
    <worksheetSource name="AcademicFeedbackDatase" sheet="Data "/>
  </cacheSource>
  <cacheFields count="10">
    <cacheField name="Respondent 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6" maxValue="18"/>
    </cacheField>
    <cacheField name="Gender" numFmtId="0">
      <sharedItems/>
    </cacheField>
    <cacheField name="Grade Level" numFmtId="0">
      <sharedItems/>
    </cacheField>
    <cacheField name="GPA" numFmtId="0">
      <sharedItems containsSemiMixedTypes="0" containsString="0" containsNumber="1" minValue="3.1" maxValue="3.9"/>
    </cacheField>
    <cacheField name="Study Hours" numFmtId="0">
      <sharedItems containsSemiMixedTypes="0" containsString="0" containsNumber="1" containsInteger="1" minValue="8" maxValue="16"/>
    </cacheField>
    <cacheField name="Learning Preference" numFmtId="0">
      <sharedItems count="3">
        <s v="Visual"/>
        <s v="Auditory"/>
        <s v="Kinesthetic"/>
      </sharedItems>
    </cacheField>
    <cacheField name="Satisfaction Level" numFmtId="0">
      <sharedItems containsSemiMixedTypes="0" containsString="0" containsNumber="1" containsInteger="1" minValue="3" maxValue="5"/>
    </cacheField>
    <cacheField name="Future Plans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3.452813541669" createdVersion="8" refreshedVersion="8" minRefreshableVersion="3" recordCount="21" xr:uid="{64C16F77-92F3-4C1B-80FD-DCEA644D2809}">
  <cacheSource type="worksheet">
    <worksheetSource ref="A1:J22" sheet="Data "/>
  </cacheSource>
  <cacheFields count="10">
    <cacheField name="Respondent ID" numFmtId="0">
      <sharedItems containsString="0" containsBlank="1" containsNumber="1" containsInteger="1" minValue="1" maxValue="20"/>
    </cacheField>
    <cacheField name="Age" numFmtId="0">
      <sharedItems containsString="0" containsBlank="1" containsNumber="1" containsInteger="1" minValue="16" maxValue="18" count="4">
        <n v="18"/>
        <n v="17"/>
        <n v="16"/>
        <m/>
      </sharedItems>
    </cacheField>
    <cacheField name="Gender" numFmtId="0">
      <sharedItems containsBlank="1" count="3">
        <s v="Female"/>
        <s v="Male"/>
        <m/>
      </sharedItems>
    </cacheField>
    <cacheField name="Grade Level" numFmtId="0">
      <sharedItems containsBlank="1"/>
    </cacheField>
    <cacheField name="GPA" numFmtId="0">
      <sharedItems containsString="0" containsBlank="1" containsNumber="1" minValue="3.1" maxValue="3.9"/>
    </cacheField>
    <cacheField name="Study Hours" numFmtId="0">
      <sharedItems containsString="0" containsBlank="1" containsNumber="1" containsInteger="1" minValue="8" maxValue="16"/>
    </cacheField>
    <cacheField name="Learning Preference" numFmtId="0">
      <sharedItems containsBlank="1" count="4">
        <s v="Visual"/>
        <s v="Auditory"/>
        <s v="Kinesthetic"/>
        <m/>
      </sharedItems>
    </cacheField>
    <cacheField name="Satisfaction Level" numFmtId="0">
      <sharedItems containsString="0" containsBlank="1" containsNumber="1" containsInteger="1" minValue="3" maxValue="5"/>
    </cacheField>
    <cacheField name="Future Plans" numFmtId="0">
      <sharedItems containsBlank="1" count="4">
        <s v="University"/>
        <s v="College"/>
        <s v="Undecided"/>
        <m/>
      </sharedItems>
    </cacheField>
    <cacheField name="Feedba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18"/>
    <x v="0"/>
    <x v="0"/>
    <n v="3.5"/>
    <n v="15"/>
    <s v="Visual"/>
    <x v="0"/>
    <x v="0"/>
    <s v="Good"/>
  </r>
  <r>
    <n v="2"/>
    <n v="17"/>
    <x v="1"/>
    <x v="1"/>
    <n v="3.2"/>
    <n v="10"/>
    <s v="Auditory"/>
    <x v="1"/>
    <x v="1"/>
    <s v="Fair"/>
  </r>
  <r>
    <n v="3"/>
    <n v="16"/>
    <x v="0"/>
    <x v="2"/>
    <n v="3.8"/>
    <n v="12"/>
    <s v="Kinesthetic"/>
    <x v="2"/>
    <x v="2"/>
    <s v="Excellent"/>
  </r>
  <r>
    <n v="4"/>
    <n v="18"/>
    <x v="1"/>
    <x v="0"/>
    <n v="3.7"/>
    <n v="14"/>
    <s v="Visual"/>
    <x v="0"/>
    <x v="0"/>
    <s v="Good"/>
  </r>
  <r>
    <n v="5"/>
    <n v="17"/>
    <x v="0"/>
    <x v="1"/>
    <n v="3.5"/>
    <n v="9"/>
    <s v="Auditory"/>
    <x v="1"/>
    <x v="1"/>
    <s v="Fair"/>
  </r>
  <r>
    <n v="6"/>
    <n v="16"/>
    <x v="1"/>
    <x v="2"/>
    <n v="3.9"/>
    <n v="16"/>
    <s v="Kinesthetic"/>
    <x v="2"/>
    <x v="0"/>
    <s v="Excellent"/>
  </r>
  <r>
    <n v="7"/>
    <n v="18"/>
    <x v="0"/>
    <x v="0"/>
    <n v="3.2"/>
    <n v="11"/>
    <s v="Visual"/>
    <x v="0"/>
    <x v="1"/>
    <s v="Good"/>
  </r>
  <r>
    <n v="8"/>
    <n v="17"/>
    <x v="1"/>
    <x v="1"/>
    <n v="3.6"/>
    <n v="8"/>
    <s v="Auditory"/>
    <x v="1"/>
    <x v="0"/>
    <s v="Fair"/>
  </r>
  <r>
    <n v="9"/>
    <n v="16"/>
    <x v="0"/>
    <x v="2"/>
    <n v="3.7"/>
    <n v="13"/>
    <s v="Kinesthetic"/>
    <x v="2"/>
    <x v="1"/>
    <s v="Excellent"/>
  </r>
  <r>
    <n v="10"/>
    <n v="18"/>
    <x v="1"/>
    <x v="0"/>
    <n v="3.8"/>
    <n v="12"/>
    <s v="Visual"/>
    <x v="0"/>
    <x v="0"/>
    <s v="Good"/>
  </r>
  <r>
    <n v="11"/>
    <n v="17"/>
    <x v="0"/>
    <x v="1"/>
    <n v="3.4"/>
    <n v="10"/>
    <s v="Auditory"/>
    <x v="1"/>
    <x v="1"/>
    <s v="Fair"/>
  </r>
  <r>
    <n v="12"/>
    <n v="16"/>
    <x v="1"/>
    <x v="2"/>
    <n v="3.6"/>
    <n v="15"/>
    <s v="Kinesthetic"/>
    <x v="2"/>
    <x v="0"/>
    <s v="Excellent"/>
  </r>
  <r>
    <n v="13"/>
    <n v="18"/>
    <x v="0"/>
    <x v="0"/>
    <n v="3.1"/>
    <n v="9"/>
    <s v="Visual"/>
    <x v="0"/>
    <x v="1"/>
    <s v="Good"/>
  </r>
  <r>
    <n v="14"/>
    <n v="17"/>
    <x v="1"/>
    <x v="1"/>
    <n v="3.9"/>
    <n v="8"/>
    <s v="Auditory"/>
    <x v="1"/>
    <x v="0"/>
    <s v="Fair"/>
  </r>
  <r>
    <n v="15"/>
    <n v="16"/>
    <x v="0"/>
    <x v="2"/>
    <n v="3.5"/>
    <n v="14"/>
    <s v="Kinesthetic"/>
    <x v="2"/>
    <x v="1"/>
    <s v="Excellent"/>
  </r>
  <r>
    <n v="16"/>
    <n v="18"/>
    <x v="1"/>
    <x v="0"/>
    <n v="3.6"/>
    <n v="11"/>
    <s v="Visual"/>
    <x v="0"/>
    <x v="0"/>
    <s v="Good"/>
  </r>
  <r>
    <n v="17"/>
    <n v="17"/>
    <x v="0"/>
    <x v="1"/>
    <n v="3.8"/>
    <n v="9"/>
    <s v="Auditory"/>
    <x v="1"/>
    <x v="1"/>
    <s v="Fair"/>
  </r>
  <r>
    <n v="18"/>
    <n v="16"/>
    <x v="1"/>
    <x v="2"/>
    <n v="3.4"/>
    <n v="15"/>
    <s v="Kinesthetic"/>
    <x v="2"/>
    <x v="0"/>
    <s v="Excellent"/>
  </r>
  <r>
    <n v="19"/>
    <n v="18"/>
    <x v="0"/>
    <x v="0"/>
    <n v="3.7"/>
    <n v="10"/>
    <s v="Visual"/>
    <x v="0"/>
    <x v="1"/>
    <s v="Good"/>
  </r>
  <r>
    <n v="20"/>
    <n v="17"/>
    <x v="1"/>
    <x v="1"/>
    <n v="3.5"/>
    <n v="12"/>
    <s v="Auditory"/>
    <x v="1"/>
    <x v="0"/>
    <s v="Fai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18"/>
    <s v="Female"/>
    <s v="12th"/>
    <n v="3.5"/>
    <n v="15"/>
    <x v="0"/>
    <n v="4"/>
    <s v="University"/>
    <s v="Good"/>
  </r>
  <r>
    <n v="2"/>
    <n v="17"/>
    <s v="Male"/>
    <s v="11th"/>
    <n v="3.2"/>
    <n v="10"/>
    <x v="1"/>
    <n v="3"/>
    <s v="College"/>
    <s v="Fair"/>
  </r>
  <r>
    <n v="3"/>
    <n v="16"/>
    <s v="Female"/>
    <s v="10th"/>
    <n v="3.8"/>
    <n v="12"/>
    <x v="2"/>
    <n v="5"/>
    <s v="Undecided"/>
    <s v="Excellent"/>
  </r>
  <r>
    <n v="4"/>
    <n v="18"/>
    <s v="Male"/>
    <s v="12th"/>
    <n v="3.7"/>
    <n v="14"/>
    <x v="0"/>
    <n v="4"/>
    <s v="University"/>
    <s v="Good"/>
  </r>
  <r>
    <n v="5"/>
    <n v="17"/>
    <s v="Female"/>
    <s v="11th"/>
    <n v="3.5"/>
    <n v="9"/>
    <x v="1"/>
    <n v="3"/>
    <s v="College"/>
    <s v="Fair"/>
  </r>
  <r>
    <n v="6"/>
    <n v="16"/>
    <s v="Male"/>
    <s v="10th"/>
    <n v="3.9"/>
    <n v="16"/>
    <x v="2"/>
    <n v="5"/>
    <s v="University"/>
    <s v="Excellent"/>
  </r>
  <r>
    <n v="7"/>
    <n v="18"/>
    <s v="Female"/>
    <s v="12th"/>
    <n v="3.2"/>
    <n v="11"/>
    <x v="0"/>
    <n v="4"/>
    <s v="College"/>
    <s v="Good"/>
  </r>
  <r>
    <n v="8"/>
    <n v="17"/>
    <s v="Male"/>
    <s v="11th"/>
    <n v="3.6"/>
    <n v="8"/>
    <x v="1"/>
    <n v="3"/>
    <s v="University"/>
    <s v="Fair"/>
  </r>
  <r>
    <n v="9"/>
    <n v="16"/>
    <s v="Female"/>
    <s v="10th"/>
    <n v="3.7"/>
    <n v="13"/>
    <x v="2"/>
    <n v="5"/>
    <s v="College"/>
    <s v="Excellent"/>
  </r>
  <r>
    <n v="10"/>
    <n v="18"/>
    <s v="Male"/>
    <s v="12th"/>
    <n v="3.8"/>
    <n v="12"/>
    <x v="0"/>
    <n v="4"/>
    <s v="University"/>
    <s v="Good"/>
  </r>
  <r>
    <n v="11"/>
    <n v="17"/>
    <s v="Female"/>
    <s v="11th"/>
    <n v="3.4"/>
    <n v="10"/>
    <x v="1"/>
    <n v="3"/>
    <s v="College"/>
    <s v="Fair"/>
  </r>
  <r>
    <n v="12"/>
    <n v="16"/>
    <s v="Male"/>
    <s v="10th"/>
    <n v="3.6"/>
    <n v="15"/>
    <x v="2"/>
    <n v="5"/>
    <s v="University"/>
    <s v="Excellent"/>
  </r>
  <r>
    <n v="13"/>
    <n v="18"/>
    <s v="Female"/>
    <s v="12th"/>
    <n v="3.1"/>
    <n v="9"/>
    <x v="0"/>
    <n v="4"/>
    <s v="College"/>
    <s v="Good"/>
  </r>
  <r>
    <n v="14"/>
    <n v="17"/>
    <s v="Male"/>
    <s v="11th"/>
    <n v="3.9"/>
    <n v="8"/>
    <x v="1"/>
    <n v="3"/>
    <s v="University"/>
    <s v="Fair"/>
  </r>
  <r>
    <n v="15"/>
    <n v="16"/>
    <s v="Female"/>
    <s v="10th"/>
    <n v="3.5"/>
    <n v="14"/>
    <x v="2"/>
    <n v="5"/>
    <s v="College"/>
    <s v="Excellent"/>
  </r>
  <r>
    <n v="16"/>
    <n v="18"/>
    <s v="Male"/>
    <s v="12th"/>
    <n v="3.6"/>
    <n v="11"/>
    <x v="0"/>
    <n v="4"/>
    <s v="University"/>
    <s v="Good"/>
  </r>
  <r>
    <n v="17"/>
    <n v="17"/>
    <s v="Female"/>
    <s v="11th"/>
    <n v="3.8"/>
    <n v="9"/>
    <x v="1"/>
    <n v="3"/>
    <s v="College"/>
    <s v="Fair"/>
  </r>
  <r>
    <n v="18"/>
    <n v="16"/>
    <s v="Male"/>
    <s v="10th"/>
    <n v="3.4"/>
    <n v="15"/>
    <x v="2"/>
    <n v="5"/>
    <s v="University"/>
    <s v="Excellent"/>
  </r>
  <r>
    <n v="19"/>
    <n v="18"/>
    <s v="Female"/>
    <s v="12th"/>
    <n v="3.7"/>
    <n v="10"/>
    <x v="0"/>
    <n v="4"/>
    <s v="College"/>
    <s v="Good"/>
  </r>
  <r>
    <n v="20"/>
    <n v="17"/>
    <s v="Male"/>
    <s v="11th"/>
    <n v="3.5"/>
    <n v="12"/>
    <x v="1"/>
    <n v="3"/>
    <s v="University"/>
    <s v="Fai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x v="0"/>
    <s v="12th"/>
    <n v="3.5"/>
    <n v="15"/>
    <x v="0"/>
    <n v="4"/>
    <x v="0"/>
    <s v="Good"/>
  </r>
  <r>
    <n v="2"/>
    <x v="1"/>
    <x v="1"/>
    <s v="11th"/>
    <n v="3.2"/>
    <n v="10"/>
    <x v="1"/>
    <n v="3"/>
    <x v="1"/>
    <s v="Fair"/>
  </r>
  <r>
    <n v="3"/>
    <x v="2"/>
    <x v="0"/>
    <s v="10th"/>
    <n v="3.8"/>
    <n v="12"/>
    <x v="2"/>
    <n v="5"/>
    <x v="2"/>
    <s v="Excellent"/>
  </r>
  <r>
    <n v="4"/>
    <x v="0"/>
    <x v="1"/>
    <s v="12th"/>
    <n v="3.7"/>
    <n v="14"/>
    <x v="0"/>
    <n v="4"/>
    <x v="0"/>
    <s v="Good"/>
  </r>
  <r>
    <n v="5"/>
    <x v="1"/>
    <x v="0"/>
    <s v="11th"/>
    <n v="3.5"/>
    <n v="9"/>
    <x v="1"/>
    <n v="3"/>
    <x v="1"/>
    <s v="Fair"/>
  </r>
  <r>
    <n v="6"/>
    <x v="2"/>
    <x v="1"/>
    <s v="10th"/>
    <n v="3.9"/>
    <n v="16"/>
    <x v="2"/>
    <n v="5"/>
    <x v="0"/>
    <s v="Excellent"/>
  </r>
  <r>
    <n v="7"/>
    <x v="0"/>
    <x v="0"/>
    <s v="12th"/>
    <n v="3.2"/>
    <n v="11"/>
    <x v="0"/>
    <n v="4"/>
    <x v="1"/>
    <s v="Good"/>
  </r>
  <r>
    <n v="8"/>
    <x v="1"/>
    <x v="1"/>
    <s v="11th"/>
    <n v="3.6"/>
    <n v="8"/>
    <x v="1"/>
    <n v="3"/>
    <x v="0"/>
    <s v="Fair"/>
  </r>
  <r>
    <n v="9"/>
    <x v="2"/>
    <x v="0"/>
    <s v="10th"/>
    <n v="3.7"/>
    <n v="13"/>
    <x v="2"/>
    <n v="5"/>
    <x v="1"/>
    <s v="Excellent"/>
  </r>
  <r>
    <n v="10"/>
    <x v="0"/>
    <x v="1"/>
    <s v="12th"/>
    <n v="3.8"/>
    <n v="12"/>
    <x v="0"/>
    <n v="4"/>
    <x v="0"/>
    <s v="Good"/>
  </r>
  <r>
    <n v="11"/>
    <x v="1"/>
    <x v="0"/>
    <s v="11th"/>
    <n v="3.4"/>
    <n v="10"/>
    <x v="1"/>
    <n v="3"/>
    <x v="1"/>
    <s v="Fair"/>
  </r>
  <r>
    <n v="12"/>
    <x v="2"/>
    <x v="1"/>
    <s v="10th"/>
    <n v="3.6"/>
    <n v="15"/>
    <x v="2"/>
    <n v="5"/>
    <x v="0"/>
    <s v="Excellent"/>
  </r>
  <r>
    <n v="13"/>
    <x v="0"/>
    <x v="0"/>
    <s v="12th"/>
    <n v="3.1"/>
    <n v="9"/>
    <x v="0"/>
    <n v="4"/>
    <x v="1"/>
    <s v="Good"/>
  </r>
  <r>
    <n v="14"/>
    <x v="1"/>
    <x v="1"/>
    <s v="11th"/>
    <n v="3.9"/>
    <n v="8"/>
    <x v="1"/>
    <n v="3"/>
    <x v="0"/>
    <s v="Fair"/>
  </r>
  <r>
    <n v="15"/>
    <x v="2"/>
    <x v="0"/>
    <s v="10th"/>
    <n v="3.5"/>
    <n v="14"/>
    <x v="2"/>
    <n v="5"/>
    <x v="1"/>
    <s v="Excellent"/>
  </r>
  <r>
    <n v="16"/>
    <x v="0"/>
    <x v="1"/>
    <s v="12th"/>
    <n v="3.6"/>
    <n v="11"/>
    <x v="0"/>
    <n v="4"/>
    <x v="0"/>
    <s v="Good"/>
  </r>
  <r>
    <n v="17"/>
    <x v="1"/>
    <x v="0"/>
    <s v="11th"/>
    <n v="3.8"/>
    <n v="9"/>
    <x v="1"/>
    <n v="3"/>
    <x v="1"/>
    <s v="Fair"/>
  </r>
  <r>
    <n v="18"/>
    <x v="2"/>
    <x v="1"/>
    <s v="10th"/>
    <n v="3.4"/>
    <n v="15"/>
    <x v="2"/>
    <n v="5"/>
    <x v="0"/>
    <s v="Excellent"/>
  </r>
  <r>
    <n v="19"/>
    <x v="0"/>
    <x v="0"/>
    <s v="12th"/>
    <n v="3.7"/>
    <n v="10"/>
    <x v="0"/>
    <n v="4"/>
    <x v="1"/>
    <s v="Good"/>
  </r>
  <r>
    <n v="20"/>
    <x v="1"/>
    <x v="1"/>
    <s v="11th"/>
    <n v="3.5"/>
    <n v="12"/>
    <x v="1"/>
    <n v="3"/>
    <x v="0"/>
    <s v="Fair"/>
  </r>
  <r>
    <m/>
    <x v="3"/>
    <x v="2"/>
    <m/>
    <m/>
    <m/>
    <x v="3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7758C-17B4-45AB-BF12-A82B72CE127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5:C16" firstHeaderRow="1" firstDataRow="1" firstDataCol="1"/>
  <pivotFields count="10">
    <pivotField showAll="0"/>
    <pivotField axis="axisRow" showAll="0">
      <items count="5">
        <item h="1" x="2"/>
        <item x="1"/>
        <item x="0"/>
        <item h="1" x="3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3">
    <field x="1"/>
    <field x="2"/>
    <field x="6"/>
  </rowFields>
  <rowItems count="11">
    <i>
      <x v="1"/>
    </i>
    <i r="1">
      <x/>
    </i>
    <i r="2">
      <x/>
    </i>
    <i r="1">
      <x v="1"/>
    </i>
    <i r="2">
      <x/>
    </i>
    <i>
      <x v="2"/>
    </i>
    <i r="1">
      <x/>
    </i>
    <i r="2">
      <x v="2"/>
    </i>
    <i r="1">
      <x v="1"/>
    </i>
    <i r="2">
      <x v="2"/>
    </i>
    <i t="grand">
      <x/>
    </i>
  </rowItems>
  <colItems count="1">
    <i/>
  </colItems>
  <dataFields count="1">
    <dataField name="Average of Study Hours" fld="5" subtotal="average" baseField="1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08E24-5D38-4B72-84E6-E892C3E0470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5:D29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GPA" fld="4" subtotal="average" baseField="8" baseItem="0"/>
  </dataFields>
  <formats count="1">
    <format dxfId="13">
      <pivotArea collapsedLevelsAreSubtotals="1" fieldPosition="0">
        <references count="1">
          <reference field="8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9E2B5-564B-4FF1-A507-B80E3BC43BC7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C60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atisfaction Level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E8BC-0787-4899-AEB8-2EEF7CD6C2BB}" name="PivotTable4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GPA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45BF9-2A42-4D13-8D3C-92966D952E2E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3" firstHeaderRow="1" firstDataRow="1" firstDataCol="1"/>
  <pivotFields count="10"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CC1CB-572C-4DD1-9ADD-FD6F8B322EA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C31" firstHeaderRow="1" firstDataRow="1" firstDataCol="1"/>
  <pivotFields count="10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PA" fld="4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A3187-4E63-4AA6-98A5-A93FBCE2A3A9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tisfaction Level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EC329-F3B0-4A98-BB3C-A1937EBFFBEE}" name="PivotTable3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0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tudy Hours" fld="5" subtotal="average" baseField="6" baseItem="0"/>
  </dataFields>
  <formats count="7">
    <format dxfId="6">
      <pivotArea collapsedLevelsAreSubtotals="1" fieldPosition="0">
        <references count="1">
          <reference field="6" count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demicFeedbackDatase" connectionId="1" xr16:uid="{D35DC510-AB84-46AD-BA9E-92A091CE6DD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D68A8899-3996-9DA2-D042-0CB431239C69}">
  <we:reference id="wa200002120" version="1.0.0.2" store="en-US" storeType="OMEX"/>
  <we:alternateReferences>
    <we:reference id="WA200002120" version="1.0.0.2" store="WA200002120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B040-4B8F-422B-A39B-6E61D29A2CEB}">
  <dimension ref="A1:P41"/>
  <sheetViews>
    <sheetView workbookViewId="0">
      <selection activeCell="F35" sqref="F35"/>
    </sheetView>
  </sheetViews>
  <sheetFormatPr defaultRowHeight="14.4" x14ac:dyDescent="0.3"/>
  <cols>
    <col min="1" max="1" width="12.88671875" bestFit="1" customWidth="1"/>
    <col min="2" max="2" width="8.33203125" customWidth="1"/>
    <col min="3" max="3" width="12.5546875" customWidth="1"/>
    <col min="4" max="4" width="13.44140625" customWidth="1"/>
    <col min="5" max="5" width="15.21875" customWidth="1"/>
    <col min="6" max="6" width="13.88671875" customWidth="1"/>
    <col min="7" max="7" width="17.44140625" bestFit="1" customWidth="1"/>
    <col min="8" max="8" width="18.6640625" customWidth="1"/>
    <col min="9" max="9" width="13.77734375" customWidth="1"/>
    <col min="10" max="10" width="11.6640625" customWidth="1"/>
    <col min="16" max="16" width="19.6640625" customWidth="1"/>
    <col min="19" max="19" width="19.44140625" customWidth="1"/>
    <col min="20" max="20" width="20.5546875" customWidth="1"/>
    <col min="25" max="25" width="10.44140625" customWidth="1"/>
    <col min="26" max="26" width="14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x14ac:dyDescent="0.3">
      <c r="A2" s="2">
        <v>1</v>
      </c>
      <c r="B2" s="2">
        <v>18</v>
      </c>
      <c r="C2" s="2" t="s">
        <v>10</v>
      </c>
      <c r="D2" s="2" t="s">
        <v>11</v>
      </c>
      <c r="E2" s="2">
        <v>3.5</v>
      </c>
      <c r="F2" s="2">
        <v>15</v>
      </c>
      <c r="G2" s="2" t="s">
        <v>12</v>
      </c>
      <c r="H2" s="2">
        <v>4</v>
      </c>
      <c r="I2" s="2" t="s">
        <v>13</v>
      </c>
      <c r="J2" s="2" t="s">
        <v>14</v>
      </c>
    </row>
    <row r="3" spans="1:16" x14ac:dyDescent="0.3">
      <c r="A3" s="2">
        <v>2</v>
      </c>
      <c r="B3" s="2">
        <v>17</v>
      </c>
      <c r="C3" s="2" t="s">
        <v>15</v>
      </c>
      <c r="D3" s="2" t="s">
        <v>16</v>
      </c>
      <c r="E3" s="2">
        <v>3.2</v>
      </c>
      <c r="F3" s="2">
        <v>10</v>
      </c>
      <c r="G3" s="2" t="s">
        <v>17</v>
      </c>
      <c r="H3" s="2">
        <v>3</v>
      </c>
      <c r="I3" s="2" t="s">
        <v>18</v>
      </c>
      <c r="J3" s="2" t="s">
        <v>19</v>
      </c>
    </row>
    <row r="4" spans="1:16" x14ac:dyDescent="0.3">
      <c r="A4" s="2">
        <v>3</v>
      </c>
      <c r="B4" s="2">
        <v>16</v>
      </c>
      <c r="C4" s="2" t="s">
        <v>10</v>
      </c>
      <c r="D4" s="2" t="s">
        <v>20</v>
      </c>
      <c r="E4" s="2">
        <v>3.8</v>
      </c>
      <c r="F4" s="2">
        <v>12</v>
      </c>
      <c r="G4" s="2" t="s">
        <v>21</v>
      </c>
      <c r="H4" s="2">
        <v>5</v>
      </c>
      <c r="I4" s="2" t="s">
        <v>22</v>
      </c>
      <c r="J4" s="2" t="s">
        <v>23</v>
      </c>
      <c r="P4" t="s">
        <v>98</v>
      </c>
    </row>
    <row r="5" spans="1:16" x14ac:dyDescent="0.3">
      <c r="A5" s="2">
        <v>4</v>
      </c>
      <c r="B5" s="2">
        <v>18</v>
      </c>
      <c r="C5" s="2" t="s">
        <v>15</v>
      </c>
      <c r="D5" s="2" t="s">
        <v>11</v>
      </c>
      <c r="E5" s="2">
        <v>3.7</v>
      </c>
      <c r="F5" s="2">
        <v>14</v>
      </c>
      <c r="G5" s="2" t="s">
        <v>12</v>
      </c>
      <c r="H5" s="2">
        <v>4</v>
      </c>
      <c r="I5" s="2" t="s">
        <v>13</v>
      </c>
      <c r="J5" s="2" t="s">
        <v>14</v>
      </c>
    </row>
    <row r="6" spans="1:16" x14ac:dyDescent="0.3">
      <c r="A6" s="2">
        <v>5</v>
      </c>
      <c r="B6" s="2">
        <v>17</v>
      </c>
      <c r="C6" s="2" t="s">
        <v>10</v>
      </c>
      <c r="D6" s="2" t="s">
        <v>16</v>
      </c>
      <c r="E6" s="2">
        <v>3.5</v>
      </c>
      <c r="F6" s="2">
        <v>9</v>
      </c>
      <c r="G6" s="2" t="s">
        <v>17</v>
      </c>
      <c r="H6" s="2">
        <v>3</v>
      </c>
      <c r="I6" s="2" t="s">
        <v>18</v>
      </c>
      <c r="J6" s="2" t="s">
        <v>19</v>
      </c>
    </row>
    <row r="7" spans="1:16" x14ac:dyDescent="0.3">
      <c r="A7" s="2">
        <v>6</v>
      </c>
      <c r="B7" s="2">
        <v>16</v>
      </c>
      <c r="C7" s="2" t="s">
        <v>15</v>
      </c>
      <c r="D7" s="2" t="s">
        <v>20</v>
      </c>
      <c r="E7" s="2">
        <v>3.9</v>
      </c>
      <c r="F7" s="2">
        <v>16</v>
      </c>
      <c r="G7" s="2" t="s">
        <v>21</v>
      </c>
      <c r="H7" s="2">
        <v>5</v>
      </c>
      <c r="I7" s="2" t="s">
        <v>13</v>
      </c>
      <c r="J7" s="2" t="s">
        <v>23</v>
      </c>
    </row>
    <row r="8" spans="1:16" ht="15" x14ac:dyDescent="0.3">
      <c r="A8" s="2">
        <v>7</v>
      </c>
      <c r="B8" s="2">
        <v>18</v>
      </c>
      <c r="C8" s="2" t="s">
        <v>10</v>
      </c>
      <c r="D8" s="2" t="s">
        <v>11</v>
      </c>
      <c r="E8" s="2">
        <v>3.2</v>
      </c>
      <c r="F8" s="2">
        <v>11</v>
      </c>
      <c r="G8" s="2" t="s">
        <v>12</v>
      </c>
      <c r="H8" s="2">
        <v>4</v>
      </c>
      <c r="I8" s="2" t="s">
        <v>18</v>
      </c>
      <c r="J8" s="2" t="s">
        <v>14</v>
      </c>
      <c r="O8" s="3" t="s">
        <v>24</v>
      </c>
    </row>
    <row r="9" spans="1:16" x14ac:dyDescent="0.3">
      <c r="A9" s="2">
        <v>8</v>
      </c>
      <c r="B9" s="2">
        <v>17</v>
      </c>
      <c r="C9" s="2" t="s">
        <v>15</v>
      </c>
      <c r="D9" s="2" t="s">
        <v>16</v>
      </c>
      <c r="E9" s="2">
        <v>3.6</v>
      </c>
      <c r="F9" s="2">
        <v>8</v>
      </c>
      <c r="G9" s="2" t="s">
        <v>17</v>
      </c>
      <c r="H9" s="2">
        <v>3</v>
      </c>
      <c r="I9" s="2" t="s">
        <v>13</v>
      </c>
      <c r="J9" s="2" t="s">
        <v>19</v>
      </c>
      <c r="O9" s="4"/>
    </row>
    <row r="10" spans="1:16" ht="15" x14ac:dyDescent="0.3">
      <c r="A10" s="2">
        <v>9</v>
      </c>
      <c r="B10" s="2">
        <v>16</v>
      </c>
      <c r="C10" s="2" t="s">
        <v>10</v>
      </c>
      <c r="D10" s="2" t="s">
        <v>20</v>
      </c>
      <c r="E10" s="2">
        <v>3.7</v>
      </c>
      <c r="F10" s="2">
        <v>13</v>
      </c>
      <c r="G10" s="2" t="s">
        <v>21</v>
      </c>
      <c r="H10" s="2">
        <v>5</v>
      </c>
      <c r="I10" s="2" t="s">
        <v>18</v>
      </c>
      <c r="J10" s="2" t="s">
        <v>23</v>
      </c>
      <c r="O10" s="5" t="s">
        <v>25</v>
      </c>
    </row>
    <row r="11" spans="1:16" ht="15" x14ac:dyDescent="0.3">
      <c r="A11" s="2">
        <v>10</v>
      </c>
      <c r="B11" s="2">
        <v>18</v>
      </c>
      <c r="C11" s="2" t="s">
        <v>15</v>
      </c>
      <c r="D11" s="2" t="s">
        <v>11</v>
      </c>
      <c r="E11" s="2">
        <v>3.8</v>
      </c>
      <c r="F11" s="2">
        <v>12</v>
      </c>
      <c r="G11" s="2" t="s">
        <v>12</v>
      </c>
      <c r="H11" s="2">
        <v>4</v>
      </c>
      <c r="I11" s="2" t="s">
        <v>13</v>
      </c>
      <c r="J11" s="2" t="s">
        <v>14</v>
      </c>
      <c r="O11" s="5" t="s">
        <v>26</v>
      </c>
    </row>
    <row r="12" spans="1:16" ht="15" x14ac:dyDescent="0.3">
      <c r="A12" s="2">
        <v>11</v>
      </c>
      <c r="B12" s="2">
        <v>17</v>
      </c>
      <c r="C12" s="2" t="s">
        <v>10</v>
      </c>
      <c r="D12" s="2" t="s">
        <v>16</v>
      </c>
      <c r="E12" s="2">
        <v>3.4</v>
      </c>
      <c r="F12" s="2">
        <v>10</v>
      </c>
      <c r="G12" s="2" t="s">
        <v>17</v>
      </c>
      <c r="H12" s="2">
        <v>3</v>
      </c>
      <c r="I12" s="2" t="s">
        <v>18</v>
      </c>
      <c r="J12" s="2" t="s">
        <v>19</v>
      </c>
      <c r="O12" s="5" t="s">
        <v>27</v>
      </c>
    </row>
    <row r="13" spans="1:16" ht="15" x14ac:dyDescent="0.3">
      <c r="A13" s="2">
        <v>12</v>
      </c>
      <c r="B13" s="2">
        <v>16</v>
      </c>
      <c r="C13" s="2" t="s">
        <v>15</v>
      </c>
      <c r="D13" s="2" t="s">
        <v>20</v>
      </c>
      <c r="E13" s="2">
        <v>3.6</v>
      </c>
      <c r="F13" s="2">
        <v>15</v>
      </c>
      <c r="G13" s="2" t="s">
        <v>21</v>
      </c>
      <c r="H13" s="2">
        <v>5</v>
      </c>
      <c r="I13" s="2" t="s">
        <v>13</v>
      </c>
      <c r="J13" s="2" t="s">
        <v>23</v>
      </c>
      <c r="O13" s="5" t="s">
        <v>28</v>
      </c>
    </row>
    <row r="14" spans="1:16" x14ac:dyDescent="0.3">
      <c r="A14" s="2">
        <v>13</v>
      </c>
      <c r="B14" s="2">
        <v>18</v>
      </c>
      <c r="C14" s="2" t="s">
        <v>10</v>
      </c>
      <c r="D14" s="2" t="s">
        <v>11</v>
      </c>
      <c r="E14" s="2">
        <v>3.1</v>
      </c>
      <c r="F14" s="2">
        <v>9</v>
      </c>
      <c r="G14" s="2" t="s">
        <v>12</v>
      </c>
      <c r="H14" s="2">
        <v>4</v>
      </c>
      <c r="I14" s="2" t="s">
        <v>18</v>
      </c>
      <c r="J14" s="2" t="s">
        <v>14</v>
      </c>
    </row>
    <row r="15" spans="1:16" ht="15" x14ac:dyDescent="0.3">
      <c r="A15" s="2">
        <v>14</v>
      </c>
      <c r="B15" s="2">
        <v>17</v>
      </c>
      <c r="C15" s="2" t="s">
        <v>15</v>
      </c>
      <c r="D15" s="2" t="s">
        <v>16</v>
      </c>
      <c r="E15" s="2">
        <v>3.9</v>
      </c>
      <c r="F15" s="2">
        <v>8</v>
      </c>
      <c r="G15" s="2" t="s">
        <v>17</v>
      </c>
      <c r="H15" s="2">
        <v>3</v>
      </c>
      <c r="I15" s="2" t="s">
        <v>13</v>
      </c>
      <c r="J15" s="2" t="s">
        <v>19</v>
      </c>
      <c r="O15" s="3" t="s">
        <v>29</v>
      </c>
    </row>
    <row r="16" spans="1:16" x14ac:dyDescent="0.3">
      <c r="A16" s="2">
        <v>15</v>
      </c>
      <c r="B16" s="2">
        <v>16</v>
      </c>
      <c r="C16" s="2" t="s">
        <v>10</v>
      </c>
      <c r="D16" s="2" t="s">
        <v>20</v>
      </c>
      <c r="E16" s="2">
        <v>3.5</v>
      </c>
      <c r="F16" s="2">
        <v>14</v>
      </c>
      <c r="G16" s="2" t="s">
        <v>21</v>
      </c>
      <c r="H16" s="2">
        <v>5</v>
      </c>
      <c r="I16" s="2" t="s">
        <v>18</v>
      </c>
      <c r="J16" s="2" t="s">
        <v>23</v>
      </c>
      <c r="O16" s="4"/>
    </row>
    <row r="17" spans="1:15" ht="15" x14ac:dyDescent="0.3">
      <c r="A17" s="2">
        <v>16</v>
      </c>
      <c r="B17" s="2">
        <v>18</v>
      </c>
      <c r="C17" s="2" t="s">
        <v>15</v>
      </c>
      <c r="D17" s="2" t="s">
        <v>11</v>
      </c>
      <c r="E17" s="2">
        <v>3.6</v>
      </c>
      <c r="F17" s="2">
        <v>11</v>
      </c>
      <c r="G17" s="2" t="s">
        <v>12</v>
      </c>
      <c r="H17" s="2">
        <v>4</v>
      </c>
      <c r="I17" s="2" t="s">
        <v>13</v>
      </c>
      <c r="J17" s="2" t="s">
        <v>14</v>
      </c>
      <c r="O17" s="5" t="s">
        <v>30</v>
      </c>
    </row>
    <row r="18" spans="1:15" ht="15" x14ac:dyDescent="0.3">
      <c r="A18" s="2">
        <v>17</v>
      </c>
      <c r="B18" s="2">
        <v>17</v>
      </c>
      <c r="C18" s="2" t="s">
        <v>10</v>
      </c>
      <c r="D18" s="2" t="s">
        <v>16</v>
      </c>
      <c r="E18" s="2">
        <v>3.8</v>
      </c>
      <c r="F18" s="2">
        <v>9</v>
      </c>
      <c r="G18" s="2" t="s">
        <v>17</v>
      </c>
      <c r="H18" s="2">
        <v>3</v>
      </c>
      <c r="I18" s="2" t="s">
        <v>18</v>
      </c>
      <c r="J18" s="2" t="s">
        <v>19</v>
      </c>
      <c r="O18" s="5" t="s">
        <v>31</v>
      </c>
    </row>
    <row r="19" spans="1:15" ht="15" x14ac:dyDescent="0.3">
      <c r="A19" s="2">
        <v>18</v>
      </c>
      <c r="B19" s="2">
        <v>16</v>
      </c>
      <c r="C19" s="2" t="s">
        <v>15</v>
      </c>
      <c r="D19" s="2" t="s">
        <v>20</v>
      </c>
      <c r="E19" s="2">
        <v>3.4</v>
      </c>
      <c r="F19" s="2">
        <v>15</v>
      </c>
      <c r="G19" s="2" t="s">
        <v>21</v>
      </c>
      <c r="H19" s="2">
        <v>5</v>
      </c>
      <c r="I19" s="2" t="s">
        <v>13</v>
      </c>
      <c r="J19" s="2" t="s">
        <v>23</v>
      </c>
      <c r="O19" s="5" t="s">
        <v>32</v>
      </c>
    </row>
    <row r="20" spans="1:15" x14ac:dyDescent="0.3">
      <c r="A20" s="2">
        <v>19</v>
      </c>
      <c r="B20" s="2">
        <v>18</v>
      </c>
      <c r="C20" s="2" t="s">
        <v>10</v>
      </c>
      <c r="D20" s="2" t="s">
        <v>11</v>
      </c>
      <c r="E20" s="2">
        <v>3.7</v>
      </c>
      <c r="F20" s="2">
        <v>10</v>
      </c>
      <c r="G20" s="2" t="s">
        <v>12</v>
      </c>
      <c r="H20" s="2">
        <v>4</v>
      </c>
      <c r="I20" s="2" t="s">
        <v>18</v>
      </c>
      <c r="J20" s="2" t="s">
        <v>14</v>
      </c>
    </row>
    <row r="21" spans="1:15" ht="15" x14ac:dyDescent="0.3">
      <c r="A21" s="2">
        <v>20</v>
      </c>
      <c r="B21" s="2">
        <v>17</v>
      </c>
      <c r="C21" s="2" t="s">
        <v>15</v>
      </c>
      <c r="D21" s="2" t="s">
        <v>16</v>
      </c>
      <c r="E21" s="2">
        <v>3.5</v>
      </c>
      <c r="F21" s="2">
        <v>12</v>
      </c>
      <c r="G21" s="2" t="s">
        <v>17</v>
      </c>
      <c r="H21" s="2">
        <v>3</v>
      </c>
      <c r="I21" s="2" t="s">
        <v>13</v>
      </c>
      <c r="J21" s="2" t="s">
        <v>19</v>
      </c>
      <c r="O21" s="3" t="s">
        <v>33</v>
      </c>
    </row>
    <row r="22" spans="1:15" x14ac:dyDescent="0.3">
      <c r="O22" s="4"/>
    </row>
    <row r="23" spans="1:15" ht="15" x14ac:dyDescent="0.3">
      <c r="O23" s="5" t="s">
        <v>34</v>
      </c>
    </row>
    <row r="24" spans="1:15" ht="15" x14ac:dyDescent="0.3">
      <c r="O24" s="5" t="s">
        <v>35</v>
      </c>
    </row>
    <row r="27" spans="1:15" ht="15" x14ac:dyDescent="0.3">
      <c r="O27" s="3" t="s">
        <v>37</v>
      </c>
    </row>
    <row r="28" spans="1:15" x14ac:dyDescent="0.3">
      <c r="O28" s="4"/>
    </row>
    <row r="29" spans="1:15" ht="15" x14ac:dyDescent="0.3">
      <c r="O29" s="5" t="s">
        <v>38</v>
      </c>
    </row>
    <row r="30" spans="1:15" ht="15" x14ac:dyDescent="0.3">
      <c r="O30" s="5" t="s">
        <v>39</v>
      </c>
    </row>
    <row r="31" spans="1:15" ht="15" x14ac:dyDescent="0.3">
      <c r="O31" s="5" t="s">
        <v>40</v>
      </c>
    </row>
    <row r="33" spans="15:15" ht="15" x14ac:dyDescent="0.3">
      <c r="O33" s="3" t="s">
        <v>41</v>
      </c>
    </row>
    <row r="34" spans="15:15" x14ac:dyDescent="0.3">
      <c r="O34" s="4"/>
    </row>
    <row r="35" spans="15:15" ht="15" x14ac:dyDescent="0.3">
      <c r="O35" s="5" t="s">
        <v>42</v>
      </c>
    </row>
    <row r="36" spans="15:15" ht="15" x14ac:dyDescent="0.3">
      <c r="O36" s="5" t="s">
        <v>43</v>
      </c>
    </row>
    <row r="38" spans="15:15" ht="15" x14ac:dyDescent="0.3">
      <c r="O38" s="3" t="s">
        <v>44</v>
      </c>
    </row>
    <row r="39" spans="15:15" x14ac:dyDescent="0.3">
      <c r="O39" s="4"/>
    </row>
    <row r="40" spans="15:15" ht="15" x14ac:dyDescent="0.3">
      <c r="O40" s="5" t="s">
        <v>45</v>
      </c>
    </row>
    <row r="41" spans="15:15" ht="15" x14ac:dyDescent="0.3">
      <c r="O41" s="5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4C11-E2BE-4042-871D-561C1F250B69}">
  <dimension ref="B1:D29"/>
  <sheetViews>
    <sheetView workbookViewId="0">
      <selection activeCell="S32" sqref="S32"/>
    </sheetView>
  </sheetViews>
  <sheetFormatPr defaultRowHeight="14.4" x14ac:dyDescent="0.3"/>
  <cols>
    <col min="2" max="2" width="13.88671875" bestFit="1" customWidth="1"/>
    <col min="3" max="3" width="21" bestFit="1" customWidth="1"/>
    <col min="4" max="4" width="14.21875" customWidth="1"/>
    <col min="12" max="12" width="12.5546875" bestFit="1" customWidth="1"/>
    <col min="13" max="13" width="17.88671875" bestFit="1" customWidth="1"/>
  </cols>
  <sheetData>
    <row r="1" spans="2:3" ht="15" x14ac:dyDescent="0.3">
      <c r="B1" s="3" t="s">
        <v>44</v>
      </c>
    </row>
    <row r="2" spans="2:3" x14ac:dyDescent="0.3">
      <c r="B2" s="4"/>
    </row>
    <row r="3" spans="2:3" ht="15" x14ac:dyDescent="0.3">
      <c r="B3" s="5" t="s">
        <v>45</v>
      </c>
    </row>
    <row r="5" spans="2:3" x14ac:dyDescent="0.3">
      <c r="B5" s="6" t="s">
        <v>48</v>
      </c>
      <c r="C5" t="s">
        <v>52</v>
      </c>
    </row>
    <row r="6" spans="2:3" x14ac:dyDescent="0.3">
      <c r="B6" s="7">
        <v>17</v>
      </c>
      <c r="C6">
        <v>9.4285714285714288</v>
      </c>
    </row>
    <row r="7" spans="2:3" x14ac:dyDescent="0.3">
      <c r="B7" s="28" t="s">
        <v>10</v>
      </c>
      <c r="C7">
        <v>9.3333333333333339</v>
      </c>
    </row>
    <row r="8" spans="2:3" x14ac:dyDescent="0.3">
      <c r="B8" s="29" t="s">
        <v>17</v>
      </c>
      <c r="C8">
        <v>9.3333333333333339</v>
      </c>
    </row>
    <row r="9" spans="2:3" x14ac:dyDescent="0.3">
      <c r="B9" s="28" t="s">
        <v>15</v>
      </c>
      <c r="C9">
        <v>9.5</v>
      </c>
    </row>
    <row r="10" spans="2:3" x14ac:dyDescent="0.3">
      <c r="B10" s="29" t="s">
        <v>17</v>
      </c>
      <c r="C10">
        <v>9.5</v>
      </c>
    </row>
    <row r="11" spans="2:3" x14ac:dyDescent="0.3">
      <c r="B11" s="7">
        <v>18</v>
      </c>
      <c r="C11">
        <v>11.714285714285714</v>
      </c>
    </row>
    <row r="12" spans="2:3" x14ac:dyDescent="0.3">
      <c r="B12" s="28" t="s">
        <v>10</v>
      </c>
      <c r="C12">
        <v>11.25</v>
      </c>
    </row>
    <row r="13" spans="2:3" x14ac:dyDescent="0.3">
      <c r="B13" s="29" t="s">
        <v>12</v>
      </c>
      <c r="C13">
        <v>11.25</v>
      </c>
    </row>
    <row r="14" spans="2:3" x14ac:dyDescent="0.3">
      <c r="B14" s="28" t="s">
        <v>15</v>
      </c>
      <c r="C14">
        <v>12.333333333333334</v>
      </c>
    </row>
    <row r="15" spans="2:3" x14ac:dyDescent="0.3">
      <c r="B15" s="29" t="s">
        <v>12</v>
      </c>
      <c r="C15">
        <v>12.333333333333334</v>
      </c>
    </row>
    <row r="16" spans="2:3" x14ac:dyDescent="0.3">
      <c r="B16" s="7" t="s">
        <v>49</v>
      </c>
      <c r="C16">
        <v>10.571428571428571</v>
      </c>
    </row>
    <row r="23" spans="2:4" ht="15" x14ac:dyDescent="0.3">
      <c r="B23" s="5" t="s">
        <v>46</v>
      </c>
    </row>
    <row r="25" spans="2:4" x14ac:dyDescent="0.3">
      <c r="C25" s="6" t="s">
        <v>48</v>
      </c>
      <c r="D25" t="s">
        <v>57</v>
      </c>
    </row>
    <row r="26" spans="2:4" x14ac:dyDescent="0.3">
      <c r="C26" s="7" t="s">
        <v>18</v>
      </c>
      <c r="D26" s="30">
        <v>3.4555555555555557</v>
      </c>
    </row>
    <row r="27" spans="2:4" x14ac:dyDescent="0.3">
      <c r="C27" s="7" t="s">
        <v>22</v>
      </c>
      <c r="D27" s="30">
        <v>3.8</v>
      </c>
    </row>
    <row r="28" spans="2:4" x14ac:dyDescent="0.3">
      <c r="C28" s="7" t="s">
        <v>13</v>
      </c>
      <c r="D28" s="30">
        <v>3.65</v>
      </c>
    </row>
    <row r="29" spans="2:4" x14ac:dyDescent="0.3">
      <c r="C29" s="7" t="s">
        <v>49</v>
      </c>
      <c r="D29">
        <v>3.5700000000000003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9330-782F-4E9D-8F86-0ABC2A5A162C}">
  <dimension ref="A1:L27"/>
  <sheetViews>
    <sheetView workbookViewId="0">
      <selection activeCell="R39" sqref="R39"/>
    </sheetView>
  </sheetViews>
  <sheetFormatPr defaultRowHeight="14.4" x14ac:dyDescent="0.3"/>
  <cols>
    <col min="3" max="3" width="2.6640625" customWidth="1"/>
    <col min="4" max="4" width="13.44140625" customWidth="1"/>
    <col min="5" max="5" width="37.6640625" customWidth="1"/>
    <col min="6" max="6" width="11" customWidth="1"/>
    <col min="9" max="9" width="19.88671875" customWidth="1"/>
    <col min="10" max="10" width="11.77734375" customWidth="1"/>
    <col min="11" max="11" width="13.77734375" customWidth="1"/>
    <col min="12" max="12" width="16.109375" customWidth="1"/>
  </cols>
  <sheetData>
    <row r="1" spans="1:9" ht="15" x14ac:dyDescent="0.3">
      <c r="A1" s="3" t="s">
        <v>41</v>
      </c>
    </row>
    <row r="2" spans="1:9" x14ac:dyDescent="0.3">
      <c r="A2" s="4"/>
    </row>
    <row r="3" spans="1:9" ht="21" x14ac:dyDescent="0.4">
      <c r="A3" s="5" t="s">
        <v>42</v>
      </c>
      <c r="I3" s="20">
        <f>CORREL('Data '!F2:F21,'Data '!E2:E21)</f>
        <v>0.14348503426085457</v>
      </c>
    </row>
    <row r="4" spans="1:9" ht="15" x14ac:dyDescent="0.35">
      <c r="A4" s="8" t="s">
        <v>77</v>
      </c>
    </row>
    <row r="7" spans="1:9" ht="15" x14ac:dyDescent="0.3">
      <c r="B7" s="5" t="s">
        <v>43</v>
      </c>
    </row>
    <row r="9" spans="1:9" x14ac:dyDescent="0.3">
      <c r="D9" t="s">
        <v>78</v>
      </c>
    </row>
    <row r="10" spans="1:9" ht="15" thickBot="1" x14ac:dyDescent="0.35"/>
    <row r="11" spans="1:9" x14ac:dyDescent="0.3">
      <c r="D11" s="27" t="s">
        <v>79</v>
      </c>
      <c r="E11" s="27"/>
    </row>
    <row r="12" spans="1:9" x14ac:dyDescent="0.3">
      <c r="D12" t="s">
        <v>80</v>
      </c>
      <c r="E12">
        <v>0.24158020105517408</v>
      </c>
    </row>
    <row r="13" spans="1:9" x14ac:dyDescent="0.3">
      <c r="D13" t="s">
        <v>81</v>
      </c>
      <c r="E13">
        <v>5.8360993541858329E-2</v>
      </c>
    </row>
    <row r="14" spans="1:9" x14ac:dyDescent="0.3">
      <c r="D14" t="s">
        <v>82</v>
      </c>
      <c r="E14">
        <v>-5.9343882265409376E-2</v>
      </c>
    </row>
    <row r="15" spans="1:9" x14ac:dyDescent="0.3">
      <c r="D15" t="s">
        <v>83</v>
      </c>
      <c r="E15">
        <v>0.24221186614145812</v>
      </c>
    </row>
    <row r="16" spans="1:9" ht="15" thickBot="1" x14ac:dyDescent="0.35">
      <c r="D16" s="25" t="s">
        <v>84</v>
      </c>
      <c r="E16" s="25">
        <v>19</v>
      </c>
    </row>
    <row r="18" spans="4:12" ht="15" thickBot="1" x14ac:dyDescent="0.35">
      <c r="D18" t="s">
        <v>65</v>
      </c>
    </row>
    <row r="19" spans="4:12" x14ac:dyDescent="0.3">
      <c r="D19" s="26"/>
      <c r="E19" s="26" t="s">
        <v>68</v>
      </c>
      <c r="F19" s="26" t="s">
        <v>67</v>
      </c>
      <c r="G19" s="26" t="s">
        <v>69</v>
      </c>
      <c r="H19" s="26" t="s">
        <v>70</v>
      </c>
      <c r="I19" s="26" t="s">
        <v>88</v>
      </c>
    </row>
    <row r="20" spans="4:12" x14ac:dyDescent="0.3">
      <c r="D20" t="s">
        <v>85</v>
      </c>
      <c r="E20">
        <v>2</v>
      </c>
      <c r="F20">
        <v>5.8176695667515599E-2</v>
      </c>
      <c r="G20">
        <v>2.9088347833757799E-2</v>
      </c>
      <c r="H20">
        <v>0.49582477481578396</v>
      </c>
      <c r="I20">
        <v>0.61812388194518941</v>
      </c>
    </row>
    <row r="21" spans="4:12" x14ac:dyDescent="0.3">
      <c r="D21" t="s">
        <v>86</v>
      </c>
      <c r="E21">
        <v>16</v>
      </c>
      <c r="F21">
        <v>0.93866540959564193</v>
      </c>
      <c r="G21">
        <v>5.8666588099727621E-2</v>
      </c>
    </row>
    <row r="22" spans="4:12" ht="15" thickBot="1" x14ac:dyDescent="0.35">
      <c r="D22" s="25" t="s">
        <v>75</v>
      </c>
      <c r="E22" s="25">
        <v>18</v>
      </c>
      <c r="F22" s="25">
        <v>0.99684210526315753</v>
      </c>
      <c r="G22" s="25"/>
      <c r="H22" s="25"/>
      <c r="I22" s="25"/>
    </row>
    <row r="23" spans="4:12" ht="15" thickBot="1" x14ac:dyDescent="0.35"/>
    <row r="24" spans="4:12" x14ac:dyDescent="0.3">
      <c r="D24" s="26"/>
      <c r="E24" s="26" t="s">
        <v>89</v>
      </c>
      <c r="F24" s="26" t="s">
        <v>83</v>
      </c>
      <c r="G24" s="26" t="s">
        <v>90</v>
      </c>
      <c r="H24" s="26" t="s">
        <v>71</v>
      </c>
      <c r="I24" s="26" t="s">
        <v>91</v>
      </c>
      <c r="J24" s="26" t="s">
        <v>92</v>
      </c>
      <c r="K24" s="26" t="s">
        <v>93</v>
      </c>
      <c r="L24" s="26" t="s">
        <v>94</v>
      </c>
    </row>
    <row r="25" spans="4:12" x14ac:dyDescent="0.3">
      <c r="D25" t="s">
        <v>87</v>
      </c>
      <c r="E25">
        <v>4.4258223339618672</v>
      </c>
      <c r="F25">
        <v>1.5406950886831619</v>
      </c>
      <c r="G25">
        <v>2.872614034062142</v>
      </c>
      <c r="H25">
        <v>1.1051151077244383E-2</v>
      </c>
      <c r="I25">
        <v>1.1596946509782708</v>
      </c>
      <c r="J25">
        <v>7.691950016945464</v>
      </c>
      <c r="K25">
        <v>1.1596946509782708</v>
      </c>
      <c r="L25">
        <v>7.691950016945464</v>
      </c>
    </row>
    <row r="26" spans="4:12" x14ac:dyDescent="0.3">
      <c r="D26">
        <v>15</v>
      </c>
      <c r="E26">
        <v>7.6052796983029696E-3</v>
      </c>
      <c r="F26">
        <v>2.6468975160901118E-2</v>
      </c>
      <c r="G26">
        <v>0.2873280756837604</v>
      </c>
      <c r="H26">
        <v>0.77754910810036626</v>
      </c>
      <c r="I26">
        <v>-4.8506441010247078E-2</v>
      </c>
      <c r="J26">
        <v>6.3717000406853019E-2</v>
      </c>
      <c r="K26">
        <v>-4.8506441010247078E-2</v>
      </c>
      <c r="L26">
        <v>6.3717000406853019E-2</v>
      </c>
    </row>
    <row r="27" spans="4:12" ht="15" thickBot="1" x14ac:dyDescent="0.35">
      <c r="D27" s="25">
        <v>18</v>
      </c>
      <c r="E27" s="25">
        <v>-5.5258747119212179E-2</v>
      </c>
      <c r="F27" s="25">
        <v>8.0406761502362922E-2</v>
      </c>
      <c r="G27" s="25">
        <v>-0.68724005402939015</v>
      </c>
      <c r="H27" s="25">
        <v>0.50177235200580339</v>
      </c>
      <c r="I27" s="25">
        <v>-0.22571346692129096</v>
      </c>
      <c r="J27" s="25">
        <v>0.11519597268286659</v>
      </c>
      <c r="K27" s="25">
        <v>-0.22571346692129096</v>
      </c>
      <c r="L27" s="25">
        <v>0.11519597268286659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E76B-2801-4D42-A4DA-AA5ECC4C8386}">
  <dimension ref="A1:S60"/>
  <sheetViews>
    <sheetView topLeftCell="A18" workbookViewId="0">
      <selection activeCell="N57" sqref="N57"/>
    </sheetView>
  </sheetViews>
  <sheetFormatPr defaultRowHeight="14.4" x14ac:dyDescent="0.3"/>
  <cols>
    <col min="1" max="1" width="16.33203125" customWidth="1"/>
    <col min="2" max="2" width="18" customWidth="1"/>
    <col min="3" max="3" width="27.21875" customWidth="1"/>
    <col min="6" max="6" width="10.5546875" customWidth="1"/>
    <col min="7" max="7" width="12.5546875" customWidth="1"/>
  </cols>
  <sheetData>
    <row r="1" spans="1:3" ht="15" x14ac:dyDescent="0.3">
      <c r="A1" s="3" t="s">
        <v>37</v>
      </c>
    </row>
    <row r="2" spans="1:3" x14ac:dyDescent="0.3">
      <c r="A2" s="4"/>
    </row>
    <row r="3" spans="1:3" ht="15" x14ac:dyDescent="0.3">
      <c r="A3" s="5" t="s">
        <v>38</v>
      </c>
    </row>
    <row r="4" spans="1:3" x14ac:dyDescent="0.3">
      <c r="A4" s="6" t="s">
        <v>48</v>
      </c>
      <c r="B4" t="s">
        <v>57</v>
      </c>
    </row>
    <row r="5" spans="1:3" x14ac:dyDescent="0.3">
      <c r="A5" s="7" t="s">
        <v>17</v>
      </c>
      <c r="B5">
        <v>3.5571428571428574</v>
      </c>
    </row>
    <row r="6" spans="1:3" x14ac:dyDescent="0.3">
      <c r="A6" s="7" t="s">
        <v>21</v>
      </c>
      <c r="B6">
        <v>3.65</v>
      </c>
    </row>
    <row r="7" spans="1:3" x14ac:dyDescent="0.3">
      <c r="A7" s="7" t="s">
        <v>12</v>
      </c>
      <c r="B7">
        <v>3.5142857142857147</v>
      </c>
    </row>
    <row r="8" spans="1:3" x14ac:dyDescent="0.3">
      <c r="A8" s="7" t="s">
        <v>49</v>
      </c>
      <c r="B8">
        <v>3.5700000000000003</v>
      </c>
    </row>
    <row r="10" spans="1:3" ht="15" x14ac:dyDescent="0.3">
      <c r="A10" s="5" t="s">
        <v>39</v>
      </c>
    </row>
    <row r="11" spans="1:3" x14ac:dyDescent="0.3">
      <c r="A11" s="12" t="s">
        <v>5</v>
      </c>
      <c r="B11" s="12" t="s">
        <v>1</v>
      </c>
      <c r="C11" s="12" t="s">
        <v>4</v>
      </c>
    </row>
    <row r="12" spans="1:3" x14ac:dyDescent="0.3">
      <c r="A12" s="12">
        <v>15</v>
      </c>
      <c r="B12" s="12">
        <v>18</v>
      </c>
      <c r="C12" s="12">
        <v>3.5</v>
      </c>
    </row>
    <row r="13" spans="1:3" x14ac:dyDescent="0.3">
      <c r="A13" s="12">
        <v>10</v>
      </c>
      <c r="B13" s="12">
        <v>17</v>
      </c>
      <c r="C13" s="12">
        <v>3.2</v>
      </c>
    </row>
    <row r="14" spans="1:3" x14ac:dyDescent="0.3">
      <c r="A14" s="12">
        <v>12</v>
      </c>
      <c r="B14" s="12">
        <v>16</v>
      </c>
      <c r="C14" s="12">
        <v>3.8</v>
      </c>
    </row>
    <row r="15" spans="1:3" x14ac:dyDescent="0.3">
      <c r="A15" s="12">
        <v>14</v>
      </c>
      <c r="B15" s="12">
        <v>18</v>
      </c>
      <c r="C15" s="12">
        <v>3.7</v>
      </c>
    </row>
    <row r="16" spans="1:3" x14ac:dyDescent="0.3">
      <c r="A16" s="12">
        <v>9</v>
      </c>
      <c r="B16" s="12">
        <v>17</v>
      </c>
      <c r="C16" s="12">
        <v>3.5</v>
      </c>
    </row>
    <row r="17" spans="1:10" x14ac:dyDescent="0.3">
      <c r="A17" s="12">
        <v>16</v>
      </c>
      <c r="B17" s="12">
        <v>16</v>
      </c>
      <c r="C17" s="12">
        <v>3.9</v>
      </c>
    </row>
    <row r="18" spans="1:10" x14ac:dyDescent="0.3">
      <c r="A18" s="12">
        <v>11</v>
      </c>
      <c r="B18" s="12">
        <v>18</v>
      </c>
      <c r="C18" s="12">
        <v>3.2</v>
      </c>
    </row>
    <row r="19" spans="1:10" x14ac:dyDescent="0.3">
      <c r="A19" s="12">
        <v>8</v>
      </c>
      <c r="B19" s="12">
        <v>17</v>
      </c>
      <c r="C19" s="12">
        <v>3.6</v>
      </c>
    </row>
    <row r="20" spans="1:10" x14ac:dyDescent="0.3">
      <c r="A20" s="12">
        <v>13</v>
      </c>
      <c r="B20" s="12">
        <v>16</v>
      </c>
      <c r="C20" s="12">
        <v>3.7</v>
      </c>
    </row>
    <row r="21" spans="1:10" x14ac:dyDescent="0.3">
      <c r="A21" s="12">
        <v>12</v>
      </c>
      <c r="B21" s="12">
        <v>18</v>
      </c>
      <c r="C21" s="12">
        <v>3.8</v>
      </c>
    </row>
    <row r="22" spans="1:10" x14ac:dyDescent="0.3">
      <c r="A22" s="12">
        <v>10</v>
      </c>
      <c r="B22" s="12">
        <v>17</v>
      </c>
      <c r="C22" s="12">
        <v>3.4</v>
      </c>
    </row>
    <row r="23" spans="1:10" ht="23.4" x14ac:dyDescent="0.45">
      <c r="A23" s="12">
        <v>15</v>
      </c>
      <c r="B23" s="12">
        <v>16</v>
      </c>
      <c r="C23" s="12">
        <v>3.6</v>
      </c>
      <c r="J23" s="18"/>
    </row>
    <row r="24" spans="1:10" x14ac:dyDescent="0.3">
      <c r="A24" s="12">
        <v>9</v>
      </c>
      <c r="B24" s="12">
        <v>18</v>
      </c>
      <c r="C24" s="12">
        <v>3.1</v>
      </c>
    </row>
    <row r="25" spans="1:10" x14ac:dyDescent="0.3">
      <c r="A25" s="12">
        <v>8</v>
      </c>
      <c r="B25" s="12">
        <v>17</v>
      </c>
      <c r="C25" s="12">
        <v>3.9</v>
      </c>
    </row>
    <row r="26" spans="1:10" x14ac:dyDescent="0.3">
      <c r="A26" s="12">
        <v>14</v>
      </c>
      <c r="B26" s="12">
        <v>16</v>
      </c>
      <c r="C26" s="12">
        <v>3.5</v>
      </c>
    </row>
    <row r="27" spans="1:10" x14ac:dyDescent="0.3">
      <c r="A27" s="12">
        <v>11</v>
      </c>
      <c r="B27" s="12">
        <v>18</v>
      </c>
      <c r="C27" s="12">
        <v>3.6</v>
      </c>
    </row>
    <row r="28" spans="1:10" x14ac:dyDescent="0.3">
      <c r="A28" s="12">
        <v>9</v>
      </c>
      <c r="B28" s="12">
        <v>17</v>
      </c>
      <c r="C28" s="12">
        <v>3.8</v>
      </c>
    </row>
    <row r="29" spans="1:10" x14ac:dyDescent="0.3">
      <c r="A29" s="12">
        <v>15</v>
      </c>
      <c r="B29" s="12">
        <v>16</v>
      </c>
      <c r="C29" s="12">
        <v>3.4</v>
      </c>
    </row>
    <row r="30" spans="1:10" x14ac:dyDescent="0.3">
      <c r="A30" s="12">
        <v>10</v>
      </c>
      <c r="B30" s="12">
        <v>18</v>
      </c>
      <c r="C30" s="12">
        <v>3.7</v>
      </c>
    </row>
    <row r="31" spans="1:10" x14ac:dyDescent="0.3">
      <c r="A31" s="12">
        <v>12</v>
      </c>
      <c r="B31" s="12">
        <v>17</v>
      </c>
      <c r="C31" s="12">
        <v>3.5</v>
      </c>
    </row>
    <row r="33" spans="1:19" ht="15" x14ac:dyDescent="0.3">
      <c r="A33" s="5" t="s">
        <v>43</v>
      </c>
    </row>
    <row r="34" spans="1:19" ht="15" x14ac:dyDescent="0.35">
      <c r="A34" s="10" t="s">
        <v>95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t="s">
        <v>78</v>
      </c>
    </row>
    <row r="37" spans="1:19" x14ac:dyDescent="0.3">
      <c r="A37" s="19" t="s">
        <v>79</v>
      </c>
      <c r="B37" s="19"/>
    </row>
    <row r="38" spans="1:19" x14ac:dyDescent="0.3">
      <c r="A38" s="1" t="s">
        <v>80</v>
      </c>
      <c r="B38" s="1">
        <v>0.24158020105517408</v>
      </c>
    </row>
    <row r="39" spans="1:19" x14ac:dyDescent="0.3">
      <c r="A39" s="1" t="s">
        <v>81</v>
      </c>
      <c r="B39" s="1">
        <v>5.8360993541858329E-2</v>
      </c>
    </row>
    <row r="40" spans="1:19" x14ac:dyDescent="0.3">
      <c r="A40" s="1" t="s">
        <v>82</v>
      </c>
      <c r="B40" s="1">
        <v>-5.9343882265409376E-2</v>
      </c>
    </row>
    <row r="41" spans="1:19" x14ac:dyDescent="0.3">
      <c r="A41" s="1" t="s">
        <v>83</v>
      </c>
      <c r="B41" s="1">
        <v>0.24221186614145812</v>
      </c>
    </row>
    <row r="42" spans="1:19" x14ac:dyDescent="0.3">
      <c r="A42" s="1" t="s">
        <v>84</v>
      </c>
      <c r="B42" s="1">
        <v>19</v>
      </c>
    </row>
    <row r="44" spans="1:19" x14ac:dyDescent="0.3">
      <c r="A44" s="1" t="s">
        <v>65</v>
      </c>
      <c r="B44" s="1"/>
      <c r="C44" s="1"/>
      <c r="D44" s="1"/>
      <c r="E44" s="1"/>
      <c r="F44" s="1"/>
      <c r="G44" s="1"/>
    </row>
    <row r="45" spans="1:19" x14ac:dyDescent="0.3">
      <c r="A45" s="9"/>
      <c r="B45" s="9" t="s">
        <v>68</v>
      </c>
      <c r="C45" s="9" t="s">
        <v>67</v>
      </c>
      <c r="D45" s="9" t="s">
        <v>69</v>
      </c>
      <c r="E45" s="9" t="s">
        <v>70</v>
      </c>
      <c r="F45" s="9" t="s">
        <v>88</v>
      </c>
      <c r="G45" s="1"/>
    </row>
    <row r="46" spans="1:19" x14ac:dyDescent="0.3">
      <c r="A46" s="1" t="s">
        <v>85</v>
      </c>
      <c r="B46" s="1">
        <v>2</v>
      </c>
      <c r="C46" s="1">
        <v>5.8176695667515599E-2</v>
      </c>
      <c r="D46" s="1">
        <v>2.9088347833757799E-2</v>
      </c>
      <c r="E46" s="1">
        <v>0.49582477481578396</v>
      </c>
      <c r="F46" s="1">
        <v>0.61812388194518941</v>
      </c>
      <c r="G46" s="1"/>
    </row>
    <row r="47" spans="1:19" x14ac:dyDescent="0.3">
      <c r="A47" s="1" t="s">
        <v>86</v>
      </c>
      <c r="B47" s="1">
        <v>16</v>
      </c>
      <c r="C47" s="1">
        <v>0.93866540959564193</v>
      </c>
      <c r="D47" s="1">
        <v>5.8666588099727621E-2</v>
      </c>
      <c r="E47" s="1"/>
      <c r="F47" s="1"/>
      <c r="G47" s="1"/>
    </row>
    <row r="48" spans="1:19" x14ac:dyDescent="0.3">
      <c r="A48" s="1" t="s">
        <v>75</v>
      </c>
      <c r="B48" s="1">
        <v>18</v>
      </c>
      <c r="C48" s="1">
        <v>0.99684210526315753</v>
      </c>
      <c r="D48" s="1"/>
      <c r="E48" s="1"/>
      <c r="F48" s="1"/>
      <c r="G48" s="1"/>
    </row>
    <row r="50" spans="1:9" x14ac:dyDescent="0.3">
      <c r="A50" s="9"/>
      <c r="B50" s="9" t="s">
        <v>89</v>
      </c>
      <c r="C50" s="9" t="s">
        <v>83</v>
      </c>
      <c r="D50" s="9" t="s">
        <v>90</v>
      </c>
      <c r="E50" s="9" t="s">
        <v>71</v>
      </c>
      <c r="F50" s="9" t="s">
        <v>91</v>
      </c>
      <c r="G50" s="9" t="s">
        <v>92</v>
      </c>
      <c r="H50" s="9" t="s">
        <v>93</v>
      </c>
      <c r="I50" s="9" t="s">
        <v>94</v>
      </c>
    </row>
    <row r="51" spans="1:9" x14ac:dyDescent="0.3">
      <c r="A51" s="1" t="s">
        <v>87</v>
      </c>
      <c r="B51" s="1">
        <v>4.4258223339618672</v>
      </c>
      <c r="C51" s="1">
        <v>1.5406950886831619</v>
      </c>
      <c r="D51" s="1">
        <v>2.872614034062142</v>
      </c>
      <c r="E51" s="1">
        <v>1.1051151077244383E-2</v>
      </c>
      <c r="F51" s="1">
        <v>1.1596946509782708</v>
      </c>
      <c r="G51" s="1">
        <v>7.691950016945464</v>
      </c>
      <c r="H51" s="1">
        <v>1.1596946509782708</v>
      </c>
      <c r="I51" s="1">
        <v>7.691950016945464</v>
      </c>
    </row>
    <row r="52" spans="1:9" x14ac:dyDescent="0.3">
      <c r="A52" s="1">
        <v>15</v>
      </c>
      <c r="B52" s="1">
        <v>7.6052796983029696E-3</v>
      </c>
      <c r="C52" s="1">
        <v>2.6468975160901118E-2</v>
      </c>
      <c r="D52" s="1">
        <v>0.2873280756837604</v>
      </c>
      <c r="E52" s="1">
        <v>0.77754910810036626</v>
      </c>
      <c r="F52" s="1">
        <v>-4.8506441010247078E-2</v>
      </c>
      <c r="G52" s="1">
        <v>6.3717000406853019E-2</v>
      </c>
      <c r="H52" s="1">
        <v>-4.8506441010247078E-2</v>
      </c>
      <c r="I52" s="1">
        <v>6.3717000406853019E-2</v>
      </c>
    </row>
    <row r="53" spans="1:9" x14ac:dyDescent="0.3">
      <c r="A53" s="1">
        <v>18</v>
      </c>
      <c r="B53" s="1">
        <v>-5.5258747119212179E-2</v>
      </c>
      <c r="C53" s="1">
        <v>8.0406761502362922E-2</v>
      </c>
      <c r="D53" s="1">
        <v>-0.68724005402939015</v>
      </c>
      <c r="E53" s="1">
        <v>0.50177235200580339</v>
      </c>
      <c r="F53" s="1">
        <v>-0.22571346692129096</v>
      </c>
      <c r="G53" s="1">
        <v>0.11519597268286659</v>
      </c>
      <c r="H53" s="1">
        <v>-0.22571346692129096</v>
      </c>
      <c r="I53" s="1">
        <v>0.11519597268286659</v>
      </c>
    </row>
    <row r="55" spans="1:9" ht="15" x14ac:dyDescent="0.3">
      <c r="A55" s="5" t="s">
        <v>40</v>
      </c>
    </row>
    <row r="57" spans="1:9" x14ac:dyDescent="0.3">
      <c r="B57" s="6" t="s">
        <v>48</v>
      </c>
      <c r="C57" t="s">
        <v>53</v>
      </c>
    </row>
    <row r="58" spans="1:9" x14ac:dyDescent="0.3">
      <c r="B58" s="7" t="s">
        <v>10</v>
      </c>
      <c r="C58">
        <v>4</v>
      </c>
    </row>
    <row r="59" spans="1:9" x14ac:dyDescent="0.3">
      <c r="B59" s="7" t="s">
        <v>15</v>
      </c>
      <c r="C59">
        <v>3.9</v>
      </c>
    </row>
    <row r="60" spans="1:9" x14ac:dyDescent="0.3">
      <c r="B60" s="7" t="s">
        <v>49</v>
      </c>
      <c r="C60">
        <v>3.95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FE4F-E9F2-40F8-9EBF-C905FD804FA0}">
  <dimension ref="A1:J35"/>
  <sheetViews>
    <sheetView workbookViewId="0">
      <selection activeCell="O27" sqref="O27"/>
    </sheetView>
  </sheetViews>
  <sheetFormatPr defaultRowHeight="14.4" x14ac:dyDescent="0.3"/>
  <cols>
    <col min="2" max="2" width="29.109375" customWidth="1"/>
  </cols>
  <sheetData>
    <row r="1" spans="1:10" ht="15" x14ac:dyDescent="0.3">
      <c r="A1" s="3" t="s">
        <v>33</v>
      </c>
    </row>
    <row r="2" spans="1:10" x14ac:dyDescent="0.3">
      <c r="A2" s="4"/>
      <c r="I2" t="s">
        <v>54</v>
      </c>
      <c r="J2" t="s">
        <v>55</v>
      </c>
    </row>
    <row r="3" spans="1:10" ht="18" x14ac:dyDescent="0.35">
      <c r="A3" s="5" t="s">
        <v>34</v>
      </c>
      <c r="I3" s="21">
        <f>COUNTIF('Data '!I10:I21, "University")</f>
        <v>6</v>
      </c>
      <c r="J3" s="21">
        <f>COUNTIF('Data '!I10:I21, "college")</f>
        <v>6</v>
      </c>
    </row>
    <row r="5" spans="1:10" ht="15" x14ac:dyDescent="0.3">
      <c r="A5" s="5"/>
    </row>
    <row r="7" spans="1:10" ht="15" x14ac:dyDescent="0.3">
      <c r="A7" s="5" t="s">
        <v>35</v>
      </c>
    </row>
    <row r="9" spans="1:10" x14ac:dyDescent="0.3">
      <c r="A9" s="6" t="s">
        <v>48</v>
      </c>
      <c r="B9" t="s">
        <v>56</v>
      </c>
    </row>
    <row r="10" spans="1:10" x14ac:dyDescent="0.3">
      <c r="A10" s="7" t="s">
        <v>18</v>
      </c>
      <c r="B10">
        <v>9</v>
      </c>
    </row>
    <row r="11" spans="1:10" x14ac:dyDescent="0.3">
      <c r="A11" s="7" t="s">
        <v>22</v>
      </c>
      <c r="B11">
        <v>1</v>
      </c>
    </row>
    <row r="12" spans="1:10" x14ac:dyDescent="0.3">
      <c r="A12" s="7" t="s">
        <v>13</v>
      </c>
      <c r="B12">
        <v>10</v>
      </c>
    </row>
    <row r="13" spans="1:10" x14ac:dyDescent="0.3">
      <c r="A13" s="7" t="s">
        <v>49</v>
      </c>
      <c r="B13">
        <v>20</v>
      </c>
    </row>
    <row r="15" spans="1:10" ht="15" x14ac:dyDescent="0.3">
      <c r="A15" s="5" t="s">
        <v>36</v>
      </c>
    </row>
    <row r="16" spans="1:10" x14ac:dyDescent="0.3">
      <c r="A16" s="1" t="str">
        <f ca="1">TRIM(MID(SUBSTITUTE('Data '!J2, " ", REPT(" ", LEN('Data '!J2))), (COLUMN(OFFSET('Data '!$A$1, 0, 0, 1, LEN('Data '!J2)-LEN(SUBSTITUTE('Data '!J2, " ", "")) + 1))-1) * LEN('Data '!J2) / LEN(SUBSTITUTE('Data '!J2, " ", "")) + 1, LEN('Data '!J2) / LEN(SUBSTITUTE('Data '!J2, " ", ""))))</f>
        <v>G</v>
      </c>
      <c r="B16" s="1">
        <f ca="1">COUNTIF('Data '!$L$2:$L$51, B16)</f>
        <v>0</v>
      </c>
    </row>
    <row r="17" spans="1:2" x14ac:dyDescent="0.3">
      <c r="A17" s="1" t="str">
        <f ca="1">TRIM(MID(SUBSTITUTE('Data '!J3, " ", REPT(" ", LEN('Data '!J3))), (COLUMN(OFFSET('Data '!$A$1, 0, 0, 1, LEN('Data '!J3)-LEN(SUBSTITUTE('Data '!J3, " ", "")) + 1))-1) * LEN('Data '!J3) / LEN(SUBSTITUTE('Data '!J3, " ", "")) + 1, LEN('Data '!J3) / LEN(SUBSTITUTE('Data '!J3, " ", ""))))</f>
        <v>F</v>
      </c>
      <c r="B17" s="1">
        <f ca="1">COUNTIF('Data '!$L$2:$L$51, B17)</f>
        <v>0</v>
      </c>
    </row>
    <row r="18" spans="1:2" x14ac:dyDescent="0.3">
      <c r="A18" s="1" t="str">
        <f ca="1">TRIM(MID(SUBSTITUTE('Data '!J4, " ", REPT(" ", LEN('Data '!J4))), (COLUMN(OFFSET('Data '!$A$1, 0, 0, 1, LEN('Data '!J4)-LEN(SUBSTITUTE('Data '!J4, " ", "")) + 1))-1) * LEN('Data '!J4) / LEN(SUBSTITUTE('Data '!J4, " ", "")) + 1, LEN('Data '!J4) / LEN(SUBSTITUTE('Data '!J4, " ", ""))))</f>
        <v>E</v>
      </c>
      <c r="B18" s="1">
        <f ca="1">COUNTIF('Data '!$L$2:$L$51, B18)</f>
        <v>0</v>
      </c>
    </row>
    <row r="19" spans="1:2" x14ac:dyDescent="0.3">
      <c r="A19" s="1" t="str">
        <f ca="1">TRIM(MID(SUBSTITUTE('Data '!J5, " ", REPT(" ", LEN('Data '!J5))), (COLUMN(OFFSET('Data '!$A$1, 0, 0, 1, LEN('Data '!J5)-LEN(SUBSTITUTE('Data '!J5, " ", "")) + 1))-1) * LEN('Data '!J5) / LEN(SUBSTITUTE('Data '!J5, " ", "")) + 1, LEN('Data '!J5) / LEN(SUBSTITUTE('Data '!J5, " ", ""))))</f>
        <v>G</v>
      </c>
      <c r="B19" s="1">
        <f ca="1">COUNTIF('Data '!$L$2:$L$51, B19)</f>
        <v>0</v>
      </c>
    </row>
    <row r="20" spans="1:2" x14ac:dyDescent="0.3">
      <c r="A20" s="1" t="str">
        <f ca="1">TRIM(MID(SUBSTITUTE('Data '!J6, " ", REPT(" ", LEN('Data '!J6))), (COLUMN(OFFSET('Data '!$A$1, 0, 0, 1, LEN('Data '!J6)-LEN(SUBSTITUTE('Data '!J6, " ", "")) + 1))-1) * LEN('Data '!J6) / LEN(SUBSTITUTE('Data '!J6, " ", "")) + 1, LEN('Data '!J6) / LEN(SUBSTITUTE('Data '!J6, " ", ""))))</f>
        <v>F</v>
      </c>
      <c r="B20" s="1">
        <f ca="1">COUNTIF('Data '!$L$2:$L$51, B20)</f>
        <v>0</v>
      </c>
    </row>
    <row r="21" spans="1:2" x14ac:dyDescent="0.3">
      <c r="A21" s="1" t="str">
        <f ca="1">TRIM(MID(SUBSTITUTE('Data '!J7, " ", REPT(" ", LEN('Data '!J7))), (COLUMN(OFFSET('Data '!$A$1, 0, 0, 1, LEN('Data '!J7)-LEN(SUBSTITUTE('Data '!J7, " ", "")) + 1))-1) * LEN('Data '!J7) / LEN(SUBSTITUTE('Data '!J7, " ", "")) + 1, LEN('Data '!J7) / LEN(SUBSTITUTE('Data '!J7, " ", ""))))</f>
        <v>E</v>
      </c>
      <c r="B21" s="1">
        <f ca="1">COUNTIF('Data '!$L$2:$L$51, B21)</f>
        <v>0</v>
      </c>
    </row>
    <row r="22" spans="1:2" x14ac:dyDescent="0.3">
      <c r="A22" s="1" t="str">
        <f ca="1">TRIM(MID(SUBSTITUTE('Data '!J8, " ", REPT(" ", LEN('Data '!J8))), (COLUMN(OFFSET('Data '!$A$1, 0, 0, 1, LEN('Data '!J8)-LEN(SUBSTITUTE('Data '!J8, " ", "")) + 1))-1) * LEN('Data '!J8) / LEN(SUBSTITUTE('Data '!J8, " ", "")) + 1, LEN('Data '!J8) / LEN(SUBSTITUTE('Data '!J8, " ", ""))))</f>
        <v>G</v>
      </c>
      <c r="B22" s="1">
        <f ca="1">COUNTIF('Data '!$L$2:$L$51, B22)</f>
        <v>0</v>
      </c>
    </row>
    <row r="23" spans="1:2" x14ac:dyDescent="0.3">
      <c r="A23" s="1" t="str">
        <f ca="1">TRIM(MID(SUBSTITUTE('Data '!J9, " ", REPT(" ", LEN('Data '!J9))), (COLUMN(OFFSET('Data '!$A$1, 0, 0, 1, LEN('Data '!J9)-LEN(SUBSTITUTE('Data '!J9, " ", "")) + 1))-1) * LEN('Data '!J9) / LEN(SUBSTITUTE('Data '!J9, " ", "")) + 1, LEN('Data '!J9) / LEN(SUBSTITUTE('Data '!J9, " ", ""))))</f>
        <v>F</v>
      </c>
      <c r="B23" s="1">
        <f ca="1">COUNTIF('Data '!$L$2:$L$51, B23)</f>
        <v>0</v>
      </c>
    </row>
    <row r="24" spans="1:2" x14ac:dyDescent="0.3">
      <c r="A24" s="1" t="str">
        <f ca="1">TRIM(MID(SUBSTITUTE('Data '!J10, " ", REPT(" ", LEN('Data '!J10))), (COLUMN(OFFSET('Data '!$A$1, 0, 0, 1, LEN('Data '!J10)-LEN(SUBSTITUTE('Data '!J10, " ", "")) + 1))-1) * LEN('Data '!J10) / LEN(SUBSTITUTE('Data '!J10, " ", "")) + 1, LEN('Data '!J10) / LEN(SUBSTITUTE('Data '!J10, " ", ""))))</f>
        <v>E</v>
      </c>
      <c r="B24" s="1">
        <f ca="1">COUNTIF('Data '!$L$2:$L$51, B24)</f>
        <v>0</v>
      </c>
    </row>
    <row r="25" spans="1:2" x14ac:dyDescent="0.3">
      <c r="A25" s="1" t="str">
        <f ca="1">TRIM(MID(SUBSTITUTE('Data '!J11, " ", REPT(" ", LEN('Data '!J11))), (COLUMN(OFFSET('Data '!$A$1, 0, 0, 1, LEN('Data '!J11)-LEN(SUBSTITUTE('Data '!J11, " ", "")) + 1))-1) * LEN('Data '!J11) / LEN(SUBSTITUTE('Data '!J11, " ", "")) + 1, LEN('Data '!J11) / LEN(SUBSTITUTE('Data '!J11, " ", ""))))</f>
        <v>G</v>
      </c>
      <c r="B25" s="1">
        <f ca="1">COUNTIF('Data '!$L$2:$L$51, B25)</f>
        <v>0</v>
      </c>
    </row>
    <row r="26" spans="1:2" x14ac:dyDescent="0.3">
      <c r="A26" s="1" t="str">
        <f ca="1">TRIM(MID(SUBSTITUTE('Data '!J12, " ", REPT(" ", LEN('Data '!J12))), (COLUMN(OFFSET('Data '!$A$1, 0, 0, 1, LEN('Data '!J12)-LEN(SUBSTITUTE('Data '!J12, " ", "")) + 1))-1) * LEN('Data '!J12) / LEN(SUBSTITUTE('Data '!J12, " ", "")) + 1, LEN('Data '!J12) / LEN(SUBSTITUTE('Data '!J12, " ", ""))))</f>
        <v>F</v>
      </c>
      <c r="B26" s="1">
        <f ca="1">COUNTIF('Data '!$L$2:$L$51, B26)</f>
        <v>0</v>
      </c>
    </row>
    <row r="27" spans="1:2" x14ac:dyDescent="0.3">
      <c r="A27" s="1" t="str">
        <f ca="1">TRIM(MID(SUBSTITUTE('Data '!J13, " ", REPT(" ", LEN('Data '!J13))), (COLUMN(OFFSET('Data '!$A$1, 0, 0, 1, LEN('Data '!J13)-LEN(SUBSTITUTE('Data '!J13, " ", "")) + 1))-1) * LEN('Data '!J13) / LEN(SUBSTITUTE('Data '!J13, " ", "")) + 1, LEN('Data '!J13) / LEN(SUBSTITUTE('Data '!J13, " ", ""))))</f>
        <v>E</v>
      </c>
      <c r="B27" s="1">
        <f ca="1">COUNTIF('Data '!$L$2:$L$51, B27)</f>
        <v>0</v>
      </c>
    </row>
    <row r="28" spans="1:2" x14ac:dyDescent="0.3">
      <c r="A28" s="1" t="str">
        <f ca="1">TRIM(MID(SUBSTITUTE('Data '!J14, " ", REPT(" ", LEN('Data '!J14))), (COLUMN(OFFSET('Data '!$A$1, 0, 0, 1, LEN('Data '!J14)-LEN(SUBSTITUTE('Data '!J14, " ", "")) + 1))-1) * LEN('Data '!J14) / LEN(SUBSTITUTE('Data '!J14, " ", "")) + 1, LEN('Data '!J14) / LEN(SUBSTITUTE('Data '!J14, " ", ""))))</f>
        <v>G</v>
      </c>
      <c r="B28" s="1">
        <f ca="1">COUNTIF('Data '!$L$2:$L$51, B28)</f>
        <v>0</v>
      </c>
    </row>
    <row r="29" spans="1:2" x14ac:dyDescent="0.3">
      <c r="A29" s="1" t="str">
        <f ca="1">TRIM(MID(SUBSTITUTE('Data '!J15, " ", REPT(" ", LEN('Data '!J15))), (COLUMN(OFFSET('Data '!$A$1, 0, 0, 1, LEN('Data '!J15)-LEN(SUBSTITUTE('Data '!J15, " ", "")) + 1))-1) * LEN('Data '!J15) / LEN(SUBSTITUTE('Data '!J15, " ", "")) + 1, LEN('Data '!J15) / LEN(SUBSTITUTE('Data '!J15, " ", ""))))</f>
        <v>F</v>
      </c>
      <c r="B29" s="1">
        <f ca="1">COUNTIF('Data '!$L$2:$L$51, B29)</f>
        <v>0</v>
      </c>
    </row>
    <row r="30" spans="1:2" x14ac:dyDescent="0.3">
      <c r="A30" s="1" t="str">
        <f ca="1">TRIM(MID(SUBSTITUTE('Data '!J16, " ", REPT(" ", LEN('Data '!J16))), (COLUMN(OFFSET('Data '!$A$1, 0, 0, 1, LEN('Data '!J16)-LEN(SUBSTITUTE('Data '!J16, " ", "")) + 1))-1) * LEN('Data '!J16) / LEN(SUBSTITUTE('Data '!J16, " ", "")) + 1, LEN('Data '!J16) / LEN(SUBSTITUTE('Data '!J16, " ", ""))))</f>
        <v>E</v>
      </c>
      <c r="B30" s="1">
        <f ca="1">COUNTIF('Data '!$L$2:$L$51, B30)</f>
        <v>0</v>
      </c>
    </row>
    <row r="31" spans="1:2" x14ac:dyDescent="0.3">
      <c r="A31" s="1" t="str">
        <f ca="1">TRIM(MID(SUBSTITUTE('Data '!J17, " ", REPT(" ", LEN('Data '!J17))), (COLUMN(OFFSET('Data '!$A$1, 0, 0, 1, LEN('Data '!J17)-LEN(SUBSTITUTE('Data '!J17, " ", "")) + 1))-1) * LEN('Data '!J17) / LEN(SUBSTITUTE('Data '!J17, " ", "")) + 1, LEN('Data '!J17) / LEN(SUBSTITUTE('Data '!J17, " ", ""))))</f>
        <v>G</v>
      </c>
      <c r="B31" s="1">
        <f ca="1">COUNTIF('Data '!$L$2:$L$51, B31)</f>
        <v>0</v>
      </c>
    </row>
    <row r="32" spans="1:2" x14ac:dyDescent="0.3">
      <c r="A32" s="1" t="str">
        <f ca="1">TRIM(MID(SUBSTITUTE('Data '!J18, " ", REPT(" ", LEN('Data '!J18))), (COLUMN(OFFSET('Data '!$A$1, 0, 0, 1, LEN('Data '!J18)-LEN(SUBSTITUTE('Data '!J18, " ", "")) + 1))-1) * LEN('Data '!J18) / LEN(SUBSTITUTE('Data '!J18, " ", "")) + 1, LEN('Data '!J18) / LEN(SUBSTITUTE('Data '!J18, " ", ""))))</f>
        <v>F</v>
      </c>
      <c r="B32" s="1">
        <f ca="1">COUNTIF('Data '!$L$2:$L$51, B32)</f>
        <v>0</v>
      </c>
    </row>
    <row r="33" spans="1:2" x14ac:dyDescent="0.3">
      <c r="A33" s="1" t="str">
        <f ca="1">TRIM(MID(SUBSTITUTE('Data '!J19, " ", REPT(" ", LEN('Data '!J19))), (COLUMN(OFFSET('Data '!$A$1, 0, 0, 1, LEN('Data '!J19)-LEN(SUBSTITUTE('Data '!J19, " ", "")) + 1))-1) * LEN('Data '!J19) / LEN(SUBSTITUTE('Data '!J19, " ", "")) + 1, LEN('Data '!J19) / LEN(SUBSTITUTE('Data '!J19, " ", ""))))</f>
        <v>E</v>
      </c>
      <c r="B33" s="1">
        <f ca="1">COUNTIF('Data '!$L$2:$L$51, B33)</f>
        <v>0</v>
      </c>
    </row>
    <row r="34" spans="1:2" x14ac:dyDescent="0.3">
      <c r="A34" s="1" t="str">
        <f ca="1">TRIM(MID(SUBSTITUTE('Data '!J20, " ", REPT(" ", LEN('Data '!J20))), (COLUMN(OFFSET('Data '!$A$1, 0, 0, 1, LEN('Data '!J20)-LEN(SUBSTITUTE('Data '!J20, " ", "")) + 1))-1) * LEN('Data '!J20) / LEN(SUBSTITUTE('Data '!J20, " ", "")) + 1, LEN('Data '!J20) / LEN(SUBSTITUTE('Data '!J20, " ", ""))))</f>
        <v>G</v>
      </c>
      <c r="B34" s="1">
        <f ca="1">COUNTIF('Data '!$L$2:$L$51, B34)</f>
        <v>0</v>
      </c>
    </row>
    <row r="35" spans="1:2" x14ac:dyDescent="0.3">
      <c r="A35" s="1" t="str">
        <f ca="1">TRIM(MID(SUBSTITUTE('Data '!J21, " ", REPT(" ", LEN('Data '!J21))), (COLUMN(OFFSET('Data '!$A$1, 0, 0, 1, LEN('Data '!J21)-LEN(SUBSTITUTE('Data '!J21, " ", "")) + 1))-1) * LEN('Data '!J21) / LEN(SUBSTITUTE('Data '!J21, " ", "")) + 1, LEN('Data '!J21) / LEN(SUBSTITUTE('Data '!J21, " ", ""))))</f>
        <v>F</v>
      </c>
      <c r="B35" s="1">
        <f ca="1">COUNTIF('Data '!$L$2:$L$51, B35)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F9E3-C363-4DC4-B047-776558BFA7FB}">
  <dimension ref="A2:L56"/>
  <sheetViews>
    <sheetView workbookViewId="0">
      <selection activeCell="N20" sqref="N20"/>
    </sheetView>
  </sheetViews>
  <sheetFormatPr defaultRowHeight="14.4" x14ac:dyDescent="0.3"/>
  <cols>
    <col min="1" max="1" width="20.21875" style="12" customWidth="1"/>
    <col min="2" max="2" width="8.88671875" style="12"/>
    <col min="3" max="3" width="20.109375" style="12" customWidth="1"/>
    <col min="4" max="4" width="8.88671875" style="12"/>
    <col min="5" max="5" width="14.109375" style="12" customWidth="1"/>
    <col min="6" max="6" width="15.77734375" style="12" customWidth="1"/>
    <col min="7" max="16" width="8.88671875" style="12"/>
    <col min="17" max="17" width="14.77734375" style="12" customWidth="1"/>
    <col min="18" max="16384" width="8.88671875" style="12"/>
  </cols>
  <sheetData>
    <row r="2" spans="1:10" x14ac:dyDescent="0.3">
      <c r="A2" s="13"/>
    </row>
    <row r="3" spans="1:10" ht="15" x14ac:dyDescent="0.3">
      <c r="C3" s="11" t="s">
        <v>24</v>
      </c>
    </row>
    <row r="5" spans="1:10" ht="18" x14ac:dyDescent="0.35">
      <c r="C5" s="14" t="s">
        <v>27</v>
      </c>
      <c r="G5" s="22">
        <f>CORREL('Data '!B2:B21, 'Data '!F2:F21)</f>
        <v>-0.36774441241358363</v>
      </c>
    </row>
    <row r="8" spans="1:10" ht="18" x14ac:dyDescent="0.35">
      <c r="C8" s="14" t="s">
        <v>28</v>
      </c>
      <c r="I8" s="22">
        <f>AVERAGEIF('Data '!C2:C21, "Male", 'Data '!E2:E21)</f>
        <v>3.62</v>
      </c>
      <c r="J8" s="12" t="s">
        <v>50</v>
      </c>
    </row>
    <row r="9" spans="1:10" ht="18" x14ac:dyDescent="0.35">
      <c r="I9" s="22">
        <f>AVERAGEIF('Data '!C2:C21, "Female", 'Data '!E2:E21)</f>
        <v>3.5200000000000005</v>
      </c>
      <c r="J9" s="12" t="s">
        <v>51</v>
      </c>
    </row>
    <row r="11" spans="1:10" ht="15" x14ac:dyDescent="0.3">
      <c r="A11" s="14"/>
    </row>
    <row r="13" spans="1:10" ht="15" x14ac:dyDescent="0.3">
      <c r="C13" s="14" t="s">
        <v>25</v>
      </c>
    </row>
    <row r="25" spans="2:3" ht="15" x14ac:dyDescent="0.3">
      <c r="C25" s="14" t="s">
        <v>26</v>
      </c>
    </row>
    <row r="27" spans="2:3" x14ac:dyDescent="0.3">
      <c r="B27" s="16" t="s">
        <v>48</v>
      </c>
      <c r="C27" s="12" t="s">
        <v>47</v>
      </c>
    </row>
    <row r="28" spans="2:3" x14ac:dyDescent="0.3">
      <c r="B28" s="12" t="s">
        <v>20</v>
      </c>
      <c r="C28" s="12">
        <v>21.9</v>
      </c>
    </row>
    <row r="29" spans="2:3" x14ac:dyDescent="0.3">
      <c r="B29" s="12" t="s">
        <v>16</v>
      </c>
      <c r="C29" s="12">
        <v>24.900000000000002</v>
      </c>
    </row>
    <row r="30" spans="2:3" x14ac:dyDescent="0.3">
      <c r="B30" s="12" t="s">
        <v>11</v>
      </c>
      <c r="C30" s="12">
        <v>24.6</v>
      </c>
    </row>
    <row r="31" spans="2:3" x14ac:dyDescent="0.3">
      <c r="B31" s="12" t="s">
        <v>49</v>
      </c>
      <c r="C31" s="12">
        <v>71.400000000000006</v>
      </c>
    </row>
    <row r="33" spans="1:12" ht="15" x14ac:dyDescent="0.35">
      <c r="D33" s="24" t="s">
        <v>76</v>
      </c>
    </row>
    <row r="36" spans="1:12" x14ac:dyDescent="0.3">
      <c r="A36" s="2" t="s">
        <v>20</v>
      </c>
      <c r="B36" s="2" t="s">
        <v>16</v>
      </c>
      <c r="C36" s="2" t="s">
        <v>11</v>
      </c>
    </row>
    <row r="37" spans="1:12" x14ac:dyDescent="0.3">
      <c r="A37" s="23">
        <f>IF('Data '!$D2="10th",'Data '!$F2,0)</f>
        <v>0</v>
      </c>
      <c r="B37" s="23">
        <f>IF('Data '!$D2="11th",'Data '!$F2,0)</f>
        <v>0</v>
      </c>
      <c r="C37" s="23">
        <f>IF('Data '!$D2="12th",'Data '!$F2,0)</f>
        <v>15</v>
      </c>
      <c r="F37" s="2" t="s">
        <v>58</v>
      </c>
      <c r="G37" s="2"/>
      <c r="H37" s="2"/>
      <c r="I37" s="2"/>
      <c r="J37" s="2"/>
    </row>
    <row r="38" spans="1:12" x14ac:dyDescent="0.3">
      <c r="A38" s="23">
        <f>IF('Data '!$D3="10th",'Data '!$F3,0)</f>
        <v>0</v>
      </c>
      <c r="B38" s="23">
        <f>IF('Data '!$D3="11th",'Data '!$F3,0)</f>
        <v>10</v>
      </c>
      <c r="C38" s="23">
        <f>IF('Data '!$D3="12th",'Data '!$F3,0)</f>
        <v>0</v>
      </c>
      <c r="F38" s="2"/>
      <c r="G38" s="2"/>
      <c r="H38" s="2"/>
      <c r="I38" s="2"/>
      <c r="J38" s="2"/>
    </row>
    <row r="39" spans="1:12" x14ac:dyDescent="0.3">
      <c r="A39" s="23">
        <f>IF('Data '!$D4="10th",'Data '!$F4,0)</f>
        <v>12</v>
      </c>
      <c r="B39" s="23">
        <f>IF('Data '!$D4="11th",'Data '!$F4,0)</f>
        <v>0</v>
      </c>
      <c r="C39" s="23">
        <f>IF('Data '!$D4="12th",'Data '!$F4,0)</f>
        <v>0</v>
      </c>
      <c r="F39" s="2" t="s">
        <v>59</v>
      </c>
      <c r="G39" s="2"/>
      <c r="H39" s="2"/>
      <c r="I39" s="2"/>
      <c r="J39" s="2"/>
    </row>
    <row r="40" spans="1:12" x14ac:dyDescent="0.3">
      <c r="A40" s="23">
        <f>IF('Data '!$D5="10th",'Data '!$F5,0)</f>
        <v>0</v>
      </c>
      <c r="B40" s="23">
        <f>IF('Data '!$D5="11th",'Data '!$F5,0)</f>
        <v>0</v>
      </c>
      <c r="C40" s="23">
        <f>IF('Data '!$D5="12th",'Data '!$F5,0)</f>
        <v>14</v>
      </c>
      <c r="F40" s="9" t="s">
        <v>60</v>
      </c>
      <c r="G40" s="9" t="s">
        <v>61</v>
      </c>
      <c r="H40" s="9" t="s">
        <v>62</v>
      </c>
      <c r="I40" s="9" t="s">
        <v>63</v>
      </c>
      <c r="J40" s="9" t="s">
        <v>64</v>
      </c>
    </row>
    <row r="41" spans="1:12" x14ac:dyDescent="0.3">
      <c r="A41" s="23">
        <f>IF('Data '!$D6="10th",'Data '!$F6,0)</f>
        <v>0</v>
      </c>
      <c r="B41" s="23">
        <f>IF('Data '!$D6="11th",'Data '!$F6,0)</f>
        <v>9</v>
      </c>
      <c r="C41" s="23">
        <f>IF('Data '!$D6="12th",'Data '!$F6,0)</f>
        <v>0</v>
      </c>
      <c r="F41" s="2">
        <v>0</v>
      </c>
      <c r="G41" s="2">
        <v>19</v>
      </c>
      <c r="H41" s="2">
        <v>85</v>
      </c>
      <c r="I41" s="2">
        <v>4.4736842105263159</v>
      </c>
      <c r="J41" s="2">
        <v>46.37426900584795</v>
      </c>
    </row>
    <row r="42" spans="1:12" x14ac:dyDescent="0.3">
      <c r="A42" s="23">
        <f>IF('Data '!$D7="10th",'Data '!$F7,0)</f>
        <v>16</v>
      </c>
      <c r="B42" s="23">
        <f>IF('Data '!$D7="11th",'Data '!$F7,0)</f>
        <v>0</v>
      </c>
      <c r="C42" s="23">
        <f>IF('Data '!$D7="12th",'Data '!$F7,0)</f>
        <v>0</v>
      </c>
      <c r="F42" s="2">
        <v>0</v>
      </c>
      <c r="G42" s="2">
        <v>19</v>
      </c>
      <c r="H42" s="2">
        <v>66</v>
      </c>
      <c r="I42" s="2">
        <v>3.4736842105263159</v>
      </c>
      <c r="J42" s="2">
        <v>22.485380116959064</v>
      </c>
    </row>
    <row r="43" spans="1:12" x14ac:dyDescent="0.3">
      <c r="A43" s="23">
        <f>IF('Data '!$D8="10th",'Data '!$F8,0)</f>
        <v>0</v>
      </c>
      <c r="B43" s="23">
        <f>IF('Data '!$D8="11th",'Data '!$F8,0)</f>
        <v>0</v>
      </c>
      <c r="C43" s="23">
        <f>IF('Data '!$D8="12th",'Data '!$F8,0)</f>
        <v>11</v>
      </c>
      <c r="F43" s="2">
        <v>15</v>
      </c>
      <c r="G43" s="2">
        <v>19</v>
      </c>
      <c r="H43" s="2">
        <v>67</v>
      </c>
      <c r="I43" s="2">
        <v>3.5263157894736841</v>
      </c>
      <c r="J43" s="2">
        <v>29.263157894736839</v>
      </c>
    </row>
    <row r="44" spans="1:12" x14ac:dyDescent="0.3">
      <c r="A44" s="23">
        <f>IF('Data '!$D9="10th",'Data '!$F9,0)</f>
        <v>0</v>
      </c>
      <c r="B44" s="23">
        <f>IF('Data '!$D9="11th",'Data '!$F9,0)</f>
        <v>8</v>
      </c>
      <c r="C44" s="23">
        <f>IF('Data '!$D9="12th",'Data '!$F9,0)</f>
        <v>0</v>
      </c>
    </row>
    <row r="45" spans="1:12" x14ac:dyDescent="0.3">
      <c r="A45" s="23">
        <f>IF('Data '!$D10="10th",'Data '!$F10,0)</f>
        <v>13</v>
      </c>
      <c r="B45" s="23">
        <f>IF('Data '!$D10="11th",'Data '!$F10,0)</f>
        <v>0</v>
      </c>
      <c r="C45" s="23">
        <f>IF('Data '!$D10="12th",'Data '!$F10,0)</f>
        <v>0</v>
      </c>
    </row>
    <row r="46" spans="1:12" x14ac:dyDescent="0.3">
      <c r="A46" s="23">
        <f>IF('Data '!$D11="10th",'Data '!$F11,0)</f>
        <v>0</v>
      </c>
      <c r="B46" s="23">
        <f>IF('Data '!$D11="11th",'Data '!$F11,0)</f>
        <v>0</v>
      </c>
      <c r="C46" s="23">
        <f>IF('Data '!$D11="12th",'Data '!$F11,0)</f>
        <v>12</v>
      </c>
      <c r="F46" s="2" t="s">
        <v>65</v>
      </c>
      <c r="G46" s="2"/>
      <c r="H46" s="2"/>
      <c r="I46" s="2"/>
      <c r="J46" s="2"/>
      <c r="K46" s="2"/>
      <c r="L46" s="2"/>
    </row>
    <row r="47" spans="1:12" x14ac:dyDescent="0.3">
      <c r="A47" s="23">
        <f>IF('Data '!$D12="10th",'Data '!$F12,0)</f>
        <v>0</v>
      </c>
      <c r="B47" s="23">
        <f>IF('Data '!$D12="11th",'Data '!$F12,0)</f>
        <v>10</v>
      </c>
      <c r="C47" s="23">
        <f>IF('Data '!$D12="12th",'Data '!$F12,0)</f>
        <v>0</v>
      </c>
      <c r="F47" s="9" t="s">
        <v>66</v>
      </c>
      <c r="G47" s="9" t="s">
        <v>67</v>
      </c>
      <c r="H47" s="9" t="s">
        <v>68</v>
      </c>
      <c r="I47" s="9" t="s">
        <v>69</v>
      </c>
      <c r="J47" s="9" t="s">
        <v>70</v>
      </c>
      <c r="K47" s="9" t="s">
        <v>71</v>
      </c>
      <c r="L47" s="9" t="s">
        <v>72</v>
      </c>
    </row>
    <row r="48" spans="1:12" x14ac:dyDescent="0.3">
      <c r="A48" s="23">
        <f>IF('Data '!$D13="10th",'Data '!$F13,0)</f>
        <v>15</v>
      </c>
      <c r="B48" s="23">
        <f>IF('Data '!$D13="11th",'Data '!$F13,0)</f>
        <v>0</v>
      </c>
      <c r="C48" s="23">
        <f>IF('Data '!$D13="12th",'Data '!$F13,0)</f>
        <v>0</v>
      </c>
      <c r="F48" s="2" t="s">
        <v>73</v>
      </c>
      <c r="G48" s="2">
        <v>12.035087719297735</v>
      </c>
      <c r="H48" s="2">
        <v>2</v>
      </c>
      <c r="I48" s="2">
        <v>6.0175438596488675</v>
      </c>
      <c r="J48" s="2">
        <v>0.18397997496870308</v>
      </c>
      <c r="K48" s="2">
        <v>0.83247175845043153</v>
      </c>
      <c r="L48" s="2">
        <v>3.1682459672513383</v>
      </c>
    </row>
    <row r="49" spans="1:12" x14ac:dyDescent="0.3">
      <c r="A49" s="23">
        <f>IF('Data '!$D14="10th",'Data '!$F14,0)</f>
        <v>0</v>
      </c>
      <c r="B49" s="23">
        <f>IF('Data '!$D14="11th",'Data '!$F14,0)</f>
        <v>0</v>
      </c>
      <c r="C49" s="23">
        <f>IF('Data '!$D14="12th",'Data '!$F14,0)</f>
        <v>9</v>
      </c>
      <c r="F49" s="2" t="s">
        <v>74</v>
      </c>
      <c r="G49" s="2">
        <v>1766.2105263157896</v>
      </c>
      <c r="H49" s="2">
        <v>54</v>
      </c>
      <c r="I49" s="2">
        <v>32.707602339181285</v>
      </c>
      <c r="J49" s="2"/>
      <c r="K49" s="2"/>
      <c r="L49" s="2"/>
    </row>
    <row r="50" spans="1:12" x14ac:dyDescent="0.3">
      <c r="A50" s="23">
        <f>IF('Data '!$D15="10th",'Data '!$F15,0)</f>
        <v>0</v>
      </c>
      <c r="B50" s="23">
        <f>IF('Data '!$D15="11th",'Data '!$F15,0)</f>
        <v>8</v>
      </c>
      <c r="C50" s="23">
        <f>IF('Data '!$D15="12th",'Data '!$F15,0)</f>
        <v>0</v>
      </c>
      <c r="F50" s="2"/>
      <c r="G50" s="2"/>
      <c r="H50" s="2"/>
      <c r="I50" s="2"/>
      <c r="J50" s="2"/>
      <c r="K50" s="2"/>
      <c r="L50" s="2"/>
    </row>
    <row r="51" spans="1:12" x14ac:dyDescent="0.3">
      <c r="A51" s="23">
        <f>IF('Data '!$D16="10th",'Data '!$F16,0)</f>
        <v>14</v>
      </c>
      <c r="B51" s="23">
        <f>IF('Data '!$D16="11th",'Data '!$F16,0)</f>
        <v>0</v>
      </c>
      <c r="C51" s="23">
        <f>IF('Data '!$D16="12th",'Data '!$F16,0)</f>
        <v>0</v>
      </c>
      <c r="F51" s="2" t="s">
        <v>75</v>
      </c>
      <c r="G51" s="2">
        <v>1778.2456140350873</v>
      </c>
      <c r="H51" s="2">
        <v>56</v>
      </c>
      <c r="I51" s="2"/>
      <c r="J51" s="2"/>
      <c r="K51" s="2"/>
      <c r="L51" s="2"/>
    </row>
    <row r="52" spans="1:12" x14ac:dyDescent="0.3">
      <c r="A52" s="23">
        <f>IF('Data '!$D17="10th",'Data '!$F17,0)</f>
        <v>0</v>
      </c>
      <c r="B52" s="23">
        <f>IF('Data '!$D17="11th",'Data '!$F17,0)</f>
        <v>0</v>
      </c>
      <c r="C52" s="23">
        <f>IF('Data '!$D17="12th",'Data '!$F17,0)</f>
        <v>11</v>
      </c>
    </row>
    <row r="53" spans="1:12" x14ac:dyDescent="0.3">
      <c r="A53" s="23">
        <f>IF('Data '!$D18="10th",'Data '!$F18,0)</f>
        <v>0</v>
      </c>
      <c r="B53" s="23">
        <f>IF('Data '!$D18="11th",'Data '!$F18,0)</f>
        <v>9</v>
      </c>
      <c r="C53" s="23">
        <f>IF('Data '!$D18="12th",'Data '!$F18,0)</f>
        <v>0</v>
      </c>
    </row>
    <row r="54" spans="1:12" x14ac:dyDescent="0.3">
      <c r="A54" s="23">
        <f>IF('Data '!$D19="10th",'Data '!$F19,0)</f>
        <v>15</v>
      </c>
      <c r="B54" s="23">
        <f>IF('Data '!$D19="11th",'Data '!$F19,0)</f>
        <v>0</v>
      </c>
      <c r="C54" s="23">
        <f>IF('Data '!$D19="12th",'Data '!$F19,0)</f>
        <v>0</v>
      </c>
    </row>
    <row r="55" spans="1:12" x14ac:dyDescent="0.3">
      <c r="A55" s="23">
        <f>IF('Data '!$D20="10th",'Data '!$F20,0)</f>
        <v>0</v>
      </c>
      <c r="B55" s="23">
        <f>IF('Data '!$D20="11th",'Data '!$F20,0)</f>
        <v>0</v>
      </c>
      <c r="C55" s="23">
        <f>IF('Data '!$D20="12th",'Data '!$F20,0)</f>
        <v>10</v>
      </c>
    </row>
    <row r="56" spans="1:12" x14ac:dyDescent="0.3">
      <c r="A56" s="23">
        <f>IF('Data '!$D21="10th",'Data '!$F21,0)</f>
        <v>0</v>
      </c>
      <c r="B56" s="23">
        <f>IF('Data '!$D21="11th",'Data '!$F21,0)</f>
        <v>12</v>
      </c>
      <c r="C56" s="23">
        <f>IF('Data '!$D21="12th",'Data '!$F21,0)</f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695D-AE82-464D-9C9C-D1D26173F864}">
  <dimension ref="A1:J18"/>
  <sheetViews>
    <sheetView tabSelected="1" workbookViewId="0">
      <selection activeCell="D33" sqref="D33"/>
    </sheetView>
  </sheetViews>
  <sheetFormatPr defaultRowHeight="14.4" x14ac:dyDescent="0.3"/>
  <cols>
    <col min="1" max="1" width="79.109375" style="12" customWidth="1"/>
    <col min="2" max="2" width="23.77734375" style="12" customWidth="1"/>
    <col min="3" max="3" width="17.88671875" style="12" customWidth="1"/>
    <col min="4" max="4" width="14" style="12" customWidth="1"/>
    <col min="5" max="7" width="8.88671875" style="12"/>
    <col min="8" max="8" width="15.5546875" style="12" customWidth="1"/>
    <col min="9" max="9" width="8.88671875" style="12"/>
    <col min="10" max="10" width="16.6640625" style="12" customWidth="1"/>
    <col min="11" max="11" width="12.6640625" style="12" customWidth="1"/>
    <col min="12" max="12" width="17.21875" style="12" customWidth="1"/>
    <col min="13" max="13" width="16" style="12" customWidth="1"/>
    <col min="14" max="16384" width="8.88671875" style="12"/>
  </cols>
  <sheetData>
    <row r="1" spans="1:7" ht="15" x14ac:dyDescent="0.3">
      <c r="A1" s="14" t="s">
        <v>29</v>
      </c>
    </row>
    <row r="2" spans="1:7" x14ac:dyDescent="0.3">
      <c r="A2" s="13"/>
    </row>
    <row r="3" spans="1:7" ht="15" x14ac:dyDescent="0.3">
      <c r="A3" s="14" t="s">
        <v>30</v>
      </c>
      <c r="C3" s="12" t="s">
        <v>96</v>
      </c>
      <c r="D3" s="12" t="s">
        <v>97</v>
      </c>
      <c r="E3" s="12" t="s">
        <v>17</v>
      </c>
    </row>
    <row r="4" spans="1:7" x14ac:dyDescent="0.3">
      <c r="C4" s="15">
        <f>COUNTIF('Data '!G2:G21, "Visual")</f>
        <v>7</v>
      </c>
      <c r="D4" s="15">
        <f>COUNTIF('Data '!G2:G21, "kinesthetic")</f>
        <v>6</v>
      </c>
      <c r="E4" s="15">
        <f>COUNTIF('Data '!G2:G21, "Auditory")</f>
        <v>7</v>
      </c>
    </row>
    <row r="5" spans="1:7" ht="15" x14ac:dyDescent="0.3">
      <c r="A5" s="14" t="s">
        <v>31</v>
      </c>
    </row>
    <row r="6" spans="1:7" x14ac:dyDescent="0.3">
      <c r="A6" s="16" t="s">
        <v>48</v>
      </c>
      <c r="B6" s="12" t="s">
        <v>52</v>
      </c>
    </row>
    <row r="7" spans="1:7" x14ac:dyDescent="0.3">
      <c r="A7" s="12" t="s">
        <v>17</v>
      </c>
      <c r="B7" s="17">
        <v>9.4285714285714288</v>
      </c>
    </row>
    <row r="8" spans="1:7" x14ac:dyDescent="0.3">
      <c r="A8" s="12" t="s">
        <v>21</v>
      </c>
      <c r="B8" s="17">
        <v>14.166666666666666</v>
      </c>
    </row>
    <row r="9" spans="1:7" x14ac:dyDescent="0.3">
      <c r="A9" s="12" t="s">
        <v>12</v>
      </c>
      <c r="B9" s="17">
        <v>11.714285714285714</v>
      </c>
    </row>
    <row r="10" spans="1:7" x14ac:dyDescent="0.3">
      <c r="A10" s="12" t="s">
        <v>49</v>
      </c>
      <c r="B10" s="12">
        <v>11.65</v>
      </c>
    </row>
    <row r="12" spans="1:7" ht="15" x14ac:dyDescent="0.3">
      <c r="A12" s="5" t="s">
        <v>32</v>
      </c>
      <c r="B12"/>
      <c r="C12"/>
      <c r="D12"/>
      <c r="E12"/>
      <c r="F12"/>
      <c r="G12"/>
    </row>
    <row r="13" spans="1:7" x14ac:dyDescent="0.3">
      <c r="D13"/>
      <c r="E13"/>
      <c r="F13"/>
      <c r="G13"/>
    </row>
    <row r="14" spans="1:7" x14ac:dyDescent="0.3">
      <c r="A14" s="6" t="s">
        <v>48</v>
      </c>
      <c r="B14" t="s">
        <v>53</v>
      </c>
      <c r="C14"/>
      <c r="D14"/>
      <c r="E14"/>
      <c r="F14"/>
      <c r="G14"/>
    </row>
    <row r="15" spans="1:7" x14ac:dyDescent="0.3">
      <c r="A15" s="7" t="s">
        <v>17</v>
      </c>
      <c r="B15">
        <v>3</v>
      </c>
      <c r="C15"/>
      <c r="D15"/>
      <c r="E15"/>
      <c r="F15"/>
      <c r="G15"/>
    </row>
    <row r="16" spans="1:7" x14ac:dyDescent="0.3">
      <c r="A16" s="7" t="s">
        <v>21</v>
      </c>
      <c r="B16">
        <v>5</v>
      </c>
      <c r="C16"/>
      <c r="D16"/>
      <c r="E16"/>
      <c r="F16"/>
      <c r="G16"/>
    </row>
    <row r="17" spans="1:10" x14ac:dyDescent="0.3">
      <c r="A17" s="7" t="s">
        <v>12</v>
      </c>
      <c r="B17">
        <v>4</v>
      </c>
      <c r="C17"/>
      <c r="D17"/>
      <c r="E17"/>
      <c r="F17"/>
      <c r="G17"/>
      <c r="H17"/>
      <c r="I17"/>
      <c r="J17"/>
    </row>
    <row r="18" spans="1:10" x14ac:dyDescent="0.3">
      <c r="A18" s="7" t="s">
        <v>49</v>
      </c>
      <c r="B18">
        <v>3.95</v>
      </c>
      <c r="C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</vt:lpstr>
      <vt:lpstr>comnining factors </vt:lpstr>
      <vt:lpstr>correlation and prediction</vt:lpstr>
      <vt:lpstr>coorperative analysis </vt:lpstr>
      <vt:lpstr>future plans and feedback </vt:lpstr>
      <vt:lpstr>demographics performance</vt:lpstr>
      <vt:lpstr>learnin prefrence </vt:lpstr>
      <vt:lpstr>'Data '!AcademicFeedbackDatase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2023-08-24T00:59:47Z</dcterms:created>
  <dcterms:modified xsi:type="dcterms:W3CDTF">2023-08-30T08:27:51Z</dcterms:modified>
</cp:coreProperties>
</file>